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struzioni" sheetId="1" r:id="rId1"/>
    <sheet name="calcolo punteggio" sheetId="2" r:id="rId2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B4" authorId="0">
      <text>
        <r>
          <rPr>
            <sz val="8"/>
            <rFont val="Arial"/>
            <family val="0"/>
          </rPr>
          <t>Inserire il Codice Unico dell'Azienda Agricola</t>
        </r>
      </text>
    </comment>
    <comment ref="B5" authorId="0">
      <text>
        <r>
          <rPr>
            <sz val="8"/>
            <rFont val="Arial"/>
            <family val="0"/>
          </rPr>
          <t>Inserire il numero di iscrizione all’albo delle imprese forestali del Piemonte</t>
        </r>
      </text>
    </comment>
  </commentList>
</comments>
</file>

<file path=xl/sharedStrings.xml><?xml version="1.0" encoding="utf-8"?>
<sst xmlns="http://schemas.openxmlformats.org/spreadsheetml/2006/main" count="86" uniqueCount="80">
  <si>
    <t>Compilare esclusivamente le celle evidenziate in azzurro del foglio CALCOLO PUNTEGGIO:</t>
  </si>
  <si>
    <t>B3</t>
  </si>
  <si>
    <t>Inserire la denominazione dell'impresa</t>
  </si>
  <si>
    <t>B4</t>
  </si>
  <si>
    <t>Inserire il Codice Unico di Identificazione Azienda Agricola - CUAA -</t>
  </si>
  <si>
    <t>B5</t>
  </si>
  <si>
    <t>Inserire il numero di iscrizione all'albo delle imprese forestali del Piemonte</t>
  </si>
  <si>
    <t>Tabella</t>
  </si>
  <si>
    <t>UTILIZZARE ESCLUSIVAMENTE I MENU A TENDINA nella colonna D per i criteri posseduti in base a quanto dichiarato in domanda di aiuto e alla documentazione depositata a supporto della dichiarazione</t>
  </si>
  <si>
    <t>MISURA 8 Investimenti nello sviluppo delle aree forestali e nel miglioramento della redditività delle foreste</t>
  </si>
  <si>
    <t>8.6.1 - Investimenti per incrementare il potenziale economico delle foreste e dei prodotti forestali</t>
  </si>
  <si>
    <t>spesa fino a 500 euro esclusi</t>
  </si>
  <si>
    <t>Nome Impresa</t>
  </si>
  <si>
    <t>SI</t>
  </si>
  <si>
    <t>produttiva</t>
  </si>
  <si>
    <t>spesa da 500 euro fino a 1000 euro esclusi</t>
  </si>
  <si>
    <t>CUAA</t>
  </si>
  <si>
    <t>NO</t>
  </si>
  <si>
    <t>produttiva e inclusa in un PFA</t>
  </si>
  <si>
    <t>spesa da 1000 euro a 1500 euro esclusi</t>
  </si>
  <si>
    <t>Numero AIFO</t>
  </si>
  <si>
    <t>spesa da 1500 euro a 2000 euro esclusi</t>
  </si>
  <si>
    <t>CRITERIO PRIORITA’</t>
  </si>
  <si>
    <t>DESCRIZIONE</t>
  </si>
  <si>
    <t>SI/NO</t>
  </si>
  <si>
    <t>PUNTEGGIO</t>
  </si>
  <si>
    <t>età inferiore o uguale ai 30 anni</t>
  </si>
  <si>
    <t>spesa da 2000 euro a 2500 esclusi</t>
  </si>
  <si>
    <t>Caratteristiche del richiedente</t>
  </si>
  <si>
    <t>PMI iscritte all’AIFO da almeno 1 anno</t>
  </si>
  <si>
    <t>età fra 31 e 40 anni inclusi</t>
  </si>
  <si>
    <t>spesa da 2500 euro a 3000 euro esclusi</t>
  </si>
  <si>
    <t>PMI con rapporto tra il costo totale dell’investimento e il valore della produzione pari o inferiore a 1,5</t>
  </si>
  <si>
    <t>età dai 41 ai 50 inclusi</t>
  </si>
  <si>
    <t>spesa da 3000 euro a 3500 euro esclusi</t>
  </si>
  <si>
    <t>PMI che svolgono attività forestali da meno di 3 anni</t>
  </si>
  <si>
    <t>nessuna macchina</t>
  </si>
  <si>
    <t>spesa da 3500 euro a 4000 euro esclusi</t>
  </si>
  <si>
    <t>Età del titolare / legale rappresentante</t>
  </si>
  <si>
    <t>1 macchina</t>
  </si>
  <si>
    <t>spesa da 4000 euro in su</t>
  </si>
  <si>
    <t>Impresa con sede principale in zona montana</t>
  </si>
  <si>
    <t>2 macchine</t>
  </si>
  <si>
    <t>Impresa facente parte di forme di gestione forestale associata o di contratti di rete d’imprese di durata almeno triennale o che ha sottoscritto contratti almeno triennali di acquisto di boschi in piedi [ANCHE SOTTO FORMA DI IMPEGNO]</t>
  </si>
  <si>
    <t>3 macchine</t>
  </si>
  <si>
    <t>Utilizzo (a partire dal 01.01.2021) di benzine alchilate e olii biodegradabili o acquisto (successivo al 01.01.2021) di motoseghe / decespugliatori ad alimentazione elettrica  [ANCHE SOTTO FORMA DI IMPEGNO]</t>
  </si>
  <si>
    <t>Utilizzo (a partire dal 01.01.2021) di benzine alchilate e olii biodegradabili  [ANCHE SOTTO FORMA DI IMPEGNO]</t>
  </si>
  <si>
    <t>4 o più macchine</t>
  </si>
  <si>
    <t>Spesa in benzine e olii:</t>
  </si>
  <si>
    <t xml:space="preserve"> acquisto (successivo al 01.01.2021) di motoseghe / decespugliatori ad alimentazione elettrica  [ANCHE SOTTO FORMA DI IMPEGNO]</t>
  </si>
  <si>
    <t>Totale criterio 7</t>
  </si>
  <si>
    <t>disponibilità  e gestione di una superficie forestale non inferiore a 100 ha di cui almeno il 50% con funzione:</t>
  </si>
  <si>
    <t xml:space="preserve"> Adozione di un sistema di certificazione, da parte di soggetti terzi, di gestione forestale sostenibile (PEFC, FSC) [ANCHE SOTTO FORMA DI IMPEGNO]</t>
  </si>
  <si>
    <t>Adozione di un sistema di certificazione della Catena di custodia (CoC) [ANCHE SOTTO FORMA DI IMPEGNO]</t>
  </si>
  <si>
    <t>Adozione di un sistema di certificazione, da parte di soggetti terzi, della qualità (basata sulla norma ISO 17225), tracciabilità e sostenibilità ambientale dei combustibili legnosi [ANCHE SOTTO FORMA DI IMPEGNO]</t>
  </si>
  <si>
    <t>Legna da ardere o cippato delle classi "A1" o "A1+" secondo la norma ISO 17225</t>
  </si>
  <si>
    <t>Legna da ardere o cippato delle classi "A2" o "B1" o "B2" secondo la norma ISO 17225</t>
  </si>
  <si>
    <t>Qualificazione professionale</t>
  </si>
  <si>
    <t xml:space="preserve">possesso di qualifica professionale </t>
  </si>
  <si>
    <t>se in possesso di qualifica di Operatore forestale, in ingegneria naturalistica o treeclimbing</t>
  </si>
  <si>
    <t>se in possesso di formazione professionale &gt; F3 e &lt; qualifica Operatore forestale</t>
  </si>
  <si>
    <t>nulla</t>
  </si>
  <si>
    <t>specifica attinente l’utilizzo della macchina od attrezzatura oggetto di investimento</t>
  </si>
  <si>
    <t>bassa</t>
  </si>
  <si>
    <t>medio</t>
  </si>
  <si>
    <t>Macchine ed attrezzature per i lavori forestali</t>
  </si>
  <si>
    <t>A) attinenza al comparto forestale: rispetto a numero acquisti e specificità per l’uso in selvicoltura</t>
  </si>
  <si>
    <t>alta</t>
  </si>
  <si>
    <t>B) grado di innovazione organizzativa (in riferimento alle dotazioni aziendali pre-investimento)</t>
  </si>
  <si>
    <t>molto alto</t>
  </si>
  <si>
    <t>C) grado di innovazione tecnologica (in riferimento alle BAT – Best available technologies)</t>
  </si>
  <si>
    <t>nullo</t>
  </si>
  <si>
    <t>Impianti di trasformazione</t>
  </si>
  <si>
    <t xml:space="preserve"> per la produzione di travi,tavole e pali</t>
  </si>
  <si>
    <t>per l'essiccazione della biomassa ad uso energetico</t>
  </si>
  <si>
    <t>per la produzione di cippato, cippatino, pellet</t>
  </si>
  <si>
    <t>TOTALE PUNTEGGIO</t>
  </si>
  <si>
    <t>alto</t>
  </si>
  <si>
    <t>basso</t>
  </si>
  <si>
    <t>molto basso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</si>
</sst>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1" fillId="3" borderId="7" xfId="0" applyFont="1" applyFill="1" applyBorder="1" applyAlignment="1" applyProtection="1">
      <alignment horizontal="center" vertical="center" wrapText="1"/>
      <protection/>
    </xf>
    <xf numFmtId="164" fontId="3" fillId="3" borderId="7" xfId="0" applyFont="1" applyFill="1" applyBorder="1" applyAlignment="1" applyProtection="1">
      <alignment horizontal="center" vertical="center" wrapText="1"/>
      <protection/>
    </xf>
    <xf numFmtId="164" fontId="3" fillId="0" borderId="7" xfId="0" applyFont="1" applyFill="1" applyBorder="1" applyAlignment="1" applyProtection="1">
      <alignment horizontal="center" vertical="center" wrapText="1"/>
      <protection/>
    </xf>
    <xf numFmtId="164" fontId="3" fillId="4" borderId="7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Alignment="1">
      <alignment horizontal="center" vertical="center"/>
    </xf>
    <xf numFmtId="164" fontId="5" fillId="0" borderId="7" xfId="0" applyFont="1" applyBorder="1" applyAlignment="1" applyProtection="1">
      <alignment horizontal="center" vertical="center" wrapText="1"/>
      <protection/>
    </xf>
    <xf numFmtId="164" fontId="5" fillId="0" borderId="7" xfId="0" applyFont="1" applyFill="1" applyBorder="1" applyAlignment="1" applyProtection="1">
      <alignment horizontal="center" vertical="center" wrapText="1"/>
      <protection/>
    </xf>
    <xf numFmtId="164" fontId="4" fillId="0" borderId="7" xfId="0" applyFont="1" applyFill="1" applyBorder="1" applyAlignment="1" applyProtection="1">
      <alignment horizontal="center" vertical="center" wrapText="1"/>
      <protection/>
    </xf>
    <xf numFmtId="164" fontId="4" fillId="4" borderId="7" xfId="0" applyFont="1" applyFill="1" applyBorder="1" applyAlignment="1" applyProtection="1">
      <alignment horizontal="center" vertical="center" wrapText="1"/>
      <protection locked="0"/>
    </xf>
    <xf numFmtId="164" fontId="4" fillId="3" borderId="7" xfId="0" applyNumberFormat="1" applyFont="1" applyFill="1" applyBorder="1" applyAlignment="1" applyProtection="1">
      <alignment horizontal="center" vertical="center" wrapText="1"/>
      <protection/>
    </xf>
    <xf numFmtId="164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7" xfId="0" applyFont="1" applyFill="1" applyBorder="1" applyAlignment="1" applyProtection="1">
      <alignment horizontal="center" vertical="center" wrapText="1"/>
      <protection/>
    </xf>
    <xf numFmtId="164" fontId="0" fillId="4" borderId="7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Alignment="1">
      <alignment horizontal="center" vertical="center"/>
    </xf>
    <xf numFmtId="164" fontId="5" fillId="3" borderId="7" xfId="0" applyFont="1" applyFill="1" applyBorder="1" applyAlignment="1" applyProtection="1">
      <alignment horizontal="center" vertical="center" wrapText="1"/>
      <protection/>
    </xf>
    <xf numFmtId="164" fontId="4" fillId="3" borderId="7" xfId="0" applyFont="1" applyFill="1" applyBorder="1" applyAlignment="1" applyProtection="1">
      <alignment horizontal="center" vertical="center" wrapText="1"/>
      <protection/>
    </xf>
    <xf numFmtId="164" fontId="4" fillId="3" borderId="7" xfId="0" applyNumberFormat="1" applyFont="1" applyFill="1" applyBorder="1" applyAlignment="1">
      <alignment horizontal="center" vertical="center" wrapText="1"/>
    </xf>
    <xf numFmtId="164" fontId="5" fillId="3" borderId="8" xfId="0" applyFont="1" applyFill="1" applyBorder="1" applyAlignment="1" applyProtection="1">
      <alignment horizontal="center" vertical="center" wrapText="1"/>
      <protection/>
    </xf>
    <xf numFmtId="164" fontId="4" fillId="3" borderId="8" xfId="0" applyFont="1" applyFill="1" applyBorder="1" applyAlignment="1" applyProtection="1">
      <alignment horizontal="center" vertical="center" wrapText="1"/>
      <protection/>
    </xf>
    <xf numFmtId="164" fontId="2" fillId="0" borderId="0" xfId="0" applyFont="1" applyAlignment="1">
      <alignment/>
    </xf>
    <xf numFmtId="164" fontId="0" fillId="3" borderId="0" xfId="0" applyFill="1" applyAlignment="1" applyProtection="1">
      <alignment horizontal="center" vertical="center"/>
      <protection/>
    </xf>
    <xf numFmtId="164" fontId="0" fillId="0" borderId="0" xfId="0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0" fillId="3" borderId="0" xfId="0" applyNumberFormat="1" applyFill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fill>
        <patternFill patternType="solid">
          <fgColor rgb="FF993300"/>
          <bgColor rgb="FFFF0000"/>
        </patternFill>
      </fill>
      <border/>
    </dxf>
    <dxf>
      <font>
        <b/>
        <i val="0"/>
      </font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G24" sqref="G24"/>
    </sheetView>
  </sheetViews>
  <sheetFormatPr defaultColWidth="9.140625" defaultRowHeight="12.75"/>
  <cols>
    <col min="1" max="1" width="16.00390625" style="0" customWidth="1"/>
    <col min="2" max="2" width="65.140625" style="0" customWidth="1"/>
  </cols>
  <sheetData>
    <row r="1" spans="1:2" ht="52.5" customHeight="1">
      <c r="A1" s="1" t="s">
        <v>0</v>
      </c>
      <c r="B1" s="1"/>
    </row>
    <row r="2" spans="1:2" ht="30" customHeight="1">
      <c r="A2" s="2" t="s">
        <v>1</v>
      </c>
      <c r="B2" s="3" t="s">
        <v>2</v>
      </c>
    </row>
    <row r="3" spans="1:2" ht="30" customHeight="1">
      <c r="A3" s="4" t="s">
        <v>3</v>
      </c>
      <c r="B3" s="3" t="s">
        <v>4</v>
      </c>
    </row>
    <row r="4" spans="1:2" ht="30" customHeight="1">
      <c r="A4" s="4" t="s">
        <v>5</v>
      </c>
      <c r="B4" s="3" t="s">
        <v>6</v>
      </c>
    </row>
    <row r="5" spans="1:2" ht="54" customHeight="1">
      <c r="A5" s="5" t="s">
        <v>7</v>
      </c>
      <c r="B5" s="6" t="s">
        <v>8</v>
      </c>
    </row>
  </sheetData>
  <sheetProtection selectLockedCells="1" selectUnlockedCells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D25">
      <selection activeCell="D33" sqref="D33"/>
    </sheetView>
  </sheetViews>
  <sheetFormatPr defaultColWidth="9.140625" defaultRowHeight="12.75"/>
  <cols>
    <col min="1" max="1" width="35.00390625" style="7" customWidth="1"/>
    <col min="2" max="2" width="20.7109375" style="7" customWidth="1"/>
    <col min="3" max="4" width="41.28125" style="7" customWidth="1"/>
    <col min="5" max="6" width="35.00390625" style="7" customWidth="1"/>
    <col min="7" max="9" width="35.00390625" style="7" hidden="1" customWidth="1"/>
    <col min="10" max="16384" width="35.00390625" style="7" customWidth="1"/>
  </cols>
  <sheetData>
    <row r="1" spans="1:5" ht="36" customHeight="1">
      <c r="A1" s="8" t="s">
        <v>9</v>
      </c>
      <c r="B1" s="8"/>
      <c r="C1" s="8"/>
      <c r="D1" s="8"/>
      <c r="E1" s="8"/>
    </row>
    <row r="2" spans="1:10" ht="34.5" customHeight="1">
      <c r="A2" s="9" t="s">
        <v>10</v>
      </c>
      <c r="B2" s="9"/>
      <c r="C2" s="9"/>
      <c r="D2" s="9"/>
      <c r="E2" s="9"/>
      <c r="I2" s="7" t="s">
        <v>11</v>
      </c>
      <c r="J2"/>
    </row>
    <row r="3" spans="1:10" ht="15" customHeight="1">
      <c r="A3" s="10" t="s">
        <v>12</v>
      </c>
      <c r="B3" s="11"/>
      <c r="C3" s="11"/>
      <c r="D3" s="11"/>
      <c r="E3" s="11"/>
      <c r="G3" s="7" t="s">
        <v>13</v>
      </c>
      <c r="H3" s="7" t="s">
        <v>14</v>
      </c>
      <c r="I3" s="7" t="s">
        <v>15</v>
      </c>
      <c r="J3"/>
    </row>
    <row r="4" spans="1:10" ht="15" customHeight="1">
      <c r="A4" s="10" t="s">
        <v>16</v>
      </c>
      <c r="B4" s="11"/>
      <c r="C4" s="11"/>
      <c r="D4" s="11"/>
      <c r="E4" s="11"/>
      <c r="G4" s="7" t="s">
        <v>17</v>
      </c>
      <c r="H4" s="12" t="s">
        <v>18</v>
      </c>
      <c r="I4" s="7" t="s">
        <v>19</v>
      </c>
      <c r="J4"/>
    </row>
    <row r="5" spans="1:10" ht="15" customHeight="1">
      <c r="A5" s="10" t="s">
        <v>20</v>
      </c>
      <c r="B5" s="11"/>
      <c r="C5" s="11"/>
      <c r="D5" s="11"/>
      <c r="E5" s="11"/>
      <c r="I5" s="7" t="s">
        <v>21</v>
      </c>
      <c r="J5"/>
    </row>
    <row r="6" spans="1:10" ht="14.25" customHeight="1">
      <c r="A6" s="13" t="s">
        <v>22</v>
      </c>
      <c r="B6" s="13" t="s">
        <v>23</v>
      </c>
      <c r="C6" s="13"/>
      <c r="D6" s="13" t="s">
        <v>24</v>
      </c>
      <c r="E6" s="13" t="s">
        <v>25</v>
      </c>
      <c r="G6" s="12" t="s">
        <v>26</v>
      </c>
      <c r="I6" s="7" t="s">
        <v>27</v>
      </c>
      <c r="J6"/>
    </row>
    <row r="7" spans="1:10" ht="14.25" customHeight="1">
      <c r="A7" s="14" t="s">
        <v>28</v>
      </c>
      <c r="B7" s="15">
        <v>1</v>
      </c>
      <c r="C7" s="15" t="s">
        <v>29</v>
      </c>
      <c r="D7" s="16"/>
      <c r="E7" s="17">
        <f>IF(D7="SI",2,0)</f>
        <v>0</v>
      </c>
      <c r="G7" s="12" t="s">
        <v>30</v>
      </c>
      <c r="I7" s="7" t="s">
        <v>31</v>
      </c>
      <c r="J7"/>
    </row>
    <row r="8" spans="1:10" ht="58.5" customHeight="1">
      <c r="A8" s="14"/>
      <c r="B8" s="15">
        <v>2</v>
      </c>
      <c r="C8" s="15" t="s">
        <v>32</v>
      </c>
      <c r="D8" s="18"/>
      <c r="E8" s="17">
        <f aca="true" t="shared" si="0" ref="E8:E9">IF(D8="SI",3,0)</f>
        <v>0</v>
      </c>
      <c r="G8" s="12" t="s">
        <v>33</v>
      </c>
      <c r="I8" s="7" t="s">
        <v>34</v>
      </c>
      <c r="J8"/>
    </row>
    <row r="9" spans="1:10" ht="32.25" customHeight="1">
      <c r="A9" s="14"/>
      <c r="B9" s="15">
        <v>3</v>
      </c>
      <c r="C9" s="15" t="s">
        <v>35</v>
      </c>
      <c r="D9" s="16"/>
      <c r="E9" s="17">
        <f t="shared" si="0"/>
        <v>0</v>
      </c>
      <c r="G9" s="7" t="s">
        <v>36</v>
      </c>
      <c r="I9" s="7" t="s">
        <v>37</v>
      </c>
      <c r="J9"/>
    </row>
    <row r="10" spans="1:10" ht="19.5" customHeight="1">
      <c r="A10" s="14"/>
      <c r="B10" s="19">
        <v>4</v>
      </c>
      <c r="C10" s="15" t="s">
        <v>38</v>
      </c>
      <c r="D10" s="16"/>
      <c r="E10" s="17">
        <f>IF(D10=G6,5,IF(D10=G7,3,IF(D10=G8,1,0)))</f>
        <v>0</v>
      </c>
      <c r="G10" s="7" t="s">
        <v>39</v>
      </c>
      <c r="I10" s="7" t="s">
        <v>40</v>
      </c>
      <c r="J10"/>
    </row>
    <row r="11" spans="1:10" ht="37.5" customHeight="1">
      <c r="A11" s="14"/>
      <c r="B11" s="15">
        <v>5</v>
      </c>
      <c r="C11" s="19" t="s">
        <v>41</v>
      </c>
      <c r="D11" s="20"/>
      <c r="E11" s="17">
        <f>IF(D11="SI",3,0)</f>
        <v>0</v>
      </c>
      <c r="G11" s="7" t="s">
        <v>42</v>
      </c>
      <c r="I11"/>
      <c r="J11"/>
    </row>
    <row r="12" spans="1:10" ht="77.25" customHeight="1">
      <c r="A12" s="14"/>
      <c r="B12" s="15">
        <v>6</v>
      </c>
      <c r="C12" s="15" t="s">
        <v>43</v>
      </c>
      <c r="D12" s="20"/>
      <c r="E12" s="17">
        <f>IF(D12="SI",2,0)</f>
        <v>0</v>
      </c>
      <c r="G12" s="7" t="s">
        <v>44</v>
      </c>
      <c r="I12"/>
      <c r="J12"/>
    </row>
    <row r="13" spans="1:10" ht="73.5" customHeight="1">
      <c r="A13" s="14"/>
      <c r="B13" s="15">
        <v>7</v>
      </c>
      <c r="C13" s="15" t="s">
        <v>45</v>
      </c>
      <c r="D13" s="15" t="s">
        <v>46</v>
      </c>
      <c r="E13" s="17"/>
      <c r="G13" s="7" t="s">
        <v>47</v>
      </c>
      <c r="H13"/>
      <c r="I13"/>
      <c r="J13"/>
    </row>
    <row r="14" spans="1:10" ht="73.5" customHeight="1">
      <c r="A14" s="14"/>
      <c r="B14" s="15"/>
      <c r="C14" s="15"/>
      <c r="D14" s="15" t="s">
        <v>48</v>
      </c>
      <c r="E14" s="17"/>
      <c r="G14"/>
      <c r="H14"/>
      <c r="I14"/>
      <c r="J14"/>
    </row>
    <row r="15" spans="1:10" ht="42" customHeight="1">
      <c r="A15" s="14"/>
      <c r="B15" s="15"/>
      <c r="C15" s="15"/>
      <c r="D15" s="16"/>
      <c r="E15" s="17">
        <f>IF(ISBLANK(D15),0,IF(D15=I2,0,IF(D15=I3,0.5,IF(D15=I4,1,IF(D15=I5,1.5,IF(D15=I6,2,IF(D15=I7,2.5,IF(D15=I8,3,IF(D15=I9,3.5,4)))))))))</f>
        <v>0</v>
      </c>
      <c r="G15"/>
      <c r="H15"/>
      <c r="I15"/>
      <c r="J15"/>
    </row>
    <row r="16" spans="1:10" ht="73.5" customHeight="1">
      <c r="A16" s="14"/>
      <c r="B16" s="15"/>
      <c r="C16" s="15"/>
      <c r="D16" s="15" t="s">
        <v>49</v>
      </c>
      <c r="E16" s="17"/>
      <c r="G16"/>
      <c r="H16"/>
      <c r="I16"/>
      <c r="J16"/>
    </row>
    <row r="17" spans="1:10" ht="37.5" customHeight="1">
      <c r="A17" s="14"/>
      <c r="B17" s="15"/>
      <c r="C17" s="15"/>
      <c r="D17" s="16"/>
      <c r="E17" s="17">
        <f>IF(ISBLANK(D17),0,IF(D17=G9,0,IF(D17=G10,1,IF(D17=G11,2,IF(D17=G12,3,4)))))</f>
        <v>0</v>
      </c>
      <c r="G17"/>
      <c r="I17"/>
      <c r="J17"/>
    </row>
    <row r="18" spans="1:10" ht="37.5" customHeight="1">
      <c r="A18" s="14"/>
      <c r="B18" s="15"/>
      <c r="C18" s="15"/>
      <c r="D18" s="21" t="s">
        <v>50</v>
      </c>
      <c r="E18" s="17">
        <f>MIN(SUM(E17,E15),4)</f>
        <v>0</v>
      </c>
      <c r="G18"/>
      <c r="I18"/>
      <c r="J18"/>
    </row>
    <row r="19" spans="1:7" ht="50.25" customHeight="1">
      <c r="A19" s="14"/>
      <c r="B19" s="15">
        <v>8</v>
      </c>
      <c r="C19" s="15" t="s">
        <v>51</v>
      </c>
      <c r="D19" s="16"/>
      <c r="E19" s="17">
        <f>IF(D19=H3,2,IF(D19=H4,5,0))</f>
        <v>0</v>
      </c>
      <c r="G19"/>
    </row>
    <row r="20" spans="1:7" ht="72.75" customHeight="1">
      <c r="A20" s="14"/>
      <c r="B20" s="15">
        <v>9</v>
      </c>
      <c r="C20" s="15" t="s">
        <v>52</v>
      </c>
      <c r="D20" s="16"/>
      <c r="E20" s="17">
        <f>IF(D20="SI",3,0)</f>
        <v>0</v>
      </c>
      <c r="G20"/>
    </row>
    <row r="21" spans="1:7" ht="67.5" customHeight="1">
      <c r="A21" s="14"/>
      <c r="B21" s="15">
        <v>10</v>
      </c>
      <c r="C21" s="15" t="s">
        <v>53</v>
      </c>
      <c r="D21" s="16"/>
      <c r="E21" s="17">
        <f>IF(D21="SI",5,0)</f>
        <v>0</v>
      </c>
      <c r="G21"/>
    </row>
    <row r="22" spans="1:5" ht="90.75" customHeight="1">
      <c r="A22" s="14"/>
      <c r="B22" s="15">
        <v>11</v>
      </c>
      <c r="C22" s="15" t="s">
        <v>54</v>
      </c>
      <c r="D22" s="16"/>
      <c r="E22" s="17">
        <f>IF(D22="SI",7,0)</f>
        <v>0</v>
      </c>
    </row>
    <row r="23" spans="1:5" ht="39" customHeight="1">
      <c r="A23" s="14"/>
      <c r="B23" s="15"/>
      <c r="C23" s="15" t="s">
        <v>55</v>
      </c>
      <c r="D23" s="16"/>
      <c r="E23" s="17">
        <f>IF(D23="SI",5,0)</f>
        <v>0</v>
      </c>
    </row>
    <row r="24" spans="1:5" ht="39" customHeight="1">
      <c r="A24" s="14"/>
      <c r="B24" s="15"/>
      <c r="C24" s="15" t="s">
        <v>56</v>
      </c>
      <c r="D24" s="16"/>
      <c r="E24" s="17">
        <f>IF(D24="SI",3,0)</f>
        <v>0</v>
      </c>
    </row>
    <row r="25" spans="1:5" ht="42.75" customHeight="1">
      <c r="A25" s="22" t="s">
        <v>57</v>
      </c>
      <c r="B25" s="23">
        <v>12</v>
      </c>
      <c r="C25" s="23" t="s">
        <v>58</v>
      </c>
      <c r="D25" s="23" t="s">
        <v>59</v>
      </c>
      <c r="E25" s="17"/>
    </row>
    <row r="26" spans="1:5" ht="28.5" customHeight="1">
      <c r="A26" s="22"/>
      <c r="B26" s="23"/>
      <c r="C26" s="23"/>
      <c r="D26" s="16"/>
      <c r="E26" s="17">
        <f>IF(D26="SI",5,0)</f>
        <v>0</v>
      </c>
    </row>
    <row r="27" spans="1:5" ht="30" customHeight="1">
      <c r="A27" s="22"/>
      <c r="B27" s="23"/>
      <c r="C27" s="23"/>
      <c r="D27" s="23" t="s">
        <v>60</v>
      </c>
      <c r="E27" s="17"/>
    </row>
    <row r="28" spans="1:7" ht="39" customHeight="1">
      <c r="A28" s="22"/>
      <c r="B28" s="23"/>
      <c r="C28" s="23"/>
      <c r="D28" s="16" t="s">
        <v>13</v>
      </c>
      <c r="E28" s="17">
        <f>IF(ISBLANK(D26),IF(D28="SI",3,0),IF(D26="NO",IF(D28="SI",3,0),0))</f>
        <v>3</v>
      </c>
      <c r="G28" s="7" t="s">
        <v>61</v>
      </c>
    </row>
    <row r="29" spans="1:7" ht="33" customHeight="1">
      <c r="A29" s="22"/>
      <c r="B29" s="22"/>
      <c r="C29" s="22"/>
      <c r="D29" s="23" t="s">
        <v>62</v>
      </c>
      <c r="E29" s="23"/>
      <c r="G29" s="7" t="s">
        <v>63</v>
      </c>
    </row>
    <row r="30" spans="1:7" ht="33.75" customHeight="1">
      <c r="A30" s="22"/>
      <c r="B30" s="22"/>
      <c r="C30" s="22"/>
      <c r="D30" s="16" t="s">
        <v>13</v>
      </c>
      <c r="E30" s="24">
        <f>IF(E26=0,IF(E28=0,0,IF(D30="SI",3,0)),IF(D30="SI",3,0))</f>
        <v>3</v>
      </c>
      <c r="G30" s="7" t="s">
        <v>64</v>
      </c>
    </row>
    <row r="31" spans="1:7" ht="35.25" customHeight="1">
      <c r="A31" s="25" t="s">
        <v>65</v>
      </c>
      <c r="B31" s="26">
        <v>13</v>
      </c>
      <c r="C31" s="23" t="s">
        <v>66</v>
      </c>
      <c r="D31" s="16" t="s">
        <v>67</v>
      </c>
      <c r="E31" s="17">
        <f>IF(D31="nulla",0,IF(D31="bassa",1,IF(D31="medio",2,IF(D31="alta",3,0))))</f>
        <v>3</v>
      </c>
      <c r="G31" t="s">
        <v>67</v>
      </c>
    </row>
    <row r="32" spans="1:7" ht="47.25" customHeight="1">
      <c r="A32" s="25"/>
      <c r="B32" s="25"/>
      <c r="C32" s="26" t="s">
        <v>68</v>
      </c>
      <c r="D32" s="16" t="s">
        <v>69</v>
      </c>
      <c r="E32" s="17">
        <f aca="true" t="shared" si="1" ref="E32:E33">IF(D32="molto alto",5,IF(D32="alto",4,IF(D32="medio",3,IF(D32="basso",2,IF(D32="molto basso",1,0)))))</f>
        <v>5</v>
      </c>
      <c r="G32" s="27"/>
    </row>
    <row r="33" spans="1:5" ht="45" customHeight="1">
      <c r="A33" s="25"/>
      <c r="B33" s="25"/>
      <c r="C33" s="26" t="s">
        <v>70</v>
      </c>
      <c r="D33" s="16" t="s">
        <v>71</v>
      </c>
      <c r="E33" s="17">
        <f t="shared" si="1"/>
        <v>0</v>
      </c>
    </row>
    <row r="34" spans="1:5" ht="40.5" customHeight="1">
      <c r="A34" s="22" t="s">
        <v>72</v>
      </c>
      <c r="B34" s="23">
        <v>14</v>
      </c>
      <c r="C34" s="23" t="s">
        <v>73</v>
      </c>
      <c r="D34" s="16"/>
      <c r="E34" s="17">
        <f>IF(IF(D34="SI",OR(D20="SI",D21="SI")),6,IF(D34="NO",0,IF(D34="SI",3,0)))</f>
        <v>0</v>
      </c>
    </row>
    <row r="35" spans="1:5" ht="46.5" customHeight="1">
      <c r="A35" s="22"/>
      <c r="B35" s="23">
        <v>15</v>
      </c>
      <c r="C35" s="23" t="s">
        <v>74</v>
      </c>
      <c r="D35" s="16"/>
      <c r="E35" s="17">
        <f>IF(AND(D35="SI",OR(D20="SI",D21="SI",D22="SI",D23="SI",D24="SI")),8,IF(D35="NO",0,IF(D35="SI",4,0)))</f>
        <v>0</v>
      </c>
    </row>
    <row r="36" spans="1:5" ht="30" customHeight="1">
      <c r="A36" s="22"/>
      <c r="B36" s="23">
        <v>16</v>
      </c>
      <c r="C36" s="23" t="s">
        <v>75</v>
      </c>
      <c r="D36" s="16"/>
      <c r="E36" s="17">
        <f>IF(AND(D36="SI",OR(D20="SI",D21="SI",D22="SI",D23="SI",D24="SI")),10,IF(D36="NO",0,IF(D36="SI",5,0)))</f>
        <v>0</v>
      </c>
    </row>
    <row r="37" spans="1:5" ht="12.75">
      <c r="A37" s="28"/>
      <c r="B37" s="28"/>
      <c r="C37" s="28"/>
      <c r="D37" s="28"/>
      <c r="E37" s="28"/>
    </row>
    <row r="38" spans="1:5" ht="14.25">
      <c r="A38" s="28"/>
      <c r="B38" s="28"/>
      <c r="C38" s="29"/>
      <c r="D38" s="29" t="s">
        <v>76</v>
      </c>
      <c r="E38" s="30">
        <f>+E7+E8+E9+E10+E11+E12+E18+E19+E20+E21+E22+E23+E24+E26+E28+E30+E31+E32+E33+E34+E35+E36</f>
        <v>14</v>
      </c>
    </row>
    <row r="39" spans="1:5" ht="14.25">
      <c r="A39" s="28"/>
      <c r="B39" s="28"/>
      <c r="C39" s="28"/>
      <c r="D39" s="28"/>
      <c r="E39" s="31">
        <f>IF(E38&lt;15,"NON AMMISSIBILE","AMMISSIBILE")</f>
        <v>0</v>
      </c>
    </row>
    <row r="40" ht="12.75">
      <c r="G40" s="7" t="s">
        <v>69</v>
      </c>
    </row>
    <row r="41" ht="12.75">
      <c r="G41" s="7" t="s">
        <v>77</v>
      </c>
    </row>
    <row r="42" ht="12.75">
      <c r="G42" s="7" t="s">
        <v>64</v>
      </c>
    </row>
    <row r="43" ht="12.75">
      <c r="G43" s="7" t="s">
        <v>78</v>
      </c>
    </row>
    <row r="44" ht="12.75">
      <c r="G44" s="7" t="s">
        <v>79</v>
      </c>
    </row>
    <row r="45" ht="12.75">
      <c r="G45" s="7" t="s">
        <v>71</v>
      </c>
    </row>
  </sheetData>
  <sheetProtection password="DD91" sheet="1"/>
  <mergeCells count="16">
    <mergeCell ref="A1:E1"/>
    <mergeCell ref="A2:E2"/>
    <mergeCell ref="B3:E3"/>
    <mergeCell ref="B4:E4"/>
    <mergeCell ref="B5:E5"/>
    <mergeCell ref="B6:C6"/>
    <mergeCell ref="A7:A24"/>
    <mergeCell ref="B13:B18"/>
    <mergeCell ref="C13:C18"/>
    <mergeCell ref="B22:B24"/>
    <mergeCell ref="A25:A30"/>
    <mergeCell ref="B25:B30"/>
    <mergeCell ref="C25:C30"/>
    <mergeCell ref="A31:A33"/>
    <mergeCell ref="B31:B33"/>
    <mergeCell ref="A34:A36"/>
  </mergeCells>
  <conditionalFormatting sqref="E39">
    <cfRule type="cellIs" priority="1" dxfId="0" operator="equal" stopIfTrue="1">
      <formula>"NON AMMISSIBILE"</formula>
    </cfRule>
    <cfRule type="cellIs" priority="2" dxfId="1" operator="equal" stopIfTrue="1">
      <formula>"AMMISSIBILE"</formula>
    </cfRule>
  </conditionalFormatting>
  <conditionalFormatting sqref="E38">
    <cfRule type="cellIs" priority="3" dxfId="0" operator="lessThanOrEqual" stopIfTrue="1">
      <formula>24</formula>
    </cfRule>
    <cfRule type="cellIs" priority="4" dxfId="1" operator="greaterThanOrEqual" stopIfTrue="1">
      <formula>25</formula>
    </cfRule>
  </conditionalFormatting>
  <dataValidations count="14">
    <dataValidation type="list" operator="equal" allowBlank="1" showErrorMessage="1" sqref="D7 D9">
      <formula1>'calcolo punteggio'!$G$3:$G$4</formula1>
    </dataValidation>
    <dataValidation type="list" operator="equal" allowBlank="1" showErrorMessage="1" sqref="D8">
      <formula1>'calcolo punteggio'!$G$3:$G$4</formula1>
    </dataValidation>
    <dataValidation type="list" operator="equal" allowBlank="1" showErrorMessage="1" sqref="D11:D12">
      <formula1>'calcolo punteggio'!$G$3:$G$4</formula1>
    </dataValidation>
    <dataValidation type="list" operator="equal" allowBlank="1" showErrorMessage="1" sqref="D20:D24">
      <formula1>'calcolo punteggio'!$G$3:$G$4</formula1>
    </dataValidation>
    <dataValidation type="list" operator="equal" allowBlank="1" showErrorMessage="1" sqref="D26">
      <formula1>'calcolo punteggio'!$G$3:$G$4</formula1>
    </dataValidation>
    <dataValidation type="list" operator="equal" allowBlank="1" showErrorMessage="1" sqref="D28">
      <formula1>'calcolo punteggio'!$G$3:$G$4</formula1>
    </dataValidation>
    <dataValidation type="list" operator="equal" allowBlank="1" showErrorMessage="1" sqref="D30">
      <formula1>'calcolo punteggio'!$G$3:$G$4</formula1>
    </dataValidation>
    <dataValidation type="list" operator="equal" allowBlank="1" showErrorMessage="1" sqref="D32:D33">
      <formula1>'calcolo punteggio'!$G$40:$G$45</formula1>
    </dataValidation>
    <dataValidation type="list" operator="equal" allowBlank="1" showErrorMessage="1" sqref="D34:D36">
      <formula1>'calcolo punteggio'!$G$3:$G$4</formula1>
    </dataValidation>
    <dataValidation type="list" operator="equal" allowBlank="1" showErrorMessage="1" sqref="D15">
      <formula1>'calcolo punteggio'!$I$2:$I$10</formula1>
    </dataValidation>
    <dataValidation type="list" operator="equal" allowBlank="1" showErrorMessage="1" sqref="D31">
      <formula1>'calcolo punteggio'!$G$28:$G$31</formula1>
    </dataValidation>
    <dataValidation type="list" operator="equal" allowBlank="1" showErrorMessage="1" sqref="D19">
      <formula1>'calcolo punteggio'!$H$3:$H$4</formula1>
    </dataValidation>
    <dataValidation type="list" operator="equal" allowBlank="1" showErrorMessage="1" sqref="D10">
      <formula1>'calcolo punteggio'!$G$6:$G$8</formula1>
    </dataValidation>
    <dataValidation type="list" operator="equal" allowBlank="1" showErrorMessage="1" sqref="D17">
      <formula1>'calcolo punteggio'!$G$9:$G$13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2022-11-10T09:09:21Z</dcterms:modified>
  <cp:category/>
  <cp:version/>
  <cp:contentType/>
  <cp:contentStatus/>
  <cp:revision>4</cp:revision>
</cp:coreProperties>
</file>