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05" windowHeight="11520" activeTab="0"/>
  </bookViews>
  <sheets>
    <sheet name="Note tecniche" sheetId="1" r:id="rId1"/>
    <sheet name="Riepilogo" sheetId="2" r:id="rId2"/>
    <sheet name="Riepilogo trimestri" sheetId="3" r:id="rId3"/>
    <sheet name="Contratti e qualifiche" sheetId="4" r:id="rId4"/>
    <sheet name="Settore" sheetId="5" r:id="rId5"/>
    <sheet name="Settore forma" sheetId="6" r:id="rId6"/>
  </sheets>
  <externalReferences>
    <externalReference r:id="rId9"/>
    <externalReference r:id="rId10"/>
  </externalReferences>
  <definedNames>
    <definedName name="Acqui" localSheetId="2">'[2]DESTINAT'!#REF!</definedName>
    <definedName name="Acqui">'[1]DESTINAT'!#REF!</definedName>
    <definedName name="Alba" localSheetId="2">'[2]DESTINAT'!#REF!</definedName>
    <definedName name="Alba">'[1]DESTINAT'!#REF!</definedName>
    <definedName name="Aless" localSheetId="2">'[2]DESTINAT'!#REF!</definedName>
    <definedName name="Aless">'[1]DESTINAT'!#REF!</definedName>
    <definedName name="_xlnm.Print_Area" localSheetId="3">'Contratti e qualifiche'!$A$1:$M$36</definedName>
    <definedName name="_xlnm.Print_Area" localSheetId="4">'Settore'!$A$1:$M$29</definedName>
    <definedName name="Asti" localSheetId="2">'[2]DESTINAT'!#REF!</definedName>
    <definedName name="Asti">'[1]DESTINAT'!#REF!</definedName>
    <definedName name="Biell" localSheetId="2">'[2]DESTINAT'!#REF!</definedName>
    <definedName name="Biell">'[1]DESTINAT'!#REF!</definedName>
    <definedName name="Biell5" localSheetId="2">'[2]DESTINAT'!#REF!</definedName>
    <definedName name="Biell5">'[1]DESTINAT'!#REF!</definedName>
    <definedName name="Biella" localSheetId="2">'[2]DESTINAT'!#REF!</definedName>
    <definedName name="Biella">'[1]DESTINAT'!#REF!</definedName>
    <definedName name="Borgo" localSheetId="2">'[2]DESTINAT'!#REF!</definedName>
    <definedName name="Borgo">'[1]DESTINAT'!#REF!</definedName>
    <definedName name="Borgo7" localSheetId="2">'[2]DESTINAT'!#REF!</definedName>
    <definedName name="Borgo7">'[1]DESTINAT'!#REF!</definedName>
    <definedName name="Borgos" localSheetId="2">'[2]DESTINAT'!#REF!</definedName>
    <definedName name="Borgos">'[1]DESTINAT'!#REF!</definedName>
    <definedName name="Borgosesia" localSheetId="2">'[2]DESTINAT'!#REF!</definedName>
    <definedName name="Borgosesia">'[1]DESTINAT'!#REF!</definedName>
    <definedName name="Casal" localSheetId="2">'[2]DESTINAT'!#REF!</definedName>
    <definedName name="Casal">'[1]DESTINAT'!#REF!</definedName>
    <definedName name="Casal9" localSheetId="2">'[2]DESTINAT'!#REF!</definedName>
    <definedName name="Casal9">'[1]DESTINAT'!#REF!</definedName>
    <definedName name="Casale" localSheetId="2">'[2]DESTINAT'!#REF!</definedName>
    <definedName name="Casale">'[1]DESTINAT'!#REF!</definedName>
    <definedName name="Chier" localSheetId="2">'[2]DESTINAT'!#REF!</definedName>
    <definedName name="Chier">'[1]DESTINAT'!#REF!</definedName>
    <definedName name="Chiva" localSheetId="2">'[2]DESTINAT'!#REF!</definedName>
    <definedName name="Chiva">'[1]DESTINAT'!#REF!</definedName>
    <definedName name="Cirie" localSheetId="2">'[2]DESTINAT'!#REF!</definedName>
    <definedName name="Cirie">'[1]DESTINAT'!#REF!</definedName>
    <definedName name="Cuneo" localSheetId="2">'[2]DESTINAT'!#REF!</definedName>
    <definedName name="Cuneo">'[1]DESTINAT'!#REF!</definedName>
    <definedName name="Cuneo2" localSheetId="2">'[2]DESTINAT'!#REF!</definedName>
    <definedName name="Cuneo2">'[1]DESTINAT'!#REF!</definedName>
    <definedName name="Cuorg" localSheetId="2">'[2]DESTINAT'!#REF!</definedName>
    <definedName name="Cuorg">'[1]DESTINAT'!#REF!</definedName>
    <definedName name="d" localSheetId="2">'[2]DESTINAT'!#REF!</definedName>
    <definedName name="d">'[1]DESTINAT'!#REF!</definedName>
    <definedName name="Domod" localSheetId="2">'[2]DESTINAT'!#REF!</definedName>
    <definedName name="Domod">'[1]DESTINAT'!#REF!</definedName>
    <definedName name="Fossa" localSheetId="2">'[2]DESTINAT'!#REF!</definedName>
    <definedName name="Fossa">'[1]DESTINAT'!#REF!</definedName>
    <definedName name="gg" localSheetId="2">'[2]DESTINAT'!#REF!</definedName>
    <definedName name="gg">'[1]DESTINAT'!#REF!</definedName>
    <definedName name="ggg" localSheetId="2">'[2]DESTINAT'!#REF!</definedName>
    <definedName name="ggg">'[1]DESTINAT'!#REF!</definedName>
    <definedName name="GRIM" localSheetId="2">'[2]DESTINAT'!#REF!</definedName>
    <definedName name="GRIM">'[1]DESTINAT'!#REF!</definedName>
    <definedName name="h" localSheetId="2">'[2]DESTINAT'!#REF!</definedName>
    <definedName name="h">'[1]DESTINAT'!#REF!</definedName>
    <definedName name="hh" localSheetId="2">'[2]DESTINAT'!#REF!</definedName>
    <definedName name="hh">'[1]DESTINAT'!#REF!</definedName>
    <definedName name="Ivrea" localSheetId="2">'[2]DESTINAT'!#REF!</definedName>
    <definedName name="Ivrea">'[1]DESTINAT'!#REF!</definedName>
    <definedName name="Monca" localSheetId="2">'[2]DESTINAT'!#REF!</definedName>
    <definedName name="Monca">'[1]DESTINAT'!#REF!</definedName>
    <definedName name="Mondo" localSheetId="2">'[2]DESTINAT'!#REF!</definedName>
    <definedName name="Mondo">'[1]DESTINAT'!#REF!</definedName>
    <definedName name="Novar" localSheetId="2">'[2]DESTINAT'!#REF!</definedName>
    <definedName name="Novar">'[1]DESTINAT'!#REF!</definedName>
    <definedName name="Novar4" localSheetId="2">'[2]DESTINAT'!#REF!</definedName>
    <definedName name="Novar4">'[1]DESTINAT'!#REF!</definedName>
    <definedName name="Novara" localSheetId="2">'[2]DESTINAT'!#REF!</definedName>
    <definedName name="Novara">'[1]DESTINAT'!#REF!</definedName>
    <definedName name="Novi" localSheetId="2">'[2]DESTINAT'!#REF!</definedName>
    <definedName name="Novi">'[1]DESTINAT'!#REF!</definedName>
    <definedName name="Omegn" localSheetId="2">'[2]DESTINAT'!#REF!</definedName>
    <definedName name="Omegn">'[1]DESTINAT'!#REF!</definedName>
    <definedName name="Omegn8" localSheetId="2">'[2]DESTINAT'!#REF!</definedName>
    <definedName name="Omegn8">'[1]DESTINAT'!#REF!</definedName>
    <definedName name="Omegna" localSheetId="2">'[2]DESTINAT'!#REF!</definedName>
    <definedName name="Omegna">'[1]DESTINAT'!#REF!</definedName>
    <definedName name="Orbas" localSheetId="2">'[2]DESTINAT'!#REF!</definedName>
    <definedName name="Orbas">'[1]DESTINAT'!#REF!</definedName>
    <definedName name="Orbas6" localSheetId="2">'[2]DESTINAT'!#REF!</definedName>
    <definedName name="Orbas6">'[1]DESTINAT'!#REF!</definedName>
    <definedName name="Orbass" localSheetId="2">'[2]DESTINAT'!#REF!</definedName>
    <definedName name="Orbass">'[1]DESTINAT'!#REF!</definedName>
    <definedName name="Orbassano" localSheetId="2">'[2]DESTINAT'!#REF!</definedName>
    <definedName name="Orbassano">'[1]DESTINAT'!#REF!</definedName>
    <definedName name="Piner" localSheetId="2">'[2]DESTINAT'!#REF!</definedName>
    <definedName name="Piner">'[1]DESTINAT'!#REF!</definedName>
    <definedName name="Rivol" localSheetId="2">'[2]DESTINAT'!#REF!</definedName>
    <definedName name="Rivol">'[1]DESTINAT'!#REF!</definedName>
    <definedName name="Saluz" localSheetId="2">'[2]DESTINAT'!#REF!</definedName>
    <definedName name="Saluz">'[1]DESTINAT'!#REF!</definedName>
    <definedName name="Setti" localSheetId="2">'[2]DESTINAT'!#REF!</definedName>
    <definedName name="Setti">'[1]DESTINAT'!#REF!</definedName>
    <definedName name="Susa" localSheetId="2">'[2]DESTINAT'!#REF!</definedName>
    <definedName name="Susa">'[1]DESTINAT'!#REF!</definedName>
    <definedName name="Torin" localSheetId="2">'[2]DESTINAT'!#REF!</definedName>
    <definedName name="Torin">'[1]DESTINAT'!#REF!</definedName>
    <definedName name="Torin3" localSheetId="2">'[2]DESTINAT'!#REF!</definedName>
    <definedName name="Torin3">'[1]DESTINAT'!#REF!</definedName>
    <definedName name="Torino" localSheetId="2">'[2]DESTINAT'!#REF!</definedName>
    <definedName name="Torino">'[1]DESTINAT'!#REF!</definedName>
    <definedName name="Torto" localSheetId="2">'[2]DESTINAT'!#REF!</definedName>
    <definedName name="Torto">'[1]DESTINAT'!#REF!</definedName>
    <definedName name="Venar" localSheetId="2">'[2]DESTINAT'!#REF!</definedName>
    <definedName name="Venar">'[1]DESTINAT'!#REF!</definedName>
    <definedName name="Verba" localSheetId="2">'[2]DESTINAT'!#REF!</definedName>
    <definedName name="Verba">'[1]DESTINAT'!#REF!</definedName>
    <definedName name="Verce" localSheetId="2">'[2]DESTINAT'!#REF!</definedName>
    <definedName name="Verce">'[1]DESTINAT'!#REF!</definedName>
    <definedName name="yy" localSheetId="2">'[2]DESTINAT'!#REF!</definedName>
    <definedName name="yy">'[1]DESTINAT'!#REF!</definedName>
  </definedNames>
  <calcPr fullCalcOnLoad="1"/>
</workbook>
</file>

<file path=xl/sharedStrings.xml><?xml version="1.0" encoding="utf-8"?>
<sst xmlns="http://schemas.openxmlformats.org/spreadsheetml/2006/main" count="245" uniqueCount="153">
  <si>
    <t xml:space="preserve">PROCEDURE DI ASSUNZIONE PER GENERE, SECONDO VARIE MODALITA'
</t>
  </si>
  <si>
    <t>Variazioni interannuali</t>
  </si>
  <si>
    <t>M</t>
  </si>
  <si>
    <t>F</t>
  </si>
  <si>
    <t>TOT</t>
  </si>
  <si>
    <t>UOMINI</t>
  </si>
  <si>
    <t>DONNE</t>
  </si>
  <si>
    <t>TOTALE</t>
  </si>
  <si>
    <t xml:space="preserve"> v.ass.</t>
  </si>
  <si>
    <t xml:space="preserve">  val.%</t>
  </si>
  <si>
    <t xml:space="preserve">  v.ass.</t>
  </si>
  <si>
    <t xml:space="preserve">   v.ass.</t>
  </si>
  <si>
    <t xml:space="preserve"> val.%</t>
  </si>
  <si>
    <t xml:space="preserve">  15-29 anni</t>
  </si>
  <si>
    <t xml:space="preserve">  30-39 anni</t>
  </si>
  <si>
    <t xml:space="preserve">  40-49 anni</t>
  </si>
  <si>
    <t xml:space="preserve">  50 anni e oltre</t>
  </si>
  <si>
    <t xml:space="preserve">  Cittadini italiani</t>
  </si>
  <si>
    <t xml:space="preserve">  Cittadini stranieri</t>
  </si>
  <si>
    <t xml:space="preserve">        Extracomunitari</t>
  </si>
  <si>
    <t xml:space="preserve">        Comunitari</t>
  </si>
  <si>
    <t xml:space="preserve">  Part-time</t>
  </si>
  <si>
    <t xml:space="preserve">  Full-time</t>
  </si>
  <si>
    <t xml:space="preserve">   Lavoro a t.determinato</t>
  </si>
  <si>
    <t xml:space="preserve">   Apprendistato</t>
  </si>
  <si>
    <t xml:space="preserve">   Lavoro a t.indetermin.</t>
  </si>
  <si>
    <t xml:space="preserve">  Lavoro subordinato</t>
  </si>
  <si>
    <t xml:space="preserve">  Lavoro parasubordinato</t>
  </si>
  <si>
    <t>TOTALE (*)</t>
  </si>
  <si>
    <t>Avviamenti giornalieri</t>
  </si>
  <si>
    <t>TOTALE GENERALE</t>
  </si>
  <si>
    <t>Elaborazione Regione Piemonte - Settore Politiche del Lavoro su dati Sistema Informativo Lavoro Piemonte</t>
  </si>
  <si>
    <t xml:space="preserve"> (*) Al netto degli avviamenti giornalieri, che si chiudono il giorno stesso o quello successivo la data di assunzione</t>
  </si>
  <si>
    <t>ASSUNZIONI PER GENERE,TIPOLOGIA CONTRATTUALE E GRANDE GRUPPO PROFESSIONALE</t>
  </si>
  <si>
    <t>Dati al netto degli 
avviamenti giornalieri</t>
  </si>
  <si>
    <t xml:space="preserve">  Lavoro a tempo indeterminato</t>
  </si>
  <si>
    <t xml:space="preserve">    Tempo indeterminato standard</t>
  </si>
  <si>
    <t xml:space="preserve">    Lavoro intermittente a T.I.</t>
  </si>
  <si>
    <t xml:space="preserve">    Somministrazione a T.I.</t>
  </si>
  <si>
    <t xml:space="preserve">    Altri contratti a t.indeterminato</t>
  </si>
  <si>
    <t xml:space="preserve">  Apprendistato</t>
  </si>
  <si>
    <t xml:space="preserve">  Lavoro a tempo determinato</t>
  </si>
  <si>
    <t xml:space="preserve">   Tempo determinato standard</t>
  </si>
  <si>
    <t xml:space="preserve">   Tempo determ. per sostituzione</t>
  </si>
  <si>
    <t xml:space="preserve">   Lavoro intermittente</t>
  </si>
  <si>
    <t xml:space="preserve">   Somministrazione a T.D.</t>
  </si>
  <si>
    <t xml:space="preserve">   Altre tipologie contrattuali</t>
  </si>
  <si>
    <t xml:space="preserve">  1 - Imprenditori e dirigenti</t>
  </si>
  <si>
    <t xml:space="preserve">  2 - Prof.ni di elevata specializzaz.</t>
  </si>
  <si>
    <t xml:space="preserve">  3 - Tecnici e intermedi</t>
  </si>
  <si>
    <t xml:space="preserve">  4 - Impiegati esecutivi</t>
  </si>
  <si>
    <t xml:space="preserve">  5 - Servizi per le famiglie</t>
  </si>
  <si>
    <t xml:space="preserve">  6 - Operai specializzati e artigiani</t>
  </si>
  <si>
    <t xml:space="preserve">  7 - Condutt.impianti, op.montaggio</t>
  </si>
  <si>
    <t xml:space="preserve">  8 - Personale non qualificato</t>
  </si>
  <si>
    <t>PROCEDURE DI ASSUNZIONE PER GENERE E SETTORE DI ATTIVITA'</t>
  </si>
  <si>
    <r>
      <t xml:space="preserve">Settore di attività
</t>
    </r>
    <r>
      <rPr>
        <i/>
        <sz val="9"/>
        <rFont val="Arial"/>
        <family val="2"/>
      </rPr>
      <t>(dati al netto degli avviam.giornalieri)</t>
    </r>
  </si>
  <si>
    <t xml:space="preserve">    Agricoltura</t>
  </si>
  <si>
    <t xml:space="preserve">    Industria in senso stretto</t>
  </si>
  <si>
    <t xml:space="preserve">    di cui: Alimentare</t>
  </si>
  <si>
    <t xml:space="preserve">              Tessile-Abbigliamento-Pelli</t>
  </si>
  <si>
    <t xml:space="preserve">              Chimica, Gomma-Plastica</t>
  </si>
  <si>
    <t xml:space="preserve">              Metalmeccanico</t>
  </si>
  <si>
    <t xml:space="preserve">              Altri comparti industriali</t>
  </si>
  <si>
    <t xml:space="preserve">    Costruzioni</t>
  </si>
  <si>
    <t xml:space="preserve">    Servizi</t>
  </si>
  <si>
    <t xml:space="preserve">    di cui:  Commercio</t>
  </si>
  <si>
    <t xml:space="preserve">              Alloggio e ristorazione</t>
  </si>
  <si>
    <t xml:space="preserve">              Trasporto e magazzinaggio</t>
  </si>
  <si>
    <t xml:space="preserve">              Servizi avanzati imprese</t>
  </si>
  <si>
    <t xml:space="preserve">              Servizi tradizionali imprese</t>
  </si>
  <si>
    <t xml:space="preserve">              Istruzione e F.P.</t>
  </si>
  <si>
    <t xml:space="preserve">              Sanità e assistenza</t>
  </si>
  <si>
    <t xml:space="preserve">              Altri servizi</t>
  </si>
  <si>
    <r>
      <t xml:space="preserve">TOTALE
</t>
    </r>
    <r>
      <rPr>
        <sz val="8"/>
        <rFont val="Arial"/>
        <family val="2"/>
      </rPr>
      <t>(al netto del lavoro domestico)</t>
    </r>
  </si>
  <si>
    <t xml:space="preserve">  Lavoro domestico</t>
  </si>
  <si>
    <t>PROCEDURE DI ASSUNZIONE PER GENERE E FORMA DI LAVORO</t>
  </si>
  <si>
    <t>Tempi
indet.</t>
  </si>
  <si>
    <t>Appren-distato</t>
  </si>
  <si>
    <t>Tempi
determ.</t>
  </si>
  <si>
    <t>T.INDETERM.</t>
  </si>
  <si>
    <t>APPRENDIST.</t>
  </si>
  <si>
    <t>T.DETERM.</t>
  </si>
  <si>
    <t xml:space="preserve">  NOTE TECNICHE</t>
  </si>
  <si>
    <t xml:space="preserve">  Come indicato, i dati riportati sono al netto degli avviamenti giornalieri, cioè di quelli che si</t>
  </si>
  <si>
    <t xml:space="preserve">  concludono il giorno stesso o il giorno successivo a quello di inizio.  Il n. di avviamenti giornalieri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</si>
  <si>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Tipologie di contratto (foglio di lavoro "Contratti e qualifiche")</t>
    </r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</si>
  <si>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Qualifiche di assunzione (foglio di lavoro "Contratti e qualifiche")</t>
    </r>
  </si>
  <si>
    <t xml:space="preserve">  Il riferimento è al Grande Gruppo Professionale, cioè al primo digit del codice della classificazione</t>
  </si>
  <si>
    <t xml:space="preserve">  delle professioni ISTAT 2011 adottato a partire da novembre 2011.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</si>
  <si>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Settori di attività (fogli di lavoro "Settore" e "Settore forma")</t>
    </r>
  </si>
  <si>
    <t xml:space="preserve">  I dati sono articolati in base al Codice Ateco 2007.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</si>
  <si>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</si>
  <si>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</si>
  <si>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</si>
  <si>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</si>
  <si>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</si>
  <si>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</si>
  <si>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</si>
  <si>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</si>
  <si>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</si>
  <si>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</si>
  <si>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</si>
  <si>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</si>
  <si>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</si>
  <si>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</si>
  <si>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</si>
  <si>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lavoro domestico include il Cod. 97 (Attività di famiglie e convivenze come datori di lavoro per</t>
  </si>
  <si>
    <t xml:space="preserve">  personale domestico).</t>
  </si>
  <si>
    <t xml:space="preserve">   Provincia di Alessandria</t>
  </si>
  <si>
    <t xml:space="preserve">   Provincia di Asti</t>
  </si>
  <si>
    <t xml:space="preserve">   Collaborazioni coordin.continuat.</t>
  </si>
  <si>
    <t>% T.determinato</t>
  </si>
  <si>
    <t>QUADRANTE SUD-EST  (Province di Alessandria e Asti)</t>
  </si>
  <si>
    <t>PROCEDURE DI ASSUNZIONE SECONDO VARIE MODALITA' SU BASE TRIMESTRALE</t>
  </si>
  <si>
    <t>Dati al netto degli avviamenti giornalieri</t>
  </si>
  <si>
    <t>Gen-mar</t>
  </si>
  <si>
    <t>Apr-giu</t>
  </si>
  <si>
    <t>Lug-set</t>
  </si>
  <si>
    <t>Valori assoluti</t>
  </si>
  <si>
    <t>Valori percentuali</t>
  </si>
  <si>
    <t xml:space="preserve"> Uomini</t>
  </si>
  <si>
    <t xml:space="preserve"> Donne</t>
  </si>
  <si>
    <t xml:space="preserve"> 15-29 anni</t>
  </si>
  <si>
    <t xml:space="preserve"> 30-39 anni</t>
  </si>
  <si>
    <t xml:space="preserve"> 40-49 anni</t>
  </si>
  <si>
    <t xml:space="preserve"> 50 anni e oltre</t>
  </si>
  <si>
    <t xml:space="preserve"> Cittadini italiani</t>
  </si>
  <si>
    <t xml:space="preserve"> Cittadini stranieri</t>
  </si>
  <si>
    <t xml:space="preserve">   Extracomunitari</t>
  </si>
  <si>
    <t xml:space="preserve">   Comunitari</t>
  </si>
  <si>
    <t>Part-time</t>
  </si>
  <si>
    <t>Full-time</t>
  </si>
  <si>
    <t xml:space="preserve"> Lavoro a t.determinato</t>
  </si>
  <si>
    <t xml:space="preserve"> Apprendistato</t>
  </si>
  <si>
    <t xml:space="preserve"> Lavoro a t.indeterminato</t>
  </si>
  <si>
    <t>Lavoro subordinato</t>
  </si>
  <si>
    <t>Lavoro parasubordinato</t>
  </si>
  <si>
    <t>Somministrazione</t>
  </si>
  <si>
    <t>Lavoro intermittente</t>
  </si>
  <si>
    <t>Collaborazioni co.co.</t>
  </si>
  <si>
    <t>(al netto avviam.giornalieri)</t>
  </si>
  <si>
    <t>TOTALE MOVIMENTI</t>
  </si>
  <si>
    <r>
      <t xml:space="preserve"> </t>
    </r>
    <r>
      <rPr>
        <b/>
        <sz val="10"/>
        <rFont val="Arial"/>
        <family val="2"/>
      </rPr>
      <t>Nota</t>
    </r>
    <r>
      <rPr>
        <sz val="11"/>
        <color theme="1"/>
        <rFont val="Calibri"/>
        <family val="2"/>
      </rPr>
      <t>: per avviamenti giornalieri si intendono quelli che si chiudono il giorno stesso o quello successivo dall'inizio del rapporto di lavoro</t>
    </r>
  </si>
  <si>
    <t>Ott-dic</t>
  </si>
  <si>
    <t>Persone fisiche interessate</t>
  </si>
  <si>
    <t xml:space="preserve"> N. avviamenti pro capite</t>
  </si>
  <si>
    <t xml:space="preserve">  Negli Altri contratti a tempo indeterminato e determinato rientrano tutte le fattispecie contrattuali</t>
  </si>
  <si>
    <t xml:space="preserve">  che possono essere utilizzate, oltre a quelle citate nella tabella, come lavoro marittimo, nello</t>
  </si>
  <si>
    <t xml:space="preserve">  spettacolo, a domicilio, ripartito, domestico, … Gran parte di questi avviamenti fanno capo al </t>
  </si>
  <si>
    <t xml:space="preserve">  lavoro domestico, comunque.</t>
  </si>
  <si>
    <t xml:space="preserve">  dei movimenti occupazionali, compresi quelli giornalieri.</t>
  </si>
  <si>
    <t xml:space="preserve">  è riportato solo nella prima e nella seconda tabella, in basso, dove compare il totale generale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</si>
</sst>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_ ;\-0.0\ "/>
    <numFmt numFmtId="173" formatCode="#,##0_ ;\-#,##0\ "/>
    <numFmt numFmtId="174" formatCode="0_ ;\-0\ "/>
    <numFmt numFmtId="175" formatCode="_-* #,##0.0_-;\-* #,##0.0_-;_-* &quot;-&quot;?_-;_-@_-"/>
    <numFmt numFmtId="176" formatCode="_ * #,##0_ ;_ * \-#,##0_ ;_ * &quot;-&quot;_ ;_ @_ "/>
    <numFmt numFmtId="177" formatCode="_ &quot;L.&quot;\ * #,##0_ ;_ &quot;L.&quot;\ * \-#,##0_ ;_ &quot;L.&quot;\ * &quot;-&quot;_ ;_ @_ "/>
    <numFmt numFmtId="178" formatCode="#,##0.00_ ;\-#,##0.00\ "/>
    <numFmt numFmtId="179" formatCode="0.0"/>
    <numFmt numFmtId="180" formatCode="0.00_ ;\-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12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medium"/>
      <top/>
      <bottom style="thin"/>
    </border>
    <border>
      <left style="medium"/>
      <right/>
      <top style="thin"/>
      <bottom style="medium">
        <color indexed="25"/>
      </bottom>
    </border>
    <border>
      <left/>
      <right style="double"/>
      <top style="thin"/>
      <bottom style="medium">
        <color indexed="25"/>
      </bottom>
    </border>
    <border>
      <left style="double"/>
      <right/>
      <top style="medium">
        <color indexed="20"/>
      </top>
      <bottom style="dashed"/>
    </border>
    <border>
      <left style="medium"/>
      <right/>
      <top style="medium">
        <color indexed="25"/>
      </top>
      <bottom style="dashed"/>
    </border>
    <border>
      <left style="thin"/>
      <right style="thin"/>
      <top style="medium">
        <color indexed="25"/>
      </top>
      <bottom/>
    </border>
    <border>
      <left/>
      <right style="medium"/>
      <top style="medium">
        <color indexed="25"/>
      </top>
      <bottom/>
    </border>
    <border>
      <left style="medium"/>
      <right style="thin"/>
      <top style="medium">
        <color indexed="25"/>
      </top>
      <bottom style="dashed"/>
    </border>
    <border>
      <left/>
      <right/>
      <top style="medium">
        <color indexed="25"/>
      </top>
      <bottom style="dashed"/>
    </border>
    <border>
      <left/>
      <right style="double"/>
      <top style="medium">
        <color indexed="25"/>
      </top>
      <bottom style="dashed"/>
    </border>
    <border>
      <left style="double"/>
      <right/>
      <top style="dashed"/>
      <bottom style="dashed"/>
    </border>
    <border>
      <left style="medium"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/>
    </border>
    <border>
      <left style="medium"/>
      <right/>
      <top style="dashed"/>
      <bottom/>
    </border>
    <border>
      <left style="thin"/>
      <right style="thin"/>
      <top style="dashed"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double"/>
      <top style="dashed"/>
      <bottom/>
    </border>
    <border>
      <left/>
      <right/>
      <top/>
      <bottom style="medium">
        <color indexed="25"/>
      </bottom>
    </border>
    <border>
      <left/>
      <right style="double"/>
      <top/>
      <bottom style="medium">
        <color indexed="25"/>
      </bottom>
    </border>
    <border>
      <left style="thin"/>
      <right style="thin"/>
      <top style="medium">
        <color indexed="25"/>
      </top>
      <bottom style="dashed"/>
    </border>
    <border>
      <left style="double"/>
      <right style="medium"/>
      <top style="dashed"/>
      <bottom/>
    </border>
    <border>
      <left style="thin"/>
      <right style="medium"/>
      <top style="dashed"/>
      <bottom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/>
      <top/>
      <bottom style="dashed"/>
    </border>
    <border>
      <left/>
      <right style="double"/>
      <top/>
      <bottom style="dashed"/>
    </border>
    <border>
      <left style="double"/>
      <right style="medium"/>
      <top style="dotted"/>
      <bottom/>
    </border>
    <border>
      <left style="double"/>
      <right style="medium"/>
      <top style="medium">
        <color indexed="25"/>
      </top>
      <bottom/>
    </border>
    <border>
      <left style="thin"/>
      <right style="medium"/>
      <top style="medium">
        <color indexed="25"/>
      </top>
      <bottom/>
    </border>
    <border>
      <left style="medium"/>
      <right/>
      <top style="medium">
        <color indexed="25"/>
      </top>
      <bottom/>
    </border>
    <border>
      <left/>
      <right style="double"/>
      <top style="medium">
        <color indexed="25"/>
      </top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/>
      <top style="dotted"/>
      <bottom/>
    </border>
    <border>
      <left/>
      <right style="double"/>
      <top style="dotted"/>
      <bottom/>
    </border>
    <border>
      <left style="double"/>
      <right style="medium"/>
      <top/>
      <bottom style="dash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 style="medium">
        <color indexed="25"/>
      </bottom>
    </border>
    <border>
      <left style="medium"/>
      <right/>
      <top/>
      <bottom style="medium">
        <color indexed="25"/>
      </bottom>
    </border>
    <border>
      <left/>
      <right style="medium"/>
      <top/>
      <bottom/>
    </border>
    <border>
      <left style="medium"/>
      <right style="thin"/>
      <top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medium">
        <color indexed="20"/>
      </top>
      <bottom/>
    </border>
    <border>
      <left style="medium"/>
      <right style="thin"/>
      <top style="medium">
        <color indexed="25"/>
      </top>
      <bottom/>
    </border>
    <border>
      <left/>
      <right/>
      <top style="medium">
        <color indexed="25"/>
      </top>
      <bottom/>
    </border>
    <border>
      <left style="medium"/>
      <right style="thin"/>
      <top/>
      <bottom style="dashed"/>
    </border>
    <border>
      <left/>
      <right/>
      <top/>
      <bottom style="dashed"/>
    </border>
    <border>
      <left style="double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/>
      <right style="thin"/>
      <top/>
      <bottom/>
    </border>
    <border>
      <left style="medium"/>
      <right style="thin"/>
      <top style="dashed"/>
      <bottom/>
    </border>
    <border>
      <left style="double"/>
      <right/>
      <top/>
      <bottom style="dashed"/>
    </border>
    <border>
      <left style="thin"/>
      <right style="thin"/>
      <top/>
      <bottom style="thin"/>
    </border>
    <border>
      <left/>
      <right style="double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medium"/>
      <top style="dotted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/>
      <bottom style="medium">
        <color indexed="25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dotted"/>
      <right style="dotted"/>
      <top style="thin"/>
      <bottom style="medium">
        <color indexed="25"/>
      </bottom>
    </border>
    <border>
      <left>
        <color indexed="63"/>
      </left>
      <right/>
      <top style="thin"/>
      <bottom style="medium">
        <color indexed="25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medium">
        <color indexed="25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 style="thin"/>
      <bottom style="medium">
        <color indexed="25"/>
      </bottom>
    </border>
    <border>
      <left/>
      <right style="thin"/>
      <top style="thin"/>
      <bottom style="medium">
        <color indexed="25"/>
      </bottom>
    </border>
    <border>
      <left style="thin"/>
      <right/>
      <top style="medium">
        <color indexed="25"/>
      </top>
      <bottom style="dashed"/>
    </border>
    <border>
      <left/>
      <right style="thin"/>
      <top style="medium">
        <color indexed="25"/>
      </top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/>
      <top style="medium">
        <color indexed="25"/>
      </top>
      <bottom/>
    </border>
    <border>
      <left/>
      <right style="thin"/>
      <top style="medium">
        <color indexed="25"/>
      </top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dotted"/>
      <right style="dotted"/>
      <top style="medium">
        <color indexed="25"/>
      </top>
      <bottom>
        <color indexed="63"/>
      </bottom>
    </border>
    <border>
      <left style="dotted"/>
      <right style="dotted"/>
      <top style="dotted"/>
      <bottom/>
    </border>
    <border>
      <left style="double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 style="dotted"/>
    </border>
    <border>
      <left/>
      <right style="double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>
        <color indexed="25"/>
      </bottom>
    </border>
    <border>
      <left style="thin"/>
      <right style="thin"/>
      <top style="medium"/>
      <bottom/>
    </border>
    <border>
      <left style="thin"/>
      <right style="thin"/>
      <top/>
      <bottom style="medium">
        <color indexed="25"/>
      </bottom>
    </border>
    <border>
      <left style="thin"/>
      <right style="medium"/>
      <top style="medium"/>
      <bottom/>
    </border>
    <border>
      <left style="thin"/>
      <right style="medium"/>
      <top/>
      <bottom style="medium">
        <color indexed="25"/>
      </bottom>
    </border>
    <border>
      <left>
        <color indexed="63"/>
      </left>
      <right style="medium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>
        <color indexed="2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Continuous" wrapText="1"/>
      <protection locked="0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 vertical="top" wrapText="1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2" fontId="4" fillId="34" borderId="16" xfId="0" applyNumberFormat="1" applyFont="1" applyFill="1" applyBorder="1" applyAlignment="1" quotePrefix="1">
      <alignment horizontal="centerContinuous" vertical="center"/>
    </xf>
    <xf numFmtId="172" fontId="4" fillId="34" borderId="17" xfId="0" applyNumberFormat="1" applyFont="1" applyFill="1" applyBorder="1" applyAlignment="1">
      <alignment horizontal="centerContinuous" vertical="center" wrapText="1"/>
    </xf>
    <xf numFmtId="172" fontId="5" fillId="34" borderId="18" xfId="0" applyNumberFormat="1" applyFont="1" applyFill="1" applyBorder="1" applyAlignment="1">
      <alignment horizontal="centerContinuous" vertical="center" wrapText="1"/>
    </xf>
    <xf numFmtId="172" fontId="6" fillId="34" borderId="18" xfId="0" applyNumberFormat="1" applyFont="1" applyFill="1" applyBorder="1" applyAlignment="1">
      <alignment horizontal="centerContinuous" vertical="center" wrapText="1"/>
    </xf>
    <xf numFmtId="172" fontId="6" fillId="34" borderId="19" xfId="0" applyNumberFormat="1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Continuous"/>
    </xf>
    <xf numFmtId="0" fontId="4" fillId="35" borderId="16" xfId="0" applyFont="1" applyFill="1" applyBorder="1" applyAlignment="1">
      <alignment horizontal="centerContinuous"/>
    </xf>
    <xf numFmtId="0" fontId="4" fillId="35" borderId="2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3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173" fontId="8" fillId="0" borderId="27" xfId="0" applyNumberFormat="1" applyFont="1" applyFill="1" applyBorder="1" applyAlignment="1" applyProtection="1">
      <alignment horizontal="right"/>
      <protection locked="0"/>
    </xf>
    <xf numFmtId="173" fontId="8" fillId="0" borderId="28" xfId="0" applyNumberFormat="1" applyFont="1" applyFill="1" applyBorder="1" applyAlignment="1" applyProtection="1">
      <alignment horizontal="right"/>
      <protection locked="0"/>
    </xf>
    <xf numFmtId="173" fontId="8" fillId="0" borderId="29" xfId="0" applyNumberFormat="1" applyFont="1" applyFill="1" applyBorder="1" applyAlignment="1" applyProtection="1">
      <alignment horizontal="right"/>
      <protection locked="0"/>
    </xf>
    <xf numFmtId="173" fontId="8" fillId="0" borderId="30" xfId="0" applyNumberFormat="1" applyFont="1" applyFill="1" applyBorder="1" applyAlignment="1" applyProtection="1">
      <alignment horizontal="right"/>
      <protection locked="0"/>
    </xf>
    <xf numFmtId="173" fontId="8" fillId="0" borderId="27" xfId="0" applyNumberFormat="1" applyFont="1" applyFill="1" applyBorder="1" applyAlignment="1" quotePrefix="1">
      <alignment/>
    </xf>
    <xf numFmtId="172" fontId="9" fillId="0" borderId="31" xfId="0" applyNumberFormat="1" applyFont="1" applyBorder="1" applyAlignment="1">
      <alignment/>
    </xf>
    <xf numFmtId="172" fontId="9" fillId="0" borderId="32" xfId="0" applyNumberFormat="1" applyFont="1" applyBorder="1" applyAlignment="1">
      <alignment/>
    </xf>
    <xf numFmtId="0" fontId="8" fillId="0" borderId="33" xfId="0" applyFont="1" applyBorder="1" applyAlignment="1">
      <alignment/>
    </xf>
    <xf numFmtId="173" fontId="8" fillId="0" borderId="34" xfId="0" applyNumberFormat="1" applyFont="1" applyBorder="1" applyAlignment="1" applyProtection="1">
      <alignment horizontal="right"/>
      <protection locked="0"/>
    </xf>
    <xf numFmtId="173" fontId="8" fillId="0" borderId="35" xfId="0" applyNumberFormat="1" applyFont="1" applyBorder="1" applyAlignment="1" applyProtection="1">
      <alignment/>
      <protection locked="0"/>
    </xf>
    <xf numFmtId="173" fontId="8" fillId="0" borderId="36" xfId="0" applyNumberFormat="1" applyFont="1" applyBorder="1" applyAlignment="1" applyProtection="1">
      <alignment horizontal="right"/>
      <protection locked="0"/>
    </xf>
    <xf numFmtId="173" fontId="8" fillId="0" borderId="34" xfId="0" applyNumberFormat="1" applyFont="1" applyBorder="1" applyAlignment="1">
      <alignment horizontal="right"/>
    </xf>
    <xf numFmtId="172" fontId="9" fillId="0" borderId="37" xfId="0" applyNumberFormat="1" applyFont="1" applyBorder="1" applyAlignment="1">
      <alignment/>
    </xf>
    <xf numFmtId="172" fontId="9" fillId="0" borderId="38" xfId="0" applyNumberFormat="1" applyFont="1" applyBorder="1" applyAlignment="1">
      <alignment/>
    </xf>
    <xf numFmtId="0" fontId="8" fillId="0" borderId="39" xfId="0" applyFont="1" applyBorder="1" applyAlignment="1">
      <alignment vertical="top"/>
    </xf>
    <xf numFmtId="173" fontId="8" fillId="0" borderId="40" xfId="0" applyNumberFormat="1" applyFont="1" applyBorder="1" applyAlignment="1" applyProtection="1">
      <alignment horizontal="right" vertical="top"/>
      <protection locked="0"/>
    </xf>
    <xf numFmtId="173" fontId="8" fillId="0" borderId="41" xfId="0" applyNumberFormat="1" applyFont="1" applyBorder="1" applyAlignment="1" applyProtection="1">
      <alignment vertical="top"/>
      <protection locked="0"/>
    </xf>
    <xf numFmtId="173" fontId="8" fillId="0" borderId="42" xfId="0" applyNumberFormat="1" applyFont="1" applyBorder="1" applyAlignment="1" applyProtection="1">
      <alignment horizontal="right" vertical="top"/>
      <protection locked="0"/>
    </xf>
    <xf numFmtId="173" fontId="8" fillId="0" borderId="40" xfId="0" applyNumberFormat="1" applyFont="1" applyBorder="1" applyAlignment="1">
      <alignment horizontal="right" vertical="top"/>
    </xf>
    <xf numFmtId="172" fontId="9" fillId="0" borderId="43" xfId="0" applyNumberFormat="1" applyFont="1" applyBorder="1" applyAlignment="1">
      <alignment vertical="top"/>
    </xf>
    <xf numFmtId="173" fontId="9" fillId="0" borderId="40" xfId="0" applyNumberFormat="1" applyFont="1" applyBorder="1" applyAlignment="1">
      <alignment vertical="top"/>
    </xf>
    <xf numFmtId="172" fontId="9" fillId="0" borderId="44" xfId="0" applyNumberFormat="1" applyFont="1" applyBorder="1" applyAlignment="1">
      <alignment vertical="top"/>
    </xf>
    <xf numFmtId="173" fontId="8" fillId="33" borderId="45" xfId="0" applyNumberFormat="1" applyFont="1" applyFill="1" applyBorder="1" applyAlignment="1" applyProtection="1">
      <alignment/>
      <protection locked="0"/>
    </xf>
    <xf numFmtId="172" fontId="9" fillId="33" borderId="46" xfId="0" applyNumberFormat="1" applyFont="1" applyFill="1" applyBorder="1" applyAlignment="1">
      <alignment/>
    </xf>
    <xf numFmtId="173" fontId="8" fillId="0" borderId="47" xfId="0" applyNumberFormat="1" applyFont="1" applyFill="1" applyBorder="1" applyAlignment="1" applyProtection="1">
      <alignment horizontal="right"/>
      <protection locked="0"/>
    </xf>
    <xf numFmtId="173" fontId="8" fillId="0" borderId="42" xfId="0" applyNumberFormat="1" applyFont="1" applyBorder="1" applyAlignment="1" applyProtection="1">
      <alignment horizontal="right"/>
      <protection locked="0"/>
    </xf>
    <xf numFmtId="0" fontId="9" fillId="0" borderId="48" xfId="0" applyFont="1" applyBorder="1" applyAlignment="1">
      <alignment/>
    </xf>
    <xf numFmtId="173" fontId="8" fillId="36" borderId="41" xfId="0" applyNumberFormat="1" applyFont="1" applyFill="1" applyBorder="1" applyAlignment="1" applyProtection="1">
      <alignment/>
      <protection locked="0"/>
    </xf>
    <xf numFmtId="173" fontId="9" fillId="36" borderId="49" xfId="0" applyNumberFormat="1" applyFont="1" applyFill="1" applyBorder="1" applyAlignment="1" applyProtection="1">
      <alignment/>
      <protection locked="0"/>
    </xf>
    <xf numFmtId="173" fontId="9" fillId="0" borderId="40" xfId="0" applyNumberFormat="1" applyFont="1" applyBorder="1" applyAlignment="1">
      <alignment/>
    </xf>
    <xf numFmtId="172" fontId="9" fillId="0" borderId="44" xfId="0" applyNumberFormat="1" applyFont="1" applyBorder="1" applyAlignment="1">
      <alignment/>
    </xf>
    <xf numFmtId="0" fontId="10" fillId="0" borderId="20" xfId="0" applyFont="1" applyBorder="1" applyAlignment="1">
      <alignment/>
    </xf>
    <xf numFmtId="173" fontId="10" fillId="36" borderId="50" xfId="0" applyNumberFormat="1" applyFont="1" applyFill="1" applyBorder="1" applyAlignment="1" applyProtection="1">
      <alignment/>
      <protection locked="0"/>
    </xf>
    <xf numFmtId="173" fontId="11" fillId="36" borderId="51" xfId="0" applyNumberFormat="1" applyFont="1" applyFill="1" applyBorder="1" applyAlignment="1" applyProtection="1">
      <alignment/>
      <protection locked="0"/>
    </xf>
    <xf numFmtId="173" fontId="11" fillId="0" borderId="52" xfId="0" applyNumberFormat="1" applyFont="1" applyBorder="1" applyAlignment="1">
      <alignment/>
    </xf>
    <xf numFmtId="172" fontId="11" fillId="0" borderId="53" xfId="0" applyNumberFormat="1" applyFont="1" applyBorder="1" applyAlignment="1">
      <alignment/>
    </xf>
    <xf numFmtId="0" fontId="10" fillId="0" borderId="54" xfId="0" applyFont="1" applyBorder="1" applyAlignment="1">
      <alignment vertical="top"/>
    </xf>
    <xf numFmtId="173" fontId="10" fillId="36" borderId="41" xfId="0" applyNumberFormat="1" applyFont="1" applyFill="1" applyBorder="1" applyAlignment="1" applyProtection="1">
      <alignment vertical="top"/>
      <protection locked="0"/>
    </xf>
    <xf numFmtId="173" fontId="11" fillId="36" borderId="49" xfId="0" applyNumberFormat="1" applyFont="1" applyFill="1" applyBorder="1" applyAlignment="1" applyProtection="1">
      <alignment vertical="top"/>
      <protection locked="0"/>
    </xf>
    <xf numFmtId="173" fontId="11" fillId="0" borderId="40" xfId="0" applyNumberFormat="1" applyFont="1" applyBorder="1" applyAlignment="1">
      <alignment vertical="top"/>
    </xf>
    <xf numFmtId="172" fontId="11" fillId="0" borderId="44" xfId="0" applyNumberFormat="1" applyFont="1" applyBorder="1" applyAlignment="1">
      <alignment vertical="top"/>
    </xf>
    <xf numFmtId="169" fontId="8" fillId="0" borderId="55" xfId="0" applyNumberFormat="1" applyFont="1" applyBorder="1" applyAlignment="1">
      <alignment/>
    </xf>
    <xf numFmtId="173" fontId="8" fillId="36" borderId="28" xfId="0" applyNumberFormat="1" applyFont="1" applyFill="1" applyBorder="1" applyAlignment="1" applyProtection="1">
      <alignment/>
      <protection locked="0"/>
    </xf>
    <xf numFmtId="173" fontId="9" fillId="36" borderId="56" xfId="0" applyNumberFormat="1" applyFont="1" applyFill="1" applyBorder="1" applyAlignment="1" applyProtection="1">
      <alignment/>
      <protection locked="0"/>
    </xf>
    <xf numFmtId="173" fontId="9" fillId="0" borderId="57" xfId="0" applyNumberFormat="1" applyFont="1" applyBorder="1" applyAlignment="1">
      <alignment/>
    </xf>
    <xf numFmtId="172" fontId="9" fillId="0" borderId="58" xfId="0" applyNumberFormat="1" applyFont="1" applyBorder="1" applyAlignment="1">
      <alignment/>
    </xf>
    <xf numFmtId="169" fontId="8" fillId="0" borderId="54" xfId="0" applyNumberFormat="1" applyFont="1" applyBorder="1" applyAlignment="1">
      <alignment vertical="top"/>
    </xf>
    <xf numFmtId="173" fontId="8" fillId="36" borderId="59" xfId="0" applyNumberFormat="1" applyFont="1" applyFill="1" applyBorder="1" applyAlignment="1" applyProtection="1">
      <alignment vertical="top"/>
      <protection locked="0"/>
    </xf>
    <xf numFmtId="173" fontId="9" fillId="36" borderId="60" xfId="0" applyNumberFormat="1" applyFont="1" applyFill="1" applyBorder="1" applyAlignment="1" applyProtection="1">
      <alignment vertical="top"/>
      <protection locked="0"/>
    </xf>
    <xf numFmtId="173" fontId="9" fillId="0" borderId="61" xfId="0" applyNumberFormat="1" applyFont="1" applyBorder="1" applyAlignment="1">
      <alignment vertical="top"/>
    </xf>
    <xf numFmtId="172" fontId="9" fillId="0" borderId="62" xfId="0" applyNumberFormat="1" applyFont="1" applyBorder="1" applyAlignment="1">
      <alignment vertical="top"/>
    </xf>
    <xf numFmtId="0" fontId="9" fillId="0" borderId="63" xfId="0" applyNumberFormat="1" applyFont="1" applyBorder="1" applyAlignment="1">
      <alignment/>
    </xf>
    <xf numFmtId="173" fontId="8" fillId="36" borderId="50" xfId="0" applyNumberFormat="1" applyFont="1" applyFill="1" applyBorder="1" applyAlignment="1" applyProtection="1">
      <alignment/>
      <protection/>
    </xf>
    <xf numFmtId="173" fontId="9" fillId="36" borderId="51" xfId="0" applyNumberFormat="1" applyFont="1" applyFill="1" applyBorder="1" applyAlignment="1" applyProtection="1">
      <alignment/>
      <protection/>
    </xf>
    <xf numFmtId="173" fontId="9" fillId="0" borderId="52" xfId="0" applyNumberFormat="1" applyFont="1" applyBorder="1" applyAlignment="1">
      <alignment/>
    </xf>
    <xf numFmtId="172" fontId="9" fillId="0" borderId="53" xfId="0" applyNumberFormat="1" applyFont="1" applyBorder="1" applyAlignment="1">
      <alignment/>
    </xf>
    <xf numFmtId="0" fontId="9" fillId="0" borderId="20" xfId="0" applyNumberFormat="1" applyFont="1" applyFill="1" applyBorder="1" applyAlignment="1">
      <alignment/>
    </xf>
    <xf numFmtId="173" fontId="8" fillId="36" borderId="64" xfId="0" applyNumberFormat="1" applyFont="1" applyFill="1" applyBorder="1" applyAlignment="1" applyProtection="1">
      <alignment/>
      <protection/>
    </xf>
    <xf numFmtId="173" fontId="9" fillId="36" borderId="65" xfId="0" applyNumberFormat="1" applyFont="1" applyFill="1" applyBorder="1" applyAlignment="1" applyProtection="1">
      <alignment/>
      <protection/>
    </xf>
    <xf numFmtId="173" fontId="9" fillId="0" borderId="66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0" fontId="9" fillId="0" borderId="48" xfId="0" applyNumberFormat="1" applyFont="1" applyBorder="1" applyAlignment="1">
      <alignment vertical="center"/>
    </xf>
    <xf numFmtId="173" fontId="8" fillId="36" borderId="41" xfId="0" applyNumberFormat="1" applyFont="1" applyFill="1" applyBorder="1" applyAlignment="1" applyProtection="1">
      <alignment/>
      <protection/>
    </xf>
    <xf numFmtId="173" fontId="9" fillId="36" borderId="49" xfId="0" applyNumberFormat="1" applyFont="1" applyFill="1" applyBorder="1" applyAlignment="1" applyProtection="1">
      <alignment/>
      <protection/>
    </xf>
    <xf numFmtId="169" fontId="9" fillId="0" borderId="63" xfId="0" applyNumberFormat="1" applyFont="1" applyBorder="1" applyAlignment="1">
      <alignment/>
    </xf>
    <xf numFmtId="173" fontId="8" fillId="36" borderId="50" xfId="0" applyNumberFormat="1" applyFont="1" applyFill="1" applyBorder="1" applyAlignment="1" applyProtection="1">
      <alignment/>
      <protection locked="0"/>
    </xf>
    <xf numFmtId="173" fontId="9" fillId="36" borderId="51" xfId="0" applyNumberFormat="1" applyFont="1" applyFill="1" applyBorder="1" applyAlignment="1" applyProtection="1">
      <alignment/>
      <protection locked="0"/>
    </xf>
    <xf numFmtId="169" fontId="9" fillId="0" borderId="48" xfId="0" applyNumberFormat="1" applyFont="1" applyBorder="1" applyAlignment="1">
      <alignment vertical="top"/>
    </xf>
    <xf numFmtId="173" fontId="8" fillId="36" borderId="41" xfId="0" applyNumberFormat="1" applyFont="1" applyFill="1" applyBorder="1" applyAlignment="1" applyProtection="1">
      <alignment vertical="top"/>
      <protection locked="0"/>
    </xf>
    <xf numFmtId="173" fontId="9" fillId="36" borderId="49" xfId="0" applyNumberFormat="1" applyFont="1" applyFill="1" applyBorder="1" applyAlignment="1" applyProtection="1">
      <alignment vertical="top"/>
      <protection locked="0"/>
    </xf>
    <xf numFmtId="173" fontId="8" fillId="33" borderId="45" xfId="0" applyNumberFormat="1" applyFont="1" applyFill="1" applyBorder="1" applyAlignment="1">
      <alignment/>
    </xf>
    <xf numFmtId="173" fontId="0" fillId="33" borderId="67" xfId="0" applyNumberFormat="1" applyFill="1" applyBorder="1" applyAlignment="1">
      <alignment/>
    </xf>
    <xf numFmtId="3" fontId="0" fillId="33" borderId="68" xfId="0" applyNumberFormat="1" applyFill="1" applyBorder="1" applyAlignment="1">
      <alignment/>
    </xf>
    <xf numFmtId="172" fontId="0" fillId="33" borderId="46" xfId="0" applyNumberFormat="1" applyFill="1" applyBorder="1" applyAlignment="1">
      <alignment/>
    </xf>
    <xf numFmtId="0" fontId="9" fillId="0" borderId="20" xfId="0" applyFont="1" applyBorder="1" applyAlignment="1">
      <alignment/>
    </xf>
    <xf numFmtId="173" fontId="8" fillId="36" borderId="0" xfId="48" applyNumberFormat="1" applyFont="1" applyFill="1" applyBorder="1" applyAlignment="1">
      <alignment/>
    </xf>
    <xf numFmtId="173" fontId="8" fillId="36" borderId="64" xfId="48" applyNumberFormat="1" applyFont="1" applyFill="1" applyBorder="1" applyAlignment="1">
      <alignment/>
    </xf>
    <xf numFmtId="173" fontId="8" fillId="36" borderId="69" xfId="48" applyNumberFormat="1" applyFont="1" applyFill="1" applyBorder="1" applyAlignment="1">
      <alignment/>
    </xf>
    <xf numFmtId="0" fontId="9" fillId="0" borderId="20" xfId="0" applyFont="1" applyBorder="1" applyAlignment="1">
      <alignment vertical="top"/>
    </xf>
    <xf numFmtId="173" fontId="8" fillId="36" borderId="0" xfId="48" applyNumberFormat="1" applyFont="1" applyFill="1" applyBorder="1" applyAlignment="1">
      <alignment vertical="top"/>
    </xf>
    <xf numFmtId="173" fontId="8" fillId="36" borderId="64" xfId="48" applyNumberFormat="1" applyFont="1" applyFill="1" applyBorder="1" applyAlignment="1">
      <alignment vertical="top"/>
    </xf>
    <xf numFmtId="173" fontId="8" fillId="36" borderId="69" xfId="48" applyNumberFormat="1" applyFont="1" applyFill="1" applyBorder="1" applyAlignment="1">
      <alignment vertical="top"/>
    </xf>
    <xf numFmtId="173" fontId="8" fillId="0" borderId="66" xfId="0" applyNumberFormat="1" applyFont="1" applyBorder="1" applyAlignment="1">
      <alignment horizontal="right" vertical="top"/>
    </xf>
    <xf numFmtId="172" fontId="9" fillId="0" borderId="0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0" fontId="0" fillId="0" borderId="20" xfId="0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20" xfId="0" applyFont="1" applyBorder="1" applyAlignment="1">
      <alignment horizontal="center"/>
    </xf>
    <xf numFmtId="173" fontId="4" fillId="0" borderId="70" xfId="48" applyNumberFormat="1" applyFont="1" applyFill="1" applyBorder="1" applyAlignment="1">
      <alignment vertical="center"/>
    </xf>
    <xf numFmtId="173" fontId="4" fillId="0" borderId="64" xfId="48" applyNumberFormat="1" applyFont="1" applyFill="1" applyBorder="1" applyAlignment="1">
      <alignment vertical="center"/>
    </xf>
    <xf numFmtId="173" fontId="4" fillId="0" borderId="65" xfId="48" applyNumberFormat="1" applyFont="1" applyFill="1" applyBorder="1" applyAlignment="1">
      <alignment vertical="center"/>
    </xf>
    <xf numFmtId="173" fontId="4" fillId="0" borderId="66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173" fontId="8" fillId="36" borderId="70" xfId="48" applyNumberFormat="1" applyFont="1" applyFill="1" applyBorder="1" applyAlignment="1" applyProtection="1">
      <alignment/>
      <protection locked="0"/>
    </xf>
    <xf numFmtId="173" fontId="8" fillId="36" borderId="0" xfId="48" applyNumberFormat="1" applyFont="1" applyFill="1" applyBorder="1" applyAlignment="1" applyProtection="1">
      <alignment/>
      <protection locked="0"/>
    </xf>
    <xf numFmtId="173" fontId="8" fillId="36" borderId="65" xfId="48" applyNumberFormat="1" applyFont="1" applyFill="1" applyBorder="1" applyAlignment="1" applyProtection="1">
      <alignment/>
      <protection locked="0"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73" fontId="4" fillId="36" borderId="70" xfId="48" applyNumberFormat="1" applyFont="1" applyFill="1" applyBorder="1" applyAlignment="1" applyProtection="1">
      <alignment vertical="center"/>
      <protection locked="0"/>
    </xf>
    <xf numFmtId="173" fontId="4" fillId="36" borderId="64" xfId="48" applyNumberFormat="1" applyFont="1" applyFill="1" applyBorder="1" applyAlignment="1" applyProtection="1">
      <alignment vertical="center"/>
      <protection locked="0"/>
    </xf>
    <xf numFmtId="173" fontId="4" fillId="36" borderId="65" xfId="48" applyNumberFormat="1" applyFont="1" applyFill="1" applyBorder="1" applyAlignment="1" applyProtection="1">
      <alignment vertical="center"/>
      <protection locked="0"/>
    </xf>
    <xf numFmtId="173" fontId="4" fillId="0" borderId="0" xfId="48" applyNumberFormat="1" applyFont="1" applyFill="1" applyBorder="1" applyAlignment="1">
      <alignment/>
    </xf>
    <xf numFmtId="173" fontId="4" fillId="0" borderId="64" xfId="48" applyNumberFormat="1" applyFont="1" applyFill="1" applyBorder="1" applyAlignment="1">
      <alignment/>
    </xf>
    <xf numFmtId="173" fontId="4" fillId="0" borderId="65" xfId="48" applyNumberFormat="1" applyFont="1" applyFill="1" applyBorder="1" applyAlignment="1">
      <alignment/>
    </xf>
    <xf numFmtId="173" fontId="4" fillId="0" borderId="70" xfId="48" applyNumberFormat="1" applyFont="1" applyFill="1" applyBorder="1" applyAlignment="1">
      <alignment/>
    </xf>
    <xf numFmtId="173" fontId="4" fillId="0" borderId="69" xfId="48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2" fillId="33" borderId="71" xfId="0" applyFont="1" applyFill="1" applyBorder="1" applyAlignment="1" applyProtection="1">
      <alignment horizontal="centerContinuous" vertical="center" wrapText="1"/>
      <protection locked="0"/>
    </xf>
    <xf numFmtId="0" fontId="0" fillId="33" borderId="72" xfId="0" applyFill="1" applyBorder="1" applyAlignment="1">
      <alignment horizontal="centerContinuous"/>
    </xf>
    <xf numFmtId="0" fontId="0" fillId="33" borderId="73" xfId="0" applyFill="1" applyBorder="1" applyAlignment="1">
      <alignment horizontal="centerContinuous"/>
    </xf>
    <xf numFmtId="172" fontId="4" fillId="34" borderId="18" xfId="0" applyNumberFormat="1" applyFont="1" applyFill="1" applyBorder="1" applyAlignment="1">
      <alignment horizontal="centerContinuous" vertical="center" wrapText="1"/>
    </xf>
    <xf numFmtId="172" fontId="4" fillId="34" borderId="19" xfId="0" applyNumberFormat="1" applyFont="1" applyFill="1" applyBorder="1" applyAlignment="1">
      <alignment horizontal="centerContinuous" vertical="center" wrapText="1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74" xfId="0" applyFont="1" applyBorder="1" applyAlignment="1">
      <alignment horizontal="left"/>
    </xf>
    <xf numFmtId="173" fontId="4" fillId="36" borderId="57" xfId="0" applyNumberFormat="1" applyFont="1" applyFill="1" applyBorder="1" applyAlignment="1" applyProtection="1">
      <alignment horizontal="right"/>
      <protection/>
    </xf>
    <xf numFmtId="173" fontId="4" fillId="36" borderId="28" xfId="0" applyNumberFormat="1" applyFont="1" applyFill="1" applyBorder="1" applyAlignment="1" applyProtection="1">
      <alignment horizontal="right"/>
      <protection/>
    </xf>
    <xf numFmtId="173" fontId="4" fillId="36" borderId="29" xfId="0" applyNumberFormat="1" applyFont="1" applyFill="1" applyBorder="1" applyAlignment="1" applyProtection="1">
      <alignment horizontal="right"/>
      <protection/>
    </xf>
    <xf numFmtId="173" fontId="4" fillId="36" borderId="75" xfId="0" applyNumberFormat="1" applyFont="1" applyFill="1" applyBorder="1" applyAlignment="1" applyProtection="1">
      <alignment horizontal="right"/>
      <protection/>
    </xf>
    <xf numFmtId="173" fontId="4" fillId="0" borderId="57" xfId="0" applyNumberFormat="1" applyFont="1" applyFill="1" applyBorder="1" applyAlignment="1" quotePrefix="1">
      <alignment/>
    </xf>
    <xf numFmtId="172" fontId="4" fillId="0" borderId="76" xfId="0" applyNumberFormat="1" applyFont="1" applyBorder="1" applyAlignment="1">
      <alignment/>
    </xf>
    <xf numFmtId="172" fontId="4" fillId="0" borderId="58" xfId="0" applyNumberFormat="1" applyFont="1" applyBorder="1" applyAlignment="1">
      <alignment/>
    </xf>
    <xf numFmtId="0" fontId="11" fillId="0" borderId="63" xfId="0" applyFont="1" applyBorder="1" applyAlignment="1">
      <alignment/>
    </xf>
    <xf numFmtId="173" fontId="10" fillId="0" borderId="77" xfId="48" applyNumberFormat="1" applyFont="1" applyFill="1" applyBorder="1" applyAlignment="1" applyProtection="1">
      <alignment/>
      <protection locked="0"/>
    </xf>
    <xf numFmtId="173" fontId="10" fillId="0" borderId="50" xfId="48" applyNumberFormat="1" applyFont="1" applyFill="1" applyBorder="1" applyAlignment="1" applyProtection="1">
      <alignment/>
      <protection locked="0"/>
    </xf>
    <xf numFmtId="173" fontId="10" fillId="0" borderId="51" xfId="0" applyNumberFormat="1" applyFont="1" applyFill="1" applyBorder="1" applyAlignment="1" applyProtection="1">
      <alignment/>
      <protection/>
    </xf>
    <xf numFmtId="173" fontId="10" fillId="0" borderId="52" xfId="0" applyNumberFormat="1" applyFont="1" applyBorder="1" applyAlignment="1">
      <alignment/>
    </xf>
    <xf numFmtId="172" fontId="10" fillId="0" borderId="78" xfId="0" applyNumberFormat="1" applyFont="1" applyBorder="1" applyAlignment="1">
      <alignment/>
    </xf>
    <xf numFmtId="172" fontId="10" fillId="0" borderId="53" xfId="0" applyNumberFormat="1" applyFont="1" applyBorder="1" applyAlignment="1">
      <alignment/>
    </xf>
    <xf numFmtId="0" fontId="11" fillId="0" borderId="79" xfId="0" applyFont="1" applyBorder="1" applyAlignment="1">
      <alignment/>
    </xf>
    <xf numFmtId="173" fontId="10" fillId="0" borderId="80" xfId="48" applyNumberFormat="1" applyFont="1" applyFill="1" applyBorder="1" applyAlignment="1" applyProtection="1">
      <alignment/>
      <protection locked="0"/>
    </xf>
    <xf numFmtId="173" fontId="10" fillId="0" borderId="35" xfId="48" applyNumberFormat="1" applyFont="1" applyFill="1" applyBorder="1" applyAlignment="1" applyProtection="1">
      <alignment/>
      <protection locked="0"/>
    </xf>
    <xf numFmtId="173" fontId="10" fillId="0" borderId="81" xfId="0" applyNumberFormat="1" applyFont="1" applyFill="1" applyBorder="1" applyAlignment="1" applyProtection="1">
      <alignment/>
      <protection/>
    </xf>
    <xf numFmtId="173" fontId="10" fillId="0" borderId="34" xfId="0" applyNumberFormat="1" applyFont="1" applyBorder="1" applyAlignment="1">
      <alignment/>
    </xf>
    <xf numFmtId="172" fontId="10" fillId="0" borderId="37" xfId="0" applyNumberFormat="1" applyFont="1" applyBorder="1" applyAlignment="1">
      <alignment/>
    </xf>
    <xf numFmtId="172" fontId="10" fillId="0" borderId="38" xfId="0" applyNumberFormat="1" applyFont="1" applyBorder="1" applyAlignment="1">
      <alignment/>
    </xf>
    <xf numFmtId="173" fontId="10" fillId="0" borderId="82" xfId="48" applyNumberFormat="1" applyFont="1" applyFill="1" applyBorder="1" applyAlignment="1" applyProtection="1">
      <alignment/>
      <protection locked="0"/>
    </xf>
    <xf numFmtId="173" fontId="10" fillId="0" borderId="83" xfId="48" applyNumberFormat="1" applyFont="1" applyFill="1" applyBorder="1" applyAlignment="1" applyProtection="1">
      <alignment/>
      <protection locked="0"/>
    </xf>
    <xf numFmtId="173" fontId="10" fillId="0" borderId="84" xfId="0" applyNumberFormat="1" applyFont="1" applyFill="1" applyBorder="1" applyAlignment="1" applyProtection="1">
      <alignment/>
      <protection/>
    </xf>
    <xf numFmtId="0" fontId="11" fillId="0" borderId="48" xfId="0" applyFont="1" applyBorder="1" applyAlignment="1">
      <alignment/>
    </xf>
    <xf numFmtId="173" fontId="10" fillId="36" borderId="85" xfId="48" applyNumberFormat="1" applyFont="1" applyFill="1" applyBorder="1" applyAlignment="1" applyProtection="1">
      <alignment/>
      <protection locked="0"/>
    </xf>
    <xf numFmtId="173" fontId="10" fillId="36" borderId="64" xfId="48" applyNumberFormat="1" applyFont="1" applyFill="1" applyBorder="1" applyAlignment="1" applyProtection="1">
      <alignment/>
      <protection locked="0"/>
    </xf>
    <xf numFmtId="173" fontId="10" fillId="36" borderId="65" xfId="0" applyNumberFormat="1" applyFont="1" applyFill="1" applyBorder="1" applyAlignment="1" applyProtection="1">
      <alignment/>
      <protection/>
    </xf>
    <xf numFmtId="173" fontId="10" fillId="0" borderId="40" xfId="0" applyNumberFormat="1" applyFont="1" applyBorder="1" applyAlignment="1">
      <alignment/>
    </xf>
    <xf numFmtId="172" fontId="10" fillId="0" borderId="43" xfId="0" applyNumberFormat="1" applyFont="1" applyBorder="1" applyAlignment="1">
      <alignment/>
    </xf>
    <xf numFmtId="172" fontId="10" fillId="0" borderId="44" xfId="0" applyNumberFormat="1" applyFont="1" applyBorder="1" applyAlignment="1">
      <alignment/>
    </xf>
    <xf numFmtId="0" fontId="0" fillId="0" borderId="20" xfId="0" applyBorder="1" applyAlignment="1">
      <alignment/>
    </xf>
    <xf numFmtId="3" fontId="10" fillId="36" borderId="70" xfId="48" applyNumberFormat="1" applyFont="1" applyFill="1" applyBorder="1" applyAlignment="1" applyProtection="1">
      <alignment/>
      <protection locked="0"/>
    </xf>
    <xf numFmtId="3" fontId="10" fillId="36" borderId="64" xfId="48" applyNumberFormat="1" applyFont="1" applyFill="1" applyBorder="1" applyAlignment="1" applyProtection="1">
      <alignment/>
      <protection locked="0"/>
    </xf>
    <xf numFmtId="3" fontId="10" fillId="36" borderId="65" xfId="0" applyNumberFormat="1" applyFont="1" applyFill="1" applyBorder="1" applyAlignment="1">
      <alignment/>
    </xf>
    <xf numFmtId="3" fontId="10" fillId="0" borderId="66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14" xfId="0" applyNumberFormat="1" applyFont="1" applyBorder="1" applyAlignment="1">
      <alignment/>
    </xf>
    <xf numFmtId="0" fontId="14" fillId="0" borderId="20" xfId="0" applyFont="1" applyBorder="1" applyAlignment="1">
      <alignment vertical="center"/>
    </xf>
    <xf numFmtId="173" fontId="4" fillId="36" borderId="85" xfId="48" applyNumberFormat="1" applyFont="1" applyFill="1" applyBorder="1" applyAlignment="1" applyProtection="1">
      <alignment/>
      <protection locked="0"/>
    </xf>
    <xf numFmtId="173" fontId="4" fillId="36" borderId="64" xfId="48" applyNumberFormat="1" applyFont="1" applyFill="1" applyBorder="1" applyAlignment="1" applyProtection="1">
      <alignment/>
      <protection locked="0"/>
    </xf>
    <xf numFmtId="173" fontId="4" fillId="36" borderId="65" xfId="0" applyNumberFormat="1" applyFont="1" applyFill="1" applyBorder="1" applyAlignment="1" applyProtection="1">
      <alignment/>
      <protection/>
    </xf>
    <xf numFmtId="173" fontId="4" fillId="0" borderId="66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173" fontId="4" fillId="36" borderId="64" xfId="48" applyNumberFormat="1" applyFont="1" applyFill="1" applyBorder="1" applyAlignment="1" applyProtection="1">
      <alignment/>
      <protection/>
    </xf>
    <xf numFmtId="173" fontId="10" fillId="36" borderId="77" xfId="48" applyNumberFormat="1" applyFont="1" applyFill="1" applyBorder="1" applyAlignment="1" applyProtection="1">
      <alignment/>
      <protection locked="0"/>
    </xf>
    <xf numFmtId="173" fontId="10" fillId="36" borderId="50" xfId="48" applyNumberFormat="1" applyFont="1" applyFill="1" applyBorder="1" applyAlignment="1" applyProtection="1">
      <alignment/>
      <protection locked="0"/>
    </xf>
    <xf numFmtId="173" fontId="10" fillId="36" borderId="51" xfId="0" applyNumberFormat="1" applyFont="1" applyFill="1" applyBorder="1" applyAlignment="1" applyProtection="1">
      <alignment/>
      <protection/>
    </xf>
    <xf numFmtId="173" fontId="10" fillId="36" borderId="80" xfId="48" applyNumberFormat="1" applyFont="1" applyFill="1" applyBorder="1" applyAlignment="1" applyProtection="1">
      <alignment/>
      <protection locked="0"/>
    </xf>
    <xf numFmtId="173" fontId="10" fillId="36" borderId="35" xfId="48" applyNumberFormat="1" applyFont="1" applyFill="1" applyBorder="1" applyAlignment="1" applyProtection="1">
      <alignment/>
      <protection locked="0"/>
    </xf>
    <xf numFmtId="173" fontId="10" fillId="36" borderId="81" xfId="0" applyNumberFormat="1" applyFont="1" applyFill="1" applyBorder="1" applyAlignment="1" applyProtection="1">
      <alignment/>
      <protection/>
    </xf>
    <xf numFmtId="173" fontId="10" fillId="36" borderId="86" xfId="48" applyNumberFormat="1" applyFont="1" applyFill="1" applyBorder="1" applyAlignment="1" applyProtection="1">
      <alignment/>
      <protection locked="0"/>
    </xf>
    <xf numFmtId="173" fontId="10" fillId="36" borderId="41" xfId="48" applyNumberFormat="1" applyFont="1" applyFill="1" applyBorder="1" applyAlignment="1" applyProtection="1">
      <alignment/>
      <protection locked="0"/>
    </xf>
    <xf numFmtId="173" fontId="10" fillId="36" borderId="49" xfId="0" applyNumberFormat="1" applyFont="1" applyFill="1" applyBorder="1" applyAlignment="1" applyProtection="1">
      <alignment/>
      <protection/>
    </xf>
    <xf numFmtId="173" fontId="8" fillId="0" borderId="64" xfId="48" applyNumberFormat="1" applyFont="1" applyFill="1" applyBorder="1" applyAlignment="1" applyProtection="1">
      <alignment/>
      <protection locked="0"/>
    </xf>
    <xf numFmtId="173" fontId="0" fillId="0" borderId="65" xfId="0" applyNumberFormat="1" applyFill="1" applyBorder="1" applyAlignment="1">
      <alignment/>
    </xf>
    <xf numFmtId="173" fontId="0" fillId="0" borderId="6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33" borderId="46" xfId="0" applyNumberFormat="1" applyFill="1" applyBorder="1" applyAlignment="1">
      <alignment/>
    </xf>
    <xf numFmtId="0" fontId="8" fillId="0" borderId="20" xfId="0" applyFont="1" applyBorder="1" applyAlignment="1">
      <alignment/>
    </xf>
    <xf numFmtId="173" fontId="0" fillId="0" borderId="57" xfId="0" applyNumberFormat="1" applyBorder="1" applyAlignment="1">
      <alignment/>
    </xf>
    <xf numFmtId="0" fontId="9" fillId="0" borderId="63" xfId="0" applyFont="1" applyBorder="1" applyAlignment="1">
      <alignment/>
    </xf>
    <xf numFmtId="173" fontId="8" fillId="0" borderId="77" xfId="48" applyNumberFormat="1" applyFont="1" applyFill="1" applyBorder="1" applyAlignment="1" applyProtection="1">
      <alignment/>
      <protection locked="0"/>
    </xf>
    <xf numFmtId="173" fontId="8" fillId="0" borderId="50" xfId="48" applyNumberFormat="1" applyFont="1" applyFill="1" applyBorder="1" applyAlignment="1" applyProtection="1">
      <alignment/>
      <protection locked="0"/>
    </xf>
    <xf numFmtId="173" fontId="8" fillId="0" borderId="51" xfId="0" applyNumberFormat="1" applyFont="1" applyFill="1" applyBorder="1" applyAlignment="1" applyProtection="1">
      <alignment/>
      <protection locked="0"/>
    </xf>
    <xf numFmtId="173" fontId="8" fillId="0" borderId="52" xfId="0" applyNumberFormat="1" applyFont="1" applyBorder="1" applyAlignment="1">
      <alignment/>
    </xf>
    <xf numFmtId="172" fontId="8" fillId="0" borderId="78" xfId="0" applyNumberFormat="1" applyFont="1" applyBorder="1" applyAlignment="1">
      <alignment/>
    </xf>
    <xf numFmtId="172" fontId="8" fillId="0" borderId="53" xfId="0" applyNumberFormat="1" applyFont="1" applyBorder="1" applyAlignment="1">
      <alignment/>
    </xf>
    <xf numFmtId="173" fontId="8" fillId="0" borderId="34" xfId="0" applyNumberFormat="1" applyFont="1" applyBorder="1" applyAlignment="1">
      <alignment/>
    </xf>
    <xf numFmtId="172" fontId="8" fillId="0" borderId="37" xfId="0" applyNumberFormat="1" applyFont="1" applyBorder="1" applyAlignment="1">
      <alignment/>
    </xf>
    <xf numFmtId="172" fontId="8" fillId="0" borderId="38" xfId="0" applyNumberFormat="1" applyFont="1" applyBorder="1" applyAlignment="1">
      <alignment/>
    </xf>
    <xf numFmtId="0" fontId="9" fillId="0" borderId="79" xfId="0" applyFont="1" applyBorder="1" applyAlignment="1">
      <alignment/>
    </xf>
    <xf numFmtId="173" fontId="8" fillId="0" borderId="80" xfId="48" applyNumberFormat="1" applyFont="1" applyFill="1" applyBorder="1" applyAlignment="1" applyProtection="1">
      <alignment/>
      <protection locked="0"/>
    </xf>
    <xf numFmtId="173" fontId="8" fillId="0" borderId="35" xfId="48" applyNumberFormat="1" applyFont="1" applyFill="1" applyBorder="1" applyAlignment="1" applyProtection="1">
      <alignment/>
      <protection locked="0"/>
    </xf>
    <xf numFmtId="173" fontId="8" fillId="0" borderId="81" xfId="0" applyNumberFormat="1" applyFont="1" applyFill="1" applyBorder="1" applyAlignment="1" applyProtection="1">
      <alignment/>
      <protection locked="0"/>
    </xf>
    <xf numFmtId="173" fontId="8" fillId="0" borderId="86" xfId="48" applyNumberFormat="1" applyFont="1" applyFill="1" applyBorder="1" applyAlignment="1" applyProtection="1">
      <alignment/>
      <protection locked="0"/>
    </xf>
    <xf numFmtId="173" fontId="8" fillId="0" borderId="41" xfId="48" applyNumberFormat="1" applyFont="1" applyFill="1" applyBorder="1" applyAlignment="1" applyProtection="1">
      <alignment/>
      <protection locked="0"/>
    </xf>
    <xf numFmtId="173" fontId="8" fillId="0" borderId="49" xfId="0" applyNumberFormat="1" applyFont="1" applyFill="1" applyBorder="1" applyAlignment="1" applyProtection="1">
      <alignment/>
      <protection locked="0"/>
    </xf>
    <xf numFmtId="173" fontId="8" fillId="0" borderId="40" xfId="0" applyNumberFormat="1" applyFont="1" applyBorder="1" applyAlignment="1">
      <alignment/>
    </xf>
    <xf numFmtId="172" fontId="8" fillId="0" borderId="43" xfId="0" applyNumberFormat="1" applyFont="1" applyBorder="1" applyAlignment="1">
      <alignment/>
    </xf>
    <xf numFmtId="172" fontId="8" fillId="0" borderId="44" xfId="0" applyNumberFormat="1" applyFont="1" applyBorder="1" applyAlignment="1">
      <alignment/>
    </xf>
    <xf numFmtId="0" fontId="0" fillId="0" borderId="20" xfId="0" applyBorder="1" applyAlignment="1">
      <alignment vertical="top"/>
    </xf>
    <xf numFmtId="3" fontId="0" fillId="0" borderId="66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3" fontId="0" fillId="33" borderId="45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4" fillId="36" borderId="66" xfId="48" applyNumberFormat="1" applyFont="1" applyFill="1" applyBorder="1" applyAlignment="1">
      <alignment vertical="center"/>
    </xf>
    <xf numFmtId="173" fontId="4" fillId="36" borderId="64" xfId="48" applyNumberFormat="1" applyFont="1" applyFill="1" applyBorder="1" applyAlignment="1">
      <alignment vertical="center"/>
    </xf>
    <xf numFmtId="173" fontId="4" fillId="36" borderId="85" xfId="48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8" fillId="36" borderId="0" xfId="0" applyFont="1" applyFill="1" applyAlignment="1">
      <alignment/>
    </xf>
    <xf numFmtId="0" fontId="4" fillId="0" borderId="26" xfId="0" applyFont="1" applyBorder="1" applyAlignment="1">
      <alignment horizontal="left"/>
    </xf>
    <xf numFmtId="173" fontId="4" fillId="0" borderId="27" xfId="0" applyNumberFormat="1" applyFont="1" applyFill="1" applyBorder="1" applyAlignment="1" applyProtection="1">
      <alignment horizontal="right"/>
      <protection locked="0"/>
    </xf>
    <xf numFmtId="173" fontId="4" fillId="0" borderId="28" xfId="0" applyNumberFormat="1" applyFont="1" applyFill="1" applyBorder="1" applyAlignment="1" applyProtection="1">
      <alignment horizontal="right"/>
      <protection locked="0"/>
    </xf>
    <xf numFmtId="173" fontId="4" fillId="0" borderId="29" xfId="0" applyNumberFormat="1" applyFont="1" applyFill="1" applyBorder="1" applyAlignment="1" applyProtection="1">
      <alignment horizontal="right"/>
      <protection/>
    </xf>
    <xf numFmtId="173" fontId="4" fillId="0" borderId="75" xfId="0" applyNumberFormat="1" applyFont="1" applyFill="1" applyBorder="1" applyAlignment="1" applyProtection="1">
      <alignment horizontal="right"/>
      <protection locked="0"/>
    </xf>
    <xf numFmtId="173" fontId="4" fillId="0" borderId="34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0" fontId="4" fillId="0" borderId="33" xfId="0" applyFont="1" applyBorder="1" applyAlignment="1">
      <alignment/>
    </xf>
    <xf numFmtId="173" fontId="4" fillId="36" borderId="80" xfId="48" applyNumberFormat="1" applyFont="1" applyFill="1" applyBorder="1" applyAlignment="1" applyProtection="1">
      <alignment/>
      <protection locked="0"/>
    </xf>
    <xf numFmtId="173" fontId="4" fillId="36" borderId="35" xfId="48" applyNumberFormat="1" applyFont="1" applyFill="1" applyBorder="1" applyAlignment="1" applyProtection="1">
      <alignment/>
      <protection locked="0"/>
    </xf>
    <xf numFmtId="173" fontId="4" fillId="36" borderId="81" xfId="0" applyNumberFormat="1" applyFont="1" applyFill="1" applyBorder="1" applyAlignment="1" applyProtection="1">
      <alignment/>
      <protection/>
    </xf>
    <xf numFmtId="0" fontId="10" fillId="0" borderId="33" xfId="0" applyFont="1" applyBorder="1" applyAlignment="1">
      <alignment/>
    </xf>
    <xf numFmtId="3" fontId="10" fillId="36" borderId="80" xfId="48" applyNumberFormat="1" applyFont="1" applyFill="1" applyBorder="1" applyAlignment="1" applyProtection="1">
      <alignment/>
      <protection locked="0"/>
    </xf>
    <xf numFmtId="3" fontId="10" fillId="36" borderId="35" xfId="48" applyNumberFormat="1" applyFont="1" applyFill="1" applyBorder="1" applyAlignment="1" applyProtection="1">
      <alignment/>
      <protection locked="0"/>
    </xf>
    <xf numFmtId="3" fontId="10" fillId="36" borderId="81" xfId="0" applyNumberFormat="1" applyFont="1" applyFill="1" applyBorder="1" applyAlignment="1" applyProtection="1">
      <alignment/>
      <protection/>
    </xf>
    <xf numFmtId="3" fontId="10" fillId="0" borderId="34" xfId="0" applyNumberFormat="1" applyFont="1" applyBorder="1" applyAlignment="1">
      <alignment/>
    </xf>
    <xf numFmtId="172" fontId="10" fillId="0" borderId="37" xfId="0" applyNumberFormat="1" applyFont="1" applyBorder="1" applyAlignment="1">
      <alignment/>
    </xf>
    <xf numFmtId="172" fontId="10" fillId="0" borderId="38" xfId="0" applyNumberFormat="1" applyFont="1" applyBorder="1" applyAlignment="1">
      <alignment/>
    </xf>
    <xf numFmtId="3" fontId="10" fillId="36" borderId="80" xfId="48" applyNumberFormat="1" applyFont="1" applyFill="1" applyBorder="1" applyAlignment="1" applyProtection="1">
      <alignment/>
      <protection/>
    </xf>
    <xf numFmtId="3" fontId="10" fillId="36" borderId="35" xfId="48" applyNumberFormat="1" applyFont="1" applyFill="1" applyBorder="1" applyAlignment="1" applyProtection="1">
      <alignment/>
      <protection/>
    </xf>
    <xf numFmtId="0" fontId="15" fillId="36" borderId="0" xfId="0" applyFont="1" applyFill="1" applyAlignment="1">
      <alignment/>
    </xf>
    <xf numFmtId="0" fontId="10" fillId="0" borderId="87" xfId="0" applyFont="1" applyBorder="1" applyAlignment="1">
      <alignment/>
    </xf>
    <xf numFmtId="0" fontId="17" fillId="36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173" fontId="4" fillId="36" borderId="40" xfId="0" applyNumberFormat="1" applyFont="1" applyFill="1" applyBorder="1" applyAlignment="1">
      <alignment vertical="center"/>
    </xf>
    <xf numFmtId="173" fontId="4" fillId="36" borderId="41" xfId="0" applyNumberFormat="1" applyFont="1" applyFill="1" applyBorder="1" applyAlignment="1">
      <alignment vertical="center"/>
    </xf>
    <xf numFmtId="173" fontId="4" fillId="36" borderId="42" xfId="0" applyNumberFormat="1" applyFont="1" applyFill="1" applyBorder="1" applyAlignment="1">
      <alignment vertical="center"/>
    </xf>
    <xf numFmtId="173" fontId="4" fillId="36" borderId="43" xfId="0" applyNumberFormat="1" applyFont="1" applyFill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172" fontId="4" fillId="0" borderId="44" xfId="0" applyNumberFormat="1" applyFont="1" applyBorder="1" applyAlignment="1">
      <alignment vertical="center"/>
    </xf>
    <xf numFmtId="0" fontId="8" fillId="0" borderId="20" xfId="0" applyFont="1" applyBorder="1" applyAlignment="1">
      <alignment vertical="top"/>
    </xf>
    <xf numFmtId="173" fontId="8" fillId="36" borderId="70" xfId="48" applyNumberFormat="1" applyFont="1" applyFill="1" applyBorder="1" applyAlignment="1" applyProtection="1">
      <alignment vertical="top"/>
      <protection locked="0"/>
    </xf>
    <xf numFmtId="173" fontId="8" fillId="36" borderId="64" xfId="48" applyNumberFormat="1" applyFont="1" applyFill="1" applyBorder="1" applyAlignment="1" applyProtection="1">
      <alignment vertical="top"/>
      <protection locked="0"/>
    </xf>
    <xf numFmtId="173" fontId="8" fillId="36" borderId="65" xfId="0" applyNumberFormat="1" applyFont="1" applyFill="1" applyBorder="1" applyAlignment="1" applyProtection="1">
      <alignment vertical="top"/>
      <protection/>
    </xf>
    <xf numFmtId="3" fontId="8" fillId="0" borderId="66" xfId="0" applyNumberFormat="1" applyFont="1" applyBorder="1" applyAlignment="1">
      <alignment vertical="top"/>
    </xf>
    <xf numFmtId="172" fontId="8" fillId="0" borderId="0" xfId="0" applyNumberFormat="1" applyFont="1" applyBorder="1" applyAlignment="1">
      <alignment vertical="top"/>
    </xf>
    <xf numFmtId="172" fontId="8" fillId="0" borderId="14" xfId="0" applyNumberFormat="1" applyFont="1" applyBorder="1" applyAlignment="1">
      <alignment vertical="top"/>
    </xf>
    <xf numFmtId="3" fontId="8" fillId="0" borderId="28" xfId="0" applyNumberFormat="1" applyFont="1" applyBorder="1" applyAlignment="1">
      <alignment/>
    </xf>
    <xf numFmtId="173" fontId="8" fillId="0" borderId="6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3" fontId="4" fillId="36" borderId="0" xfId="0" applyNumberFormat="1" applyFont="1" applyFill="1" applyBorder="1" applyAlignment="1">
      <alignment/>
    </xf>
    <xf numFmtId="173" fontId="4" fillId="36" borderId="64" xfId="0" applyNumberFormat="1" applyFont="1" applyFill="1" applyBorder="1" applyAlignment="1">
      <alignment/>
    </xf>
    <xf numFmtId="173" fontId="4" fillId="36" borderId="6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88" xfId="0" applyBorder="1" applyAlignment="1">
      <alignment/>
    </xf>
    <xf numFmtId="0" fontId="0" fillId="0" borderId="69" xfId="0" applyBorder="1" applyAlignment="1">
      <alignment/>
    </xf>
    <xf numFmtId="174" fontId="0" fillId="0" borderId="0" xfId="0" applyNumberFormat="1" applyBorder="1" applyAlignment="1">
      <alignment/>
    </xf>
    <xf numFmtId="172" fontId="0" fillId="0" borderId="89" xfId="0" applyNumberForma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4" fillId="0" borderId="29" xfId="0" applyNumberFormat="1" applyFont="1" applyFill="1" applyBorder="1" applyAlignment="1" applyProtection="1">
      <alignment horizontal="right"/>
      <protection locked="0"/>
    </xf>
    <xf numFmtId="173" fontId="4" fillId="36" borderId="81" xfId="0" applyNumberFormat="1" applyFont="1" applyFill="1" applyBorder="1" applyAlignment="1" applyProtection="1">
      <alignment/>
      <protection locked="0"/>
    </xf>
    <xf numFmtId="3" fontId="10" fillId="36" borderId="81" xfId="0" applyNumberFormat="1" applyFont="1" applyFill="1" applyBorder="1" applyAlignment="1" applyProtection="1">
      <alignment/>
      <protection locked="0"/>
    </xf>
    <xf numFmtId="173" fontId="8" fillId="36" borderId="65" xfId="0" applyNumberFormat="1" applyFont="1" applyFill="1" applyBorder="1" applyAlignment="1" applyProtection="1">
      <alignment vertical="top"/>
      <protection locked="0"/>
    </xf>
    <xf numFmtId="0" fontId="19" fillId="0" borderId="0" xfId="53" applyFont="1">
      <alignment/>
      <protection/>
    </xf>
    <xf numFmtId="0" fontId="8" fillId="0" borderId="0" xfId="53">
      <alignment/>
      <protection/>
    </xf>
    <xf numFmtId="0" fontId="8" fillId="0" borderId="0" xfId="53" applyFont="1">
      <alignment/>
      <protection/>
    </xf>
    <xf numFmtId="0" fontId="20" fillId="0" borderId="0" xfId="53" applyFont="1">
      <alignment/>
      <protection/>
    </xf>
    <xf numFmtId="0" fontId="9" fillId="0" borderId="54" xfId="0" applyFont="1" applyBorder="1" applyAlignment="1">
      <alignment/>
    </xf>
    <xf numFmtId="173" fontId="8" fillId="36" borderId="90" xfId="48" applyNumberFormat="1" applyFont="1" applyFill="1" applyBorder="1" applyAlignment="1">
      <alignment/>
    </xf>
    <xf numFmtId="173" fontId="8" fillId="36" borderId="59" xfId="48" applyNumberFormat="1" applyFont="1" applyFill="1" applyBorder="1" applyAlignment="1">
      <alignment/>
    </xf>
    <xf numFmtId="173" fontId="8" fillId="36" borderId="91" xfId="48" applyNumberFormat="1" applyFont="1" applyFill="1" applyBorder="1" applyAlignment="1">
      <alignment/>
    </xf>
    <xf numFmtId="173" fontId="8" fillId="0" borderId="61" xfId="0" applyNumberFormat="1" applyFont="1" applyFill="1" applyBorder="1" applyAlignment="1" quotePrefix="1">
      <alignment/>
    </xf>
    <xf numFmtId="172" fontId="9" fillId="0" borderId="90" xfId="0" applyNumberFormat="1" applyFont="1" applyBorder="1" applyAlignment="1">
      <alignment/>
    </xf>
    <xf numFmtId="172" fontId="9" fillId="0" borderId="62" xfId="0" applyNumberFormat="1" applyFont="1" applyBorder="1" applyAlignment="1">
      <alignment/>
    </xf>
    <xf numFmtId="172" fontId="4" fillId="0" borderId="92" xfId="0" applyNumberFormat="1" applyFont="1" applyFill="1" applyBorder="1" applyAlignment="1" quotePrefix="1">
      <alignment vertical="center"/>
    </xf>
    <xf numFmtId="172" fontId="4" fillId="34" borderId="17" xfId="0" applyNumberFormat="1" applyFont="1" applyFill="1" applyBorder="1" applyAlignment="1">
      <alignment horizontal="centerContinuous" vertical="center"/>
    </xf>
    <xf numFmtId="172" fontId="4" fillId="34" borderId="93" xfId="0" applyNumberFormat="1" applyFont="1" applyFill="1" applyBorder="1" applyAlignment="1" quotePrefix="1">
      <alignment horizontal="centerContinuous" vertical="center"/>
    </xf>
    <xf numFmtId="0" fontId="4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173" fontId="4" fillId="0" borderId="94" xfId="0" applyNumberFormat="1" applyFont="1" applyFill="1" applyBorder="1" applyAlignment="1" applyProtection="1">
      <alignment horizontal="right"/>
      <protection locked="0"/>
    </xf>
    <xf numFmtId="179" fontId="4" fillId="0" borderId="75" xfId="0" applyNumberFormat="1" applyFont="1" applyFill="1" applyBorder="1" applyAlignment="1" applyProtection="1">
      <alignment horizontal="center"/>
      <protection locked="0"/>
    </xf>
    <xf numFmtId="179" fontId="4" fillId="0" borderId="85" xfId="0" applyNumberFormat="1" applyFont="1" applyFill="1" applyBorder="1" applyAlignment="1" applyProtection="1">
      <alignment horizontal="center"/>
      <protection locked="0"/>
    </xf>
    <xf numFmtId="173" fontId="4" fillId="36" borderId="94" xfId="0" applyNumberFormat="1" applyFont="1" applyFill="1" applyBorder="1" applyAlignment="1" applyProtection="1">
      <alignment/>
      <protection locked="0"/>
    </xf>
    <xf numFmtId="179" fontId="4" fillId="36" borderId="80" xfId="0" applyNumberFormat="1" applyFont="1" applyFill="1" applyBorder="1" applyAlignment="1" applyProtection="1">
      <alignment horizontal="center"/>
      <protection locked="0"/>
    </xf>
    <xf numFmtId="179" fontId="4" fillId="36" borderId="95" xfId="0" applyNumberFormat="1" applyFont="1" applyFill="1" applyBorder="1" applyAlignment="1" applyProtection="1">
      <alignment horizontal="center"/>
      <protection locked="0"/>
    </xf>
    <xf numFmtId="3" fontId="10" fillId="36" borderId="94" xfId="0" applyNumberFormat="1" applyFont="1" applyFill="1" applyBorder="1" applyAlignment="1" applyProtection="1">
      <alignment/>
      <protection locked="0"/>
    </xf>
    <xf numFmtId="179" fontId="10" fillId="36" borderId="80" xfId="0" applyNumberFormat="1" applyFont="1" applyFill="1" applyBorder="1" applyAlignment="1" applyProtection="1">
      <alignment horizontal="center"/>
      <protection locked="0"/>
    </xf>
    <xf numFmtId="179" fontId="10" fillId="36" borderId="95" xfId="0" applyNumberFormat="1" applyFont="1" applyFill="1" applyBorder="1" applyAlignment="1" applyProtection="1">
      <alignment horizontal="center"/>
      <protection locked="0"/>
    </xf>
    <xf numFmtId="173" fontId="4" fillId="36" borderId="94" xfId="0" applyNumberFormat="1" applyFont="1" applyFill="1" applyBorder="1" applyAlignment="1">
      <alignment vertical="center"/>
    </xf>
    <xf numFmtId="179" fontId="4" fillId="36" borderId="86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 vertical="center"/>
    </xf>
    <xf numFmtId="173" fontId="8" fillId="36" borderId="94" xfId="0" applyNumberFormat="1" applyFont="1" applyFill="1" applyBorder="1" applyAlignment="1" applyProtection="1">
      <alignment vertical="top"/>
      <protection locked="0"/>
    </xf>
    <xf numFmtId="179" fontId="8" fillId="36" borderId="70" xfId="0" applyNumberFormat="1" applyFont="1" applyFill="1" applyBorder="1" applyAlignment="1" applyProtection="1">
      <alignment horizontal="center" vertical="top"/>
      <protection locked="0"/>
    </xf>
    <xf numFmtId="179" fontId="8" fillId="36" borderId="0" xfId="0" applyNumberFormat="1" applyFont="1" applyFill="1" applyBorder="1" applyAlignment="1" applyProtection="1">
      <alignment horizontal="center" vertical="top"/>
      <protection locked="0"/>
    </xf>
    <xf numFmtId="173" fontId="0" fillId="0" borderId="94" xfId="0" applyNumberFormat="1" applyFill="1" applyBorder="1" applyAlignment="1">
      <alignment/>
    </xf>
    <xf numFmtId="179" fontId="0" fillId="33" borderId="96" xfId="0" applyNumberFormat="1" applyFill="1" applyBorder="1" applyAlignment="1">
      <alignment horizontal="center"/>
    </xf>
    <xf numFmtId="173" fontId="8" fillId="0" borderId="94" xfId="0" applyNumberFormat="1" applyFont="1" applyFill="1" applyBorder="1" applyAlignment="1">
      <alignment/>
    </xf>
    <xf numFmtId="179" fontId="8" fillId="0" borderId="7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3" fontId="4" fillId="36" borderId="94" xfId="0" applyNumberFormat="1" applyFont="1" applyFill="1" applyBorder="1" applyAlignment="1">
      <alignment/>
    </xf>
    <xf numFmtId="179" fontId="4" fillId="36" borderId="70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8" fillId="0" borderId="0" xfId="52">
      <alignment/>
      <protection/>
    </xf>
    <xf numFmtId="0" fontId="4" fillId="35" borderId="99" xfId="0" applyFont="1" applyFill="1" applyBorder="1" applyAlignment="1">
      <alignment horizontal="centerContinuous"/>
    </xf>
    <xf numFmtId="0" fontId="8" fillId="0" borderId="0" xfId="52" applyFont="1">
      <alignment/>
      <protection/>
    </xf>
    <xf numFmtId="0" fontId="4" fillId="35" borderId="100" xfId="0" applyFont="1" applyFill="1" applyBorder="1" applyAlignment="1">
      <alignment horizontal="center"/>
    </xf>
    <xf numFmtId="0" fontId="4" fillId="35" borderId="101" xfId="0" applyFont="1" applyFill="1" applyBorder="1" applyAlignment="1">
      <alignment horizontal="center"/>
    </xf>
    <xf numFmtId="0" fontId="8" fillId="0" borderId="20" xfId="52" applyFont="1" applyBorder="1">
      <alignment/>
      <protection/>
    </xf>
    <xf numFmtId="173" fontId="8" fillId="0" borderId="0" xfId="52" applyNumberFormat="1" applyBorder="1" applyAlignment="1">
      <alignment/>
      <protection/>
    </xf>
    <xf numFmtId="173" fontId="8" fillId="0" borderId="0" xfId="52" applyNumberFormat="1" applyFont="1" applyBorder="1" applyAlignment="1">
      <alignment/>
      <protection/>
    </xf>
    <xf numFmtId="173" fontId="8" fillId="0" borderId="57" xfId="52" applyNumberFormat="1" applyFont="1" applyBorder="1" applyAlignment="1">
      <alignment/>
      <protection/>
    </xf>
    <xf numFmtId="173" fontId="8" fillId="0" borderId="0" xfId="52" applyNumberFormat="1" applyFont="1" applyBorder="1">
      <alignment/>
      <protection/>
    </xf>
    <xf numFmtId="173" fontId="8" fillId="0" borderId="102" xfId="52" applyNumberFormat="1" applyFont="1" applyBorder="1">
      <alignment/>
      <protection/>
    </xf>
    <xf numFmtId="173" fontId="8" fillId="0" borderId="29" xfId="52" applyNumberFormat="1" applyBorder="1">
      <alignment/>
      <protection/>
    </xf>
    <xf numFmtId="172" fontId="8" fillId="0" borderId="0" xfId="52" applyNumberFormat="1" applyBorder="1">
      <alignment/>
      <protection/>
    </xf>
    <xf numFmtId="172" fontId="8" fillId="0" borderId="102" xfId="52" applyNumberFormat="1" applyBorder="1">
      <alignment/>
      <protection/>
    </xf>
    <xf numFmtId="172" fontId="8" fillId="0" borderId="14" xfId="52" applyNumberFormat="1" applyBorder="1">
      <alignment/>
      <protection/>
    </xf>
    <xf numFmtId="173" fontId="8" fillId="0" borderId="0" xfId="52" applyNumberFormat="1" applyBorder="1">
      <alignment/>
      <protection/>
    </xf>
    <xf numFmtId="173" fontId="8" fillId="0" borderId="102" xfId="52" applyNumberFormat="1" applyBorder="1">
      <alignment/>
      <protection/>
    </xf>
    <xf numFmtId="173" fontId="8" fillId="0" borderId="69" xfId="52" applyNumberFormat="1" applyBorder="1">
      <alignment/>
      <protection/>
    </xf>
    <xf numFmtId="0" fontId="8" fillId="0" borderId="0" xfId="52" applyFont="1" applyBorder="1" applyAlignment="1">
      <alignment vertical="center"/>
      <protection/>
    </xf>
    <xf numFmtId="0" fontId="8" fillId="0" borderId="66" xfId="52" applyFont="1" applyBorder="1" applyAlignment="1">
      <alignment vertical="center"/>
      <protection/>
    </xf>
    <xf numFmtId="173" fontId="8" fillId="0" borderId="102" xfId="52" applyNumberFormat="1" applyBorder="1" applyAlignment="1">
      <alignment/>
      <protection/>
    </xf>
    <xf numFmtId="173" fontId="8" fillId="0" borderId="69" xfId="52" applyNumberFormat="1" applyBorder="1" applyAlignment="1">
      <alignment/>
      <protection/>
    </xf>
    <xf numFmtId="172" fontId="8" fillId="0" borderId="0" xfId="52" applyNumberFormat="1" applyBorder="1" applyAlignment="1">
      <alignment/>
      <protection/>
    </xf>
    <xf numFmtId="172" fontId="8" fillId="0" borderId="102" xfId="52" applyNumberFormat="1" applyBorder="1" applyAlignment="1">
      <alignment/>
      <protection/>
    </xf>
    <xf numFmtId="172" fontId="8" fillId="0" borderId="14" xfId="52" applyNumberFormat="1" applyBorder="1" applyAlignment="1">
      <alignment/>
      <protection/>
    </xf>
    <xf numFmtId="173" fontId="8" fillId="33" borderId="103" xfId="52" applyNumberFormat="1" applyFont="1" applyFill="1" applyBorder="1" applyProtection="1">
      <alignment/>
      <protection locked="0"/>
    </xf>
    <xf numFmtId="173" fontId="8" fillId="33" borderId="45" xfId="52" applyNumberFormat="1" applyFont="1" applyFill="1" applyBorder="1" applyProtection="1">
      <alignment/>
      <protection locked="0"/>
    </xf>
    <xf numFmtId="173" fontId="8" fillId="33" borderId="45" xfId="52" applyNumberFormat="1" applyFill="1" applyBorder="1" applyProtection="1">
      <alignment/>
      <protection locked="0"/>
    </xf>
    <xf numFmtId="173" fontId="9" fillId="33" borderId="45" xfId="52" applyNumberFormat="1" applyFont="1" applyFill="1" applyBorder="1">
      <alignment/>
      <protection/>
    </xf>
    <xf numFmtId="172" fontId="9" fillId="33" borderId="45" xfId="52" applyNumberFormat="1" applyFont="1" applyFill="1" applyBorder="1">
      <alignment/>
      <protection/>
    </xf>
    <xf numFmtId="173" fontId="9" fillId="33" borderId="45" xfId="52" applyNumberFormat="1" applyFont="1" applyFill="1" applyBorder="1" applyAlignment="1">
      <alignment/>
      <protection/>
    </xf>
    <xf numFmtId="173" fontId="9" fillId="33" borderId="46" xfId="52" applyNumberFormat="1" applyFont="1" applyFill="1" applyBorder="1" applyAlignment="1">
      <alignment/>
      <protection/>
    </xf>
    <xf numFmtId="173" fontId="8" fillId="36" borderId="0" xfId="47" applyNumberFormat="1" applyFont="1" applyFill="1" applyBorder="1" applyAlignment="1">
      <alignment/>
    </xf>
    <xf numFmtId="173" fontId="8" fillId="36" borderId="104" xfId="52" applyNumberFormat="1" applyFill="1" applyBorder="1">
      <alignment/>
      <protection/>
    </xf>
    <xf numFmtId="173" fontId="8" fillId="36" borderId="66" xfId="47" applyNumberFormat="1" applyFont="1" applyFill="1" applyBorder="1" applyAlignment="1">
      <alignment/>
    </xf>
    <xf numFmtId="173" fontId="8" fillId="36" borderId="0" xfId="47" applyNumberFormat="1" applyFont="1" applyFill="1" applyBorder="1" applyAlignment="1">
      <alignment/>
    </xf>
    <xf numFmtId="173" fontId="8" fillId="36" borderId="0" xfId="52" applyNumberFormat="1" applyFill="1" applyBorder="1">
      <alignment/>
      <protection/>
    </xf>
    <xf numFmtId="173" fontId="8" fillId="36" borderId="66" xfId="47" applyNumberFormat="1" applyFont="1" applyFill="1" applyBorder="1" applyAlignment="1">
      <alignment/>
    </xf>
    <xf numFmtId="0" fontId="8" fillId="0" borderId="20" xfId="52" applyFont="1" applyBorder="1" applyAlignment="1">
      <alignment/>
      <protection/>
    </xf>
    <xf numFmtId="173" fontId="8" fillId="0" borderId="69" xfId="52" applyNumberFormat="1" applyFont="1" applyBorder="1">
      <alignment/>
      <protection/>
    </xf>
    <xf numFmtId="172" fontId="8" fillId="0" borderId="0" xfId="52" applyNumberFormat="1" applyFont="1" applyBorder="1">
      <alignment/>
      <protection/>
    </xf>
    <xf numFmtId="172" fontId="8" fillId="0" borderId="102" xfId="52" applyNumberFormat="1" applyFont="1" applyBorder="1">
      <alignment/>
      <protection/>
    </xf>
    <xf numFmtId="172" fontId="8" fillId="0" borderId="14" xfId="52" applyNumberFormat="1" applyFont="1" applyBorder="1">
      <alignment/>
      <protection/>
    </xf>
    <xf numFmtId="0" fontId="8" fillId="0" borderId="20" xfId="52" applyFont="1" applyBorder="1" applyAlignment="1">
      <alignment vertical="top"/>
      <protection/>
    </xf>
    <xf numFmtId="173" fontId="8" fillId="36" borderId="0" xfId="47" applyNumberFormat="1" applyFont="1" applyFill="1" applyBorder="1" applyAlignment="1">
      <alignment vertical="top"/>
    </xf>
    <xf numFmtId="173" fontId="8" fillId="36" borderId="66" xfId="47" applyNumberFormat="1" applyFont="1" applyFill="1" applyBorder="1" applyAlignment="1">
      <alignment vertical="top"/>
    </xf>
    <xf numFmtId="173" fontId="8" fillId="0" borderId="0" xfId="52" applyNumberFormat="1" applyBorder="1" applyAlignment="1">
      <alignment vertical="top"/>
      <protection/>
    </xf>
    <xf numFmtId="173" fontId="8" fillId="0" borderId="102" xfId="52" applyNumberFormat="1" applyBorder="1" applyAlignment="1">
      <alignment vertical="top"/>
      <protection/>
    </xf>
    <xf numFmtId="173" fontId="8" fillId="0" borderId="69" xfId="52" applyNumberFormat="1" applyBorder="1" applyAlignment="1">
      <alignment vertical="top"/>
      <protection/>
    </xf>
    <xf numFmtId="172" fontId="8" fillId="0" borderId="0" xfId="52" applyNumberFormat="1" applyBorder="1" applyAlignment="1">
      <alignment vertical="top"/>
      <protection/>
    </xf>
    <xf numFmtId="172" fontId="8" fillId="0" borderId="102" xfId="52" applyNumberFormat="1" applyBorder="1" applyAlignment="1">
      <alignment vertical="top"/>
      <protection/>
    </xf>
    <xf numFmtId="172" fontId="8" fillId="0" borderId="14" xfId="52" applyNumberFormat="1" applyBorder="1" applyAlignment="1">
      <alignment vertical="top"/>
      <protection/>
    </xf>
    <xf numFmtId="0" fontId="8" fillId="0" borderId="20" xfId="52" applyBorder="1" applyAlignment="1">
      <alignment/>
      <protection/>
    </xf>
    <xf numFmtId="173" fontId="8" fillId="36" borderId="105" xfId="52" applyNumberFormat="1" applyFont="1" applyFill="1" applyBorder="1">
      <alignment/>
      <protection/>
    </xf>
    <xf numFmtId="173" fontId="8" fillId="36" borderId="66" xfId="36" applyNumberFormat="1" applyFont="1" applyFill="1" applyBorder="1" applyAlignment="1" applyProtection="1">
      <alignment/>
      <protection/>
    </xf>
    <xf numFmtId="173" fontId="8" fillId="0" borderId="106" xfId="52" applyNumberFormat="1" applyFont="1" applyBorder="1">
      <alignment/>
      <protection/>
    </xf>
    <xf numFmtId="172" fontId="8" fillId="0" borderId="106" xfId="52" applyNumberFormat="1" applyBorder="1">
      <alignment/>
      <protection/>
    </xf>
    <xf numFmtId="0" fontId="10" fillId="0" borderId="20" xfId="52" applyFont="1" applyBorder="1" applyAlignment="1">
      <alignment/>
      <protection/>
    </xf>
    <xf numFmtId="3" fontId="10" fillId="36" borderId="105" xfId="52" applyNumberFormat="1" applyFont="1" applyFill="1" applyBorder="1">
      <alignment/>
      <protection/>
    </xf>
    <xf numFmtId="3" fontId="10" fillId="36" borderId="0" xfId="52" applyNumberFormat="1" applyFont="1" applyFill="1" applyBorder="1">
      <alignment/>
      <protection/>
    </xf>
    <xf numFmtId="3" fontId="10" fillId="36" borderId="66" xfId="52" applyNumberFormat="1" applyFont="1" applyFill="1" applyBorder="1">
      <alignment/>
      <protection/>
    </xf>
    <xf numFmtId="173" fontId="10" fillId="0" borderId="0" xfId="52" applyNumberFormat="1" applyFont="1" applyBorder="1">
      <alignment/>
      <protection/>
    </xf>
    <xf numFmtId="173" fontId="10" fillId="0" borderId="102" xfId="52" applyNumberFormat="1" applyFont="1" applyBorder="1">
      <alignment/>
      <protection/>
    </xf>
    <xf numFmtId="173" fontId="10" fillId="0" borderId="69" xfId="52" applyNumberFormat="1" applyFont="1" applyBorder="1">
      <alignment/>
      <protection/>
    </xf>
    <xf numFmtId="172" fontId="10" fillId="0" borderId="0" xfId="52" applyNumberFormat="1" applyFont="1" applyBorder="1">
      <alignment/>
      <protection/>
    </xf>
    <xf numFmtId="172" fontId="10" fillId="0" borderId="102" xfId="52" applyNumberFormat="1" applyFont="1" applyBorder="1">
      <alignment/>
      <protection/>
    </xf>
    <xf numFmtId="172" fontId="10" fillId="0" borderId="14" xfId="52" applyNumberFormat="1" applyFont="1" applyBorder="1">
      <alignment/>
      <protection/>
    </xf>
    <xf numFmtId="0" fontId="8" fillId="0" borderId="20" xfId="52" applyFont="1" applyBorder="1" applyAlignment="1">
      <alignment horizontal="center"/>
      <protection/>
    </xf>
    <xf numFmtId="173" fontId="8" fillId="36" borderId="105" xfId="47" applyNumberFormat="1" applyFont="1" applyFill="1" applyBorder="1" applyAlignment="1">
      <alignment/>
    </xf>
    <xf numFmtId="173" fontId="8" fillId="0" borderId="106" xfId="52" applyNumberFormat="1" applyBorder="1">
      <alignment/>
      <protection/>
    </xf>
    <xf numFmtId="173" fontId="8" fillId="0" borderId="107" xfId="52" applyNumberFormat="1" applyBorder="1">
      <alignment/>
      <protection/>
    </xf>
    <xf numFmtId="169" fontId="8" fillId="0" borderId="20" xfId="52" applyNumberFormat="1" applyFont="1" applyBorder="1">
      <alignment/>
      <protection/>
    </xf>
    <xf numFmtId="173" fontId="8" fillId="0" borderId="105" xfId="52" applyNumberFormat="1" applyFont="1" applyBorder="1">
      <alignment/>
      <protection/>
    </xf>
    <xf numFmtId="173" fontId="8" fillId="0" borderId="66" xfId="52" applyNumberFormat="1" applyFont="1" applyBorder="1">
      <alignment/>
      <protection/>
    </xf>
    <xf numFmtId="0" fontId="8" fillId="0" borderId="20" xfId="52" applyNumberFormat="1" applyBorder="1" applyAlignment="1">
      <alignment/>
      <protection/>
    </xf>
    <xf numFmtId="169" fontId="8" fillId="0" borderId="20" xfId="52" applyNumberFormat="1" applyBorder="1" applyAlignment="1">
      <alignment/>
      <protection/>
    </xf>
    <xf numFmtId="169" fontId="8" fillId="0" borderId="20" xfId="52" applyNumberFormat="1" applyBorder="1" applyAlignment="1">
      <alignment vertical="center"/>
      <protection/>
    </xf>
    <xf numFmtId="173" fontId="8" fillId="36" borderId="0" xfId="52" applyNumberFormat="1" applyFill="1" applyBorder="1" applyAlignment="1">
      <alignment/>
      <protection/>
    </xf>
    <xf numFmtId="173" fontId="8" fillId="0" borderId="66" xfId="52" applyNumberFormat="1" applyFont="1" applyBorder="1" applyAlignment="1">
      <alignment/>
      <protection/>
    </xf>
    <xf numFmtId="0" fontId="8" fillId="0" borderId="0" xfId="52" applyAlignment="1">
      <alignment/>
      <protection/>
    </xf>
    <xf numFmtId="173" fontId="8" fillId="0" borderId="0" xfId="52" applyNumberFormat="1" applyAlignment="1">
      <alignment/>
      <protection/>
    </xf>
    <xf numFmtId="173" fontId="8" fillId="0" borderId="102" xfId="52" applyNumberFormat="1" applyFont="1" applyBorder="1" applyProtection="1">
      <alignment/>
      <protection/>
    </xf>
    <xf numFmtId="0" fontId="8" fillId="0" borderId="20" xfId="52" applyBorder="1" applyAlignment="1">
      <alignment vertical="top"/>
      <protection/>
    </xf>
    <xf numFmtId="0" fontId="8" fillId="0" borderId="20" xfId="52" applyBorder="1">
      <alignment/>
      <protection/>
    </xf>
    <xf numFmtId="173" fontId="8" fillId="36" borderId="57" xfId="47" applyNumberFormat="1" applyFont="1" applyFill="1" applyBorder="1" applyAlignment="1">
      <alignment/>
    </xf>
    <xf numFmtId="173" fontId="8" fillId="0" borderId="108" xfId="52" applyNumberFormat="1" applyBorder="1">
      <alignment/>
      <protection/>
    </xf>
    <xf numFmtId="0" fontId="4" fillId="0" borderId="20" xfId="52" applyFont="1" applyBorder="1" applyAlignment="1">
      <alignment horizontal="center"/>
      <protection/>
    </xf>
    <xf numFmtId="0" fontId="18" fillId="0" borderId="20" xfId="52" applyFont="1" applyBorder="1" applyAlignment="1">
      <alignment horizontal="center"/>
      <protection/>
    </xf>
    <xf numFmtId="0" fontId="8" fillId="0" borderId="20" xfId="52" applyBorder="1" applyAlignment="1">
      <alignment horizontal="center"/>
      <protection/>
    </xf>
    <xf numFmtId="173" fontId="8" fillId="36" borderId="69" xfId="47" applyNumberFormat="1" applyFont="1" applyFill="1" applyBorder="1" applyAlignment="1">
      <alignment/>
    </xf>
    <xf numFmtId="173" fontId="8" fillId="0" borderId="109" xfId="52" applyNumberFormat="1" applyFont="1" applyBorder="1">
      <alignment/>
      <protection/>
    </xf>
    <xf numFmtId="173" fontId="4" fillId="36" borderId="66" xfId="47" applyNumberFormat="1" applyFont="1" applyFill="1" applyBorder="1" applyAlignment="1">
      <alignment/>
    </xf>
    <xf numFmtId="173" fontId="4" fillId="36" borderId="0" xfId="47" applyNumberFormat="1" applyFont="1" applyFill="1" applyBorder="1" applyAlignment="1">
      <alignment/>
    </xf>
    <xf numFmtId="173" fontId="4" fillId="0" borderId="0" xfId="52" applyNumberFormat="1" applyFont="1" applyBorder="1">
      <alignment/>
      <protection/>
    </xf>
    <xf numFmtId="173" fontId="4" fillId="0" borderId="102" xfId="52" applyNumberFormat="1" applyFont="1" applyBorder="1">
      <alignment/>
      <protection/>
    </xf>
    <xf numFmtId="173" fontId="4" fillId="0" borderId="109" xfId="52" applyNumberFormat="1" applyFont="1" applyBorder="1">
      <alignment/>
      <protection/>
    </xf>
    <xf numFmtId="172" fontId="4" fillId="0" borderId="0" xfId="52" applyNumberFormat="1" applyFont="1" applyBorder="1">
      <alignment/>
      <protection/>
    </xf>
    <xf numFmtId="172" fontId="4" fillId="0" borderId="102" xfId="52" applyNumberFormat="1" applyFont="1" applyBorder="1">
      <alignment/>
      <protection/>
    </xf>
    <xf numFmtId="172" fontId="4" fillId="0" borderId="14" xfId="52" applyNumberFormat="1" applyFont="1" applyBorder="1">
      <alignment/>
      <protection/>
    </xf>
    <xf numFmtId="3" fontId="8" fillId="0" borderId="0" xfId="52" applyNumberFormat="1" applyBorder="1">
      <alignment/>
      <protection/>
    </xf>
    <xf numFmtId="3" fontId="8" fillId="0" borderId="110" xfId="52" applyNumberFormat="1" applyBorder="1">
      <alignment/>
      <protection/>
    </xf>
    <xf numFmtId="0" fontId="8" fillId="0" borderId="0" xfId="52" applyBorder="1">
      <alignment/>
      <protection/>
    </xf>
    <xf numFmtId="0" fontId="8" fillId="0" borderId="111" xfId="52" applyBorder="1">
      <alignment/>
      <protection/>
    </xf>
    <xf numFmtId="0" fontId="8" fillId="0" borderId="112" xfId="52" applyBorder="1">
      <alignment/>
      <protection/>
    </xf>
    <xf numFmtId="0" fontId="8" fillId="0" borderId="89" xfId="52" applyBorder="1">
      <alignment/>
      <protection/>
    </xf>
    <xf numFmtId="0" fontId="12" fillId="4" borderId="71" xfId="52" applyFont="1" applyFill="1" applyBorder="1" applyAlignment="1" applyProtection="1">
      <alignment horizontal="centerContinuous" vertical="center" wrapText="1"/>
      <protection locked="0"/>
    </xf>
    <xf numFmtId="0" fontId="8" fillId="4" borderId="72" xfId="52" applyFill="1" applyBorder="1" applyAlignment="1">
      <alignment horizontal="centerContinuous"/>
      <protection/>
    </xf>
    <xf numFmtId="0" fontId="8" fillId="4" borderId="113" xfId="52" applyFill="1" applyBorder="1" applyAlignment="1">
      <alignment horizontal="centerContinuous"/>
      <protection/>
    </xf>
    <xf numFmtId="0" fontId="8" fillId="4" borderId="73" xfId="52" applyFill="1" applyBorder="1" applyAlignment="1">
      <alignment horizontal="centerContinuous"/>
      <protection/>
    </xf>
    <xf numFmtId="173" fontId="8" fillId="0" borderId="0" xfId="52" applyNumberFormat="1">
      <alignment/>
      <protection/>
    </xf>
    <xf numFmtId="179" fontId="8" fillId="0" borderId="0" xfId="52" applyNumberFormat="1">
      <alignment/>
      <protection/>
    </xf>
    <xf numFmtId="0" fontId="4" fillId="35" borderId="101" xfId="0" applyFont="1" applyFill="1" applyBorder="1" applyAlignment="1">
      <alignment horizontal="left"/>
    </xf>
    <xf numFmtId="172" fontId="9" fillId="33" borderId="45" xfId="0" applyNumberFormat="1" applyFont="1" applyFill="1" applyBorder="1" applyAlignment="1">
      <alignment/>
    </xf>
    <xf numFmtId="172" fontId="9" fillId="0" borderId="43" xfId="0" applyNumberFormat="1" applyFont="1" applyBorder="1" applyAlignment="1">
      <alignment/>
    </xf>
    <xf numFmtId="172" fontId="11" fillId="0" borderId="78" xfId="0" applyNumberFormat="1" applyFont="1" applyBorder="1" applyAlignment="1">
      <alignment/>
    </xf>
    <xf numFmtId="172" fontId="11" fillId="0" borderId="43" xfId="0" applyNumberFormat="1" applyFont="1" applyBorder="1" applyAlignment="1">
      <alignment vertical="top"/>
    </xf>
    <xf numFmtId="172" fontId="9" fillId="0" borderId="76" xfId="0" applyNumberFormat="1" applyFont="1" applyBorder="1" applyAlignment="1">
      <alignment/>
    </xf>
    <xf numFmtId="172" fontId="9" fillId="0" borderId="90" xfId="0" applyNumberFormat="1" applyFont="1" applyBorder="1" applyAlignment="1">
      <alignment vertical="top"/>
    </xf>
    <xf numFmtId="172" fontId="9" fillId="0" borderId="78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0" fillId="33" borderId="45" xfId="0" applyNumberFormat="1" applyFill="1" applyBorder="1" applyAlignment="1">
      <alignment/>
    </xf>
    <xf numFmtId="173" fontId="9" fillId="0" borderId="31" xfId="0" applyNumberFormat="1" applyFont="1" applyBorder="1" applyAlignment="1">
      <alignment/>
    </xf>
    <xf numFmtId="173" fontId="9" fillId="0" borderId="37" xfId="0" applyNumberFormat="1" applyFont="1" applyBorder="1" applyAlignment="1">
      <alignment/>
    </xf>
    <xf numFmtId="173" fontId="9" fillId="0" borderId="43" xfId="0" applyNumberFormat="1" applyFont="1" applyBorder="1" applyAlignment="1">
      <alignment vertical="top"/>
    </xf>
    <xf numFmtId="173" fontId="9" fillId="33" borderId="45" xfId="0" applyNumberFormat="1" applyFont="1" applyFill="1" applyBorder="1" applyAlignment="1">
      <alignment/>
    </xf>
    <xf numFmtId="173" fontId="9" fillId="0" borderId="43" xfId="0" applyNumberFormat="1" applyFont="1" applyBorder="1" applyAlignment="1">
      <alignment/>
    </xf>
    <xf numFmtId="173" fontId="11" fillId="0" borderId="78" xfId="0" applyNumberFormat="1" applyFont="1" applyBorder="1" applyAlignment="1">
      <alignment/>
    </xf>
    <xf numFmtId="173" fontId="11" fillId="0" borderId="43" xfId="0" applyNumberFormat="1" applyFont="1" applyBorder="1" applyAlignment="1">
      <alignment vertical="top"/>
    </xf>
    <xf numFmtId="173" fontId="9" fillId="0" borderId="76" xfId="0" applyNumberFormat="1" applyFont="1" applyBorder="1" applyAlignment="1">
      <alignment/>
    </xf>
    <xf numFmtId="173" fontId="9" fillId="0" borderId="90" xfId="0" applyNumberFormat="1" applyFont="1" applyBorder="1" applyAlignment="1">
      <alignment vertical="top"/>
    </xf>
    <xf numFmtId="173" fontId="9" fillId="0" borderId="78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2" fontId="0" fillId="33" borderId="45" xfId="0" applyNumberFormat="1" applyFill="1" applyBorder="1" applyAlignment="1">
      <alignment/>
    </xf>
    <xf numFmtId="173" fontId="9" fillId="0" borderId="90" xfId="0" applyNumberFormat="1" applyFont="1" applyBorder="1" applyAlignment="1">
      <alignment/>
    </xf>
    <xf numFmtId="173" fontId="9" fillId="0" borderId="0" xfId="0" applyNumberFormat="1" applyFont="1" applyBorder="1" applyAlignment="1">
      <alignment vertical="top"/>
    </xf>
    <xf numFmtId="0" fontId="0" fillId="0" borderId="114" xfId="0" applyBorder="1" applyAlignment="1">
      <alignment/>
    </xf>
    <xf numFmtId="0" fontId="4" fillId="35" borderId="115" xfId="0" applyFont="1" applyFill="1" applyBorder="1" applyAlignment="1">
      <alignment horizontal="centerContinuous"/>
    </xf>
    <xf numFmtId="0" fontId="4" fillId="35" borderId="116" xfId="0" applyFont="1" applyFill="1" applyBorder="1" applyAlignment="1">
      <alignment horizontal="centerContinuous"/>
    </xf>
    <xf numFmtId="0" fontId="4" fillId="35" borderId="117" xfId="0" applyFont="1" applyFill="1" applyBorder="1" applyAlignment="1">
      <alignment horizontal="left"/>
    </xf>
    <xf numFmtId="0" fontId="4" fillId="35" borderId="118" xfId="0" applyFont="1" applyFill="1" applyBorder="1" applyAlignment="1">
      <alignment horizontal="left"/>
    </xf>
    <xf numFmtId="173" fontId="9" fillId="0" borderId="119" xfId="0" applyNumberFormat="1" applyFont="1" applyBorder="1" applyAlignment="1">
      <alignment/>
    </xf>
    <xf numFmtId="172" fontId="9" fillId="0" borderId="120" xfId="0" applyNumberFormat="1" applyFont="1" applyBorder="1" applyAlignment="1">
      <alignment/>
    </xf>
    <xf numFmtId="173" fontId="9" fillId="0" borderId="121" xfId="0" applyNumberFormat="1" applyFont="1" applyBorder="1" applyAlignment="1">
      <alignment/>
    </xf>
    <xf numFmtId="172" fontId="9" fillId="0" borderId="95" xfId="0" applyNumberFormat="1" applyFont="1" applyBorder="1" applyAlignment="1">
      <alignment/>
    </xf>
    <xf numFmtId="173" fontId="9" fillId="0" borderId="122" xfId="0" applyNumberFormat="1" applyFont="1" applyBorder="1" applyAlignment="1">
      <alignment vertical="top"/>
    </xf>
    <xf numFmtId="172" fontId="9" fillId="0" borderId="123" xfId="0" applyNumberFormat="1" applyFont="1" applyBorder="1" applyAlignment="1">
      <alignment vertical="top"/>
    </xf>
    <xf numFmtId="173" fontId="9" fillId="0" borderId="122" xfId="0" applyNumberFormat="1" applyFont="1" applyBorder="1" applyAlignment="1">
      <alignment/>
    </xf>
    <xf numFmtId="172" fontId="9" fillId="0" borderId="123" xfId="0" applyNumberFormat="1" applyFont="1" applyBorder="1" applyAlignment="1">
      <alignment/>
    </xf>
    <xf numFmtId="173" fontId="11" fillId="0" borderId="124" xfId="0" applyNumberFormat="1" applyFont="1" applyBorder="1" applyAlignment="1">
      <alignment/>
    </xf>
    <xf numFmtId="172" fontId="11" fillId="0" borderId="125" xfId="0" applyNumberFormat="1" applyFont="1" applyBorder="1" applyAlignment="1">
      <alignment/>
    </xf>
    <xf numFmtId="173" fontId="11" fillId="0" borderId="122" xfId="0" applyNumberFormat="1" applyFont="1" applyBorder="1" applyAlignment="1">
      <alignment vertical="top"/>
    </xf>
    <xf numFmtId="172" fontId="11" fillId="0" borderId="123" xfId="0" applyNumberFormat="1" applyFont="1" applyBorder="1" applyAlignment="1">
      <alignment vertical="top"/>
    </xf>
    <xf numFmtId="173" fontId="9" fillId="0" borderId="126" xfId="0" applyNumberFormat="1" applyFont="1" applyBorder="1" applyAlignment="1">
      <alignment/>
    </xf>
    <xf numFmtId="172" fontId="9" fillId="0" borderId="127" xfId="0" applyNumberFormat="1" applyFont="1" applyBorder="1" applyAlignment="1">
      <alignment/>
    </xf>
    <xf numFmtId="173" fontId="9" fillId="0" borderId="128" xfId="0" applyNumberFormat="1" applyFont="1" applyBorder="1" applyAlignment="1">
      <alignment vertical="top"/>
    </xf>
    <xf numFmtId="172" fontId="9" fillId="0" borderId="129" xfId="0" applyNumberFormat="1" applyFont="1" applyBorder="1" applyAlignment="1">
      <alignment vertical="top"/>
    </xf>
    <xf numFmtId="173" fontId="9" fillId="0" borderId="124" xfId="0" applyNumberFormat="1" applyFont="1" applyBorder="1" applyAlignment="1">
      <alignment/>
    </xf>
    <xf numFmtId="172" fontId="9" fillId="0" borderId="125" xfId="0" applyNumberFormat="1" applyFont="1" applyBorder="1" applyAlignment="1">
      <alignment/>
    </xf>
    <xf numFmtId="173" fontId="9" fillId="0" borderId="105" xfId="0" applyNumberFormat="1" applyFont="1" applyBorder="1" applyAlignment="1">
      <alignment/>
    </xf>
    <xf numFmtId="172" fontId="9" fillId="0" borderId="85" xfId="0" applyNumberFormat="1" applyFont="1" applyBorder="1" applyAlignment="1">
      <alignment/>
    </xf>
    <xf numFmtId="173" fontId="9" fillId="0" borderId="128" xfId="0" applyNumberFormat="1" applyFont="1" applyBorder="1" applyAlignment="1">
      <alignment/>
    </xf>
    <xf numFmtId="172" fontId="9" fillId="0" borderId="129" xfId="0" applyNumberFormat="1" applyFont="1" applyBorder="1" applyAlignment="1">
      <alignment/>
    </xf>
    <xf numFmtId="173" fontId="9" fillId="0" borderId="105" xfId="0" applyNumberFormat="1" applyFont="1" applyBorder="1" applyAlignment="1">
      <alignment vertical="top"/>
    </xf>
    <xf numFmtId="172" fontId="9" fillId="0" borderId="85" xfId="0" applyNumberFormat="1" applyFont="1" applyBorder="1" applyAlignment="1">
      <alignment vertical="top"/>
    </xf>
    <xf numFmtId="3" fontId="0" fillId="0" borderId="105" xfId="0" applyNumberFormat="1" applyBorder="1" applyAlignment="1">
      <alignment/>
    </xf>
    <xf numFmtId="172" fontId="0" fillId="0" borderId="85" xfId="0" applyNumberFormat="1" applyBorder="1" applyAlignment="1">
      <alignment/>
    </xf>
    <xf numFmtId="173" fontId="4" fillId="0" borderId="105" xfId="0" applyNumberFormat="1" applyFont="1" applyBorder="1" applyAlignment="1">
      <alignment vertical="center"/>
    </xf>
    <xf numFmtId="172" fontId="4" fillId="0" borderId="85" xfId="0" applyNumberFormat="1" applyFont="1" applyBorder="1" applyAlignment="1">
      <alignment vertical="center"/>
    </xf>
    <xf numFmtId="173" fontId="8" fillId="0" borderId="105" xfId="0" applyNumberFormat="1" applyFont="1" applyBorder="1" applyAlignment="1">
      <alignment/>
    </xf>
    <xf numFmtId="172" fontId="8" fillId="0" borderId="85" xfId="0" applyNumberFormat="1" applyFont="1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172" fontId="0" fillId="0" borderId="76" xfId="0" applyNumberFormat="1" applyBorder="1" applyAlignment="1">
      <alignment/>
    </xf>
    <xf numFmtId="0" fontId="0" fillId="0" borderId="114" xfId="0" applyBorder="1" applyAlignment="1">
      <alignment horizontal="center"/>
    </xf>
    <xf numFmtId="173" fontId="4" fillId="0" borderId="76" xfId="0" applyNumberFormat="1" applyFont="1" applyBorder="1" applyAlignment="1">
      <alignment/>
    </xf>
    <xf numFmtId="173" fontId="10" fillId="0" borderId="78" xfId="0" applyNumberFormat="1" applyFont="1" applyBorder="1" applyAlignment="1">
      <alignment/>
    </xf>
    <xf numFmtId="173" fontId="10" fillId="0" borderId="37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173" fontId="8" fillId="0" borderId="78" xfId="0" applyNumberFormat="1" applyFont="1" applyBorder="1" applyAlignment="1">
      <alignment/>
    </xf>
    <xf numFmtId="173" fontId="8" fillId="0" borderId="37" xfId="0" applyNumberFormat="1" applyFont="1" applyBorder="1" applyAlignment="1">
      <alignment/>
    </xf>
    <xf numFmtId="173" fontId="8" fillId="0" borderId="43" xfId="0" applyNumberFormat="1" applyFont="1" applyBorder="1" applyAlignment="1">
      <alignment/>
    </xf>
    <xf numFmtId="3" fontId="0" fillId="0" borderId="0" xfId="0" applyNumberFormat="1" applyBorder="1" applyAlignment="1">
      <alignment vertical="top"/>
    </xf>
    <xf numFmtId="0" fontId="4" fillId="35" borderId="117" xfId="0" applyFont="1" applyFill="1" applyBorder="1" applyAlignment="1">
      <alignment horizontal="center"/>
    </xf>
    <xf numFmtId="0" fontId="4" fillId="35" borderId="118" xfId="0" applyFont="1" applyFill="1" applyBorder="1" applyAlignment="1">
      <alignment horizontal="center"/>
    </xf>
    <xf numFmtId="173" fontId="4" fillId="0" borderId="126" xfId="0" applyNumberFormat="1" applyFont="1" applyBorder="1" applyAlignment="1">
      <alignment/>
    </xf>
    <xf numFmtId="172" fontId="4" fillId="0" borderId="127" xfId="0" applyNumberFormat="1" applyFont="1" applyBorder="1" applyAlignment="1">
      <alignment/>
    </xf>
    <xf numFmtId="173" fontId="10" fillId="0" borderId="124" xfId="0" applyNumberFormat="1" applyFont="1" applyBorder="1" applyAlignment="1">
      <alignment/>
    </xf>
    <xf numFmtId="172" fontId="10" fillId="0" borderId="125" xfId="0" applyNumberFormat="1" applyFont="1" applyBorder="1" applyAlignment="1">
      <alignment/>
    </xf>
    <xf numFmtId="173" fontId="10" fillId="0" borderId="121" xfId="0" applyNumberFormat="1" applyFont="1" applyBorder="1" applyAlignment="1">
      <alignment/>
    </xf>
    <xf numFmtId="172" fontId="10" fillId="0" borderId="95" xfId="0" applyNumberFormat="1" applyFont="1" applyBorder="1" applyAlignment="1">
      <alignment/>
    </xf>
    <xf numFmtId="173" fontId="10" fillId="0" borderId="122" xfId="0" applyNumberFormat="1" applyFont="1" applyBorder="1" applyAlignment="1">
      <alignment/>
    </xf>
    <xf numFmtId="172" fontId="10" fillId="0" borderId="123" xfId="0" applyNumberFormat="1" applyFont="1" applyBorder="1" applyAlignment="1">
      <alignment/>
    </xf>
    <xf numFmtId="3" fontId="10" fillId="0" borderId="105" xfId="0" applyNumberFormat="1" applyFont="1" applyBorder="1" applyAlignment="1">
      <alignment/>
    </xf>
    <xf numFmtId="172" fontId="10" fillId="0" borderId="85" xfId="0" applyNumberFormat="1" applyFont="1" applyBorder="1" applyAlignment="1">
      <alignment/>
    </xf>
    <xf numFmtId="173" fontId="4" fillId="0" borderId="105" xfId="0" applyNumberFormat="1" applyFont="1" applyBorder="1" applyAlignment="1">
      <alignment/>
    </xf>
    <xf numFmtId="172" fontId="4" fillId="0" borderId="85" xfId="0" applyNumberFormat="1" applyFont="1" applyBorder="1" applyAlignment="1">
      <alignment/>
    </xf>
    <xf numFmtId="3" fontId="0" fillId="0" borderId="105" xfId="0" applyNumberFormat="1" applyBorder="1" applyAlignment="1">
      <alignment/>
    </xf>
    <xf numFmtId="172" fontId="0" fillId="0" borderId="85" xfId="0" applyNumberFormat="1" applyBorder="1" applyAlignment="1">
      <alignment/>
    </xf>
    <xf numFmtId="3" fontId="0" fillId="0" borderId="126" xfId="0" applyNumberFormat="1" applyBorder="1" applyAlignment="1">
      <alignment/>
    </xf>
    <xf numFmtId="173" fontId="8" fillId="0" borderId="124" xfId="0" applyNumberFormat="1" applyFont="1" applyBorder="1" applyAlignment="1">
      <alignment/>
    </xf>
    <xf numFmtId="172" fontId="8" fillId="0" borderId="125" xfId="0" applyNumberFormat="1" applyFont="1" applyBorder="1" applyAlignment="1">
      <alignment/>
    </xf>
    <xf numFmtId="173" fontId="8" fillId="0" borderId="121" xfId="0" applyNumberFormat="1" applyFont="1" applyBorder="1" applyAlignment="1">
      <alignment/>
    </xf>
    <xf numFmtId="172" fontId="8" fillId="0" borderId="95" xfId="0" applyNumberFormat="1" applyFont="1" applyBorder="1" applyAlignment="1">
      <alignment/>
    </xf>
    <xf numFmtId="173" fontId="8" fillId="0" borderId="122" xfId="0" applyNumberFormat="1" applyFont="1" applyBorder="1" applyAlignment="1">
      <alignment/>
    </xf>
    <xf numFmtId="172" fontId="8" fillId="0" borderId="123" xfId="0" applyNumberFormat="1" applyFont="1" applyBorder="1" applyAlignment="1">
      <alignment/>
    </xf>
    <xf numFmtId="3" fontId="0" fillId="0" borderId="105" xfId="0" applyNumberFormat="1" applyBorder="1" applyAlignment="1">
      <alignment vertical="top"/>
    </xf>
    <xf numFmtId="172" fontId="0" fillId="0" borderId="85" xfId="0" applyNumberFormat="1" applyBorder="1" applyAlignment="1">
      <alignment vertical="top"/>
    </xf>
    <xf numFmtId="172" fontId="0" fillId="0" borderId="127" xfId="0" applyNumberFormat="1" applyBorder="1" applyAlignment="1">
      <alignment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172" fontId="4" fillId="0" borderId="43" xfId="0" applyNumberFormat="1" applyFont="1" applyBorder="1" applyAlignment="1">
      <alignment vertical="center"/>
    </xf>
    <xf numFmtId="173" fontId="4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4" fillId="0" borderId="4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top"/>
    </xf>
    <xf numFmtId="3" fontId="8" fillId="0" borderId="76" xfId="0" applyNumberFormat="1" applyFont="1" applyBorder="1" applyAlignment="1">
      <alignment/>
    </xf>
    <xf numFmtId="174" fontId="0" fillId="0" borderId="114" xfId="0" applyNumberFormat="1" applyBorder="1" applyAlignment="1">
      <alignment/>
    </xf>
    <xf numFmtId="173" fontId="4" fillId="0" borderId="121" xfId="0" applyNumberFormat="1" applyFont="1" applyBorder="1" applyAlignment="1">
      <alignment/>
    </xf>
    <xf numFmtId="172" fontId="4" fillId="0" borderId="95" xfId="0" applyNumberFormat="1" applyFont="1" applyBorder="1" applyAlignment="1">
      <alignment/>
    </xf>
    <xf numFmtId="3" fontId="10" fillId="0" borderId="121" xfId="0" applyNumberFormat="1" applyFont="1" applyBorder="1" applyAlignment="1">
      <alignment/>
    </xf>
    <xf numFmtId="172" fontId="10" fillId="0" borderId="95" xfId="0" applyNumberFormat="1" applyFont="1" applyBorder="1" applyAlignment="1">
      <alignment/>
    </xf>
    <xf numFmtId="3" fontId="4" fillId="0" borderId="122" xfId="0" applyNumberFormat="1" applyFont="1" applyBorder="1" applyAlignment="1">
      <alignment vertical="center"/>
    </xf>
    <xf numFmtId="172" fontId="4" fillId="0" borderId="123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top"/>
    </xf>
    <xf numFmtId="172" fontId="8" fillId="0" borderId="85" xfId="0" applyNumberFormat="1" applyFont="1" applyBorder="1" applyAlignment="1">
      <alignment vertical="top"/>
    </xf>
    <xf numFmtId="3" fontId="8" fillId="0" borderId="126" xfId="0" applyNumberFormat="1" applyFont="1" applyBorder="1" applyAlignment="1">
      <alignment/>
    </xf>
    <xf numFmtId="3" fontId="4" fillId="0" borderId="105" xfId="0" applyNumberFormat="1" applyFont="1" applyBorder="1" applyAlignment="1">
      <alignment/>
    </xf>
    <xf numFmtId="172" fontId="4" fillId="0" borderId="85" xfId="0" applyNumberFormat="1" applyFont="1" applyBorder="1" applyAlignment="1">
      <alignment/>
    </xf>
    <xf numFmtId="174" fontId="0" fillId="0" borderId="130" xfId="0" applyNumberFormat="1" applyBorder="1" applyAlignment="1">
      <alignment/>
    </xf>
    <xf numFmtId="172" fontId="0" fillId="0" borderId="131" xfId="0" applyNumberFormat="1" applyBorder="1" applyAlignment="1">
      <alignment/>
    </xf>
    <xf numFmtId="175" fontId="10" fillId="0" borderId="95" xfId="0" applyNumberFormat="1" applyFont="1" applyBorder="1" applyAlignment="1">
      <alignment/>
    </xf>
    <xf numFmtId="175" fontId="8" fillId="0" borderId="85" xfId="0" applyNumberFormat="1" applyFont="1" applyBorder="1" applyAlignment="1">
      <alignment vertical="top"/>
    </xf>
    <xf numFmtId="0" fontId="10" fillId="33" borderId="13" xfId="0" applyFont="1" applyFill="1" applyBorder="1" applyAlignment="1">
      <alignment/>
    </xf>
    <xf numFmtId="173" fontId="0" fillId="33" borderId="45" xfId="0" applyNumberFormat="1" applyFill="1" applyBorder="1" applyAlignment="1" applyProtection="1">
      <alignment/>
      <protection locked="0"/>
    </xf>
    <xf numFmtId="173" fontId="9" fillId="33" borderId="45" xfId="0" applyNumberFormat="1" applyFont="1" applyFill="1" applyBorder="1" applyAlignment="1">
      <alignment/>
    </xf>
    <xf numFmtId="173" fontId="9" fillId="33" borderId="45" xfId="0" applyNumberFormat="1" applyFont="1" applyFill="1" applyBorder="1" applyAlignment="1" applyProtection="1">
      <alignment/>
      <protection locked="0"/>
    </xf>
    <xf numFmtId="0" fontId="10" fillId="33" borderId="103" xfId="0" applyFont="1" applyFill="1" applyBorder="1" applyAlignment="1">
      <alignment/>
    </xf>
    <xf numFmtId="173" fontId="0" fillId="33" borderId="45" xfId="0" applyNumberFormat="1" applyFill="1" applyBorder="1" applyAlignment="1">
      <alignment/>
    </xf>
    <xf numFmtId="3" fontId="0" fillId="33" borderId="45" xfId="0" applyNumberFormat="1" applyFill="1" applyBorder="1" applyAlignment="1">
      <alignment/>
    </xf>
    <xf numFmtId="179" fontId="0" fillId="33" borderId="68" xfId="0" applyNumberFormat="1" applyFill="1" applyBorder="1" applyAlignment="1">
      <alignment horizontal="center"/>
    </xf>
    <xf numFmtId="1" fontId="4" fillId="34" borderId="16" xfId="0" applyNumberFormat="1" applyFont="1" applyFill="1" applyBorder="1" applyAlignment="1" applyProtection="1">
      <alignment horizontal="centerContinuous" vertical="center"/>
      <protection locked="0"/>
    </xf>
    <xf numFmtId="1" fontId="4" fillId="34" borderId="16" xfId="0" applyNumberFormat="1" applyFont="1" applyFill="1" applyBorder="1" applyAlignment="1" quotePrefix="1">
      <alignment horizontal="centerContinuous" vertical="center"/>
    </xf>
    <xf numFmtId="174" fontId="4" fillId="34" borderId="16" xfId="0" applyNumberFormat="1" applyFont="1" applyFill="1" applyBorder="1" applyAlignment="1" applyProtection="1">
      <alignment horizontal="centerContinuous" vertical="center"/>
      <protection locked="0"/>
    </xf>
    <xf numFmtId="174" fontId="4" fillId="34" borderId="16" xfId="0" applyNumberFormat="1" applyFont="1" applyFill="1" applyBorder="1" applyAlignment="1" quotePrefix="1">
      <alignment horizontal="centerContinuous" vertical="center"/>
    </xf>
    <xf numFmtId="173" fontId="8" fillId="0" borderId="64" xfId="52" applyNumberFormat="1" applyFont="1" applyBorder="1" applyAlignment="1">
      <alignment/>
      <protection/>
    </xf>
    <xf numFmtId="173" fontId="8" fillId="0" borderId="28" xfId="52" applyNumberFormat="1" applyFont="1" applyBorder="1" applyAlignment="1">
      <alignment/>
      <protection/>
    </xf>
    <xf numFmtId="173" fontId="8" fillId="0" borderId="56" xfId="52" applyNumberFormat="1" applyFont="1" applyBorder="1" applyAlignment="1">
      <alignment/>
      <protection/>
    </xf>
    <xf numFmtId="172" fontId="8" fillId="0" borderId="132" xfId="52" applyNumberFormat="1" applyBorder="1">
      <alignment/>
      <protection/>
    </xf>
    <xf numFmtId="0" fontId="8" fillId="0" borderId="54" xfId="52" applyFont="1" applyBorder="1">
      <alignment/>
      <protection/>
    </xf>
    <xf numFmtId="173" fontId="8" fillId="0" borderId="90" xfId="52" applyNumberFormat="1" applyFont="1" applyBorder="1" applyAlignment="1">
      <alignment vertical="center"/>
      <protection/>
    </xf>
    <xf numFmtId="173" fontId="8" fillId="0" borderId="59" xfId="52" applyNumberFormat="1" applyFont="1" applyBorder="1" applyAlignment="1">
      <alignment vertical="center"/>
      <protection/>
    </xf>
    <xf numFmtId="173" fontId="8" fillId="0" borderId="61" xfId="52" applyNumberFormat="1" applyFont="1" applyBorder="1" applyAlignment="1">
      <alignment vertical="center"/>
      <protection/>
    </xf>
    <xf numFmtId="173" fontId="8" fillId="0" borderId="60" xfId="52" applyNumberFormat="1" applyFont="1" applyBorder="1" applyAlignment="1">
      <alignment vertical="center"/>
      <protection/>
    </xf>
    <xf numFmtId="173" fontId="8" fillId="0" borderId="90" xfId="52" applyNumberFormat="1" applyBorder="1">
      <alignment/>
      <protection/>
    </xf>
    <xf numFmtId="173" fontId="8" fillId="0" borderId="133" xfId="52" applyNumberFormat="1" applyBorder="1">
      <alignment/>
      <protection/>
    </xf>
    <xf numFmtId="173" fontId="8" fillId="0" borderId="91" xfId="52" applyNumberFormat="1" applyBorder="1">
      <alignment/>
      <protection/>
    </xf>
    <xf numFmtId="172" fontId="8" fillId="0" borderId="90" xfId="52" applyNumberFormat="1" applyBorder="1">
      <alignment/>
      <protection/>
    </xf>
    <xf numFmtId="172" fontId="8" fillId="0" borderId="133" xfId="52" applyNumberFormat="1" applyBorder="1">
      <alignment/>
      <protection/>
    </xf>
    <xf numFmtId="172" fontId="8" fillId="0" borderId="62" xfId="52" applyNumberFormat="1" applyBorder="1">
      <alignment/>
      <protection/>
    </xf>
    <xf numFmtId="0" fontId="8" fillId="0" borderId="64" xfId="52" applyFont="1" applyBorder="1" applyAlignment="1">
      <alignment vertical="center"/>
      <protection/>
    </xf>
    <xf numFmtId="0" fontId="8" fillId="0" borderId="65" xfId="52" applyFont="1" applyBorder="1" applyAlignment="1">
      <alignment vertical="center"/>
      <protection/>
    </xf>
    <xf numFmtId="173" fontId="8" fillId="36" borderId="28" xfId="52" applyNumberFormat="1" applyFont="1" applyFill="1" applyBorder="1">
      <alignment/>
      <protection/>
    </xf>
    <xf numFmtId="173" fontId="8" fillId="36" borderId="56" xfId="52" applyNumberFormat="1" applyFill="1" applyBorder="1">
      <alignment/>
      <protection/>
    </xf>
    <xf numFmtId="173" fontId="8" fillId="0" borderId="132" xfId="52" applyNumberFormat="1" applyFont="1" applyBorder="1">
      <alignment/>
      <protection/>
    </xf>
    <xf numFmtId="0" fontId="8" fillId="0" borderId="134" xfId="52" applyFont="1" applyBorder="1">
      <alignment/>
      <protection/>
    </xf>
    <xf numFmtId="173" fontId="8" fillId="36" borderId="135" xfId="47" applyNumberFormat="1" applyFont="1" applyFill="1" applyBorder="1" applyAlignment="1">
      <alignment/>
    </xf>
    <xf numFmtId="173" fontId="8" fillId="36" borderId="136" xfId="52" applyNumberFormat="1" applyFont="1" applyFill="1" applyBorder="1">
      <alignment/>
      <protection/>
    </xf>
    <xf numFmtId="173" fontId="8" fillId="36" borderId="135" xfId="52" applyNumberFormat="1" applyFill="1" applyBorder="1">
      <alignment/>
      <protection/>
    </xf>
    <xf numFmtId="173" fontId="8" fillId="36" borderId="137" xfId="47" applyNumberFormat="1" applyFont="1" applyFill="1" applyBorder="1" applyAlignment="1">
      <alignment/>
    </xf>
    <xf numFmtId="173" fontId="8" fillId="36" borderId="138" xfId="52" applyNumberFormat="1" applyFill="1" applyBorder="1">
      <alignment/>
      <protection/>
    </xf>
    <xf numFmtId="173" fontId="8" fillId="0" borderId="135" xfId="52" applyNumberFormat="1" applyBorder="1">
      <alignment/>
      <protection/>
    </xf>
    <xf numFmtId="173" fontId="8" fillId="0" borderId="139" xfId="52" applyNumberFormat="1" applyBorder="1">
      <alignment/>
      <protection/>
    </xf>
    <xf numFmtId="173" fontId="8" fillId="0" borderId="140" xfId="52" applyNumberFormat="1" applyBorder="1">
      <alignment/>
      <protection/>
    </xf>
    <xf numFmtId="172" fontId="8" fillId="0" borderId="135" xfId="52" applyNumberFormat="1" applyBorder="1">
      <alignment/>
      <protection/>
    </xf>
    <xf numFmtId="172" fontId="8" fillId="0" borderId="139" xfId="52" applyNumberFormat="1" applyBorder="1">
      <alignment/>
      <protection/>
    </xf>
    <xf numFmtId="172" fontId="8" fillId="0" borderId="141" xfId="52" applyNumberFormat="1" applyBorder="1">
      <alignment/>
      <protection/>
    </xf>
    <xf numFmtId="173" fontId="8" fillId="36" borderId="64" xfId="52" applyNumberFormat="1" applyFont="1" applyFill="1" applyBorder="1">
      <alignment/>
      <protection/>
    </xf>
    <xf numFmtId="173" fontId="8" fillId="36" borderId="65" xfId="52" applyNumberFormat="1" applyFill="1" applyBorder="1">
      <alignment/>
      <protection/>
    </xf>
    <xf numFmtId="173" fontId="8" fillId="36" borderId="64" xfId="47" applyNumberFormat="1" applyFont="1" applyFill="1" applyBorder="1" applyAlignment="1">
      <alignment vertical="top"/>
    </xf>
    <xf numFmtId="173" fontId="8" fillId="36" borderId="65" xfId="47" applyNumberFormat="1" applyFont="1" applyFill="1" applyBorder="1" applyAlignment="1">
      <alignment vertical="top"/>
    </xf>
    <xf numFmtId="0" fontId="8" fillId="0" borderId="54" xfId="52" applyBorder="1" applyAlignment="1">
      <alignment/>
      <protection/>
    </xf>
    <xf numFmtId="173" fontId="8" fillId="36" borderId="128" xfId="52" applyNumberFormat="1" applyFont="1" applyFill="1" applyBorder="1">
      <alignment/>
      <protection/>
    </xf>
    <xf numFmtId="173" fontId="8" fillId="36" borderId="59" xfId="52" applyNumberFormat="1" applyFont="1" applyFill="1" applyBorder="1">
      <alignment/>
      <protection/>
    </xf>
    <xf numFmtId="173" fontId="8" fillId="36" borderId="90" xfId="52" applyNumberFormat="1" applyFill="1" applyBorder="1">
      <alignment/>
      <protection/>
    </xf>
    <xf numFmtId="173" fontId="8" fillId="36" borderId="61" xfId="52" applyNumberFormat="1" applyFont="1" applyFill="1" applyBorder="1">
      <alignment/>
      <protection/>
    </xf>
    <xf numFmtId="173" fontId="8" fillId="36" borderId="60" xfId="52" applyNumberFormat="1" applyFill="1" applyBorder="1">
      <alignment/>
      <protection/>
    </xf>
    <xf numFmtId="180" fontId="8" fillId="0" borderId="62" xfId="52" applyNumberFormat="1" applyBorder="1">
      <alignment/>
      <protection/>
    </xf>
    <xf numFmtId="3" fontId="10" fillId="36" borderId="64" xfId="52" applyNumberFormat="1" applyFont="1" applyFill="1" applyBorder="1">
      <alignment/>
      <protection/>
    </xf>
    <xf numFmtId="3" fontId="10" fillId="36" borderId="65" xfId="52" applyNumberFormat="1" applyFont="1" applyFill="1" applyBorder="1">
      <alignment/>
      <protection/>
    </xf>
    <xf numFmtId="0" fontId="10" fillId="0" borderId="54" xfId="52" applyFont="1" applyBorder="1" applyAlignment="1">
      <alignment/>
      <protection/>
    </xf>
    <xf numFmtId="3" fontId="10" fillId="36" borderId="128" xfId="52" applyNumberFormat="1" applyFont="1" applyFill="1" applyBorder="1">
      <alignment/>
      <protection/>
    </xf>
    <xf numFmtId="3" fontId="10" fillId="36" borderId="59" xfId="52" applyNumberFormat="1" applyFont="1" applyFill="1" applyBorder="1">
      <alignment/>
      <protection/>
    </xf>
    <xf numFmtId="3" fontId="10" fillId="36" borderId="90" xfId="52" applyNumberFormat="1" applyFont="1" applyFill="1" applyBorder="1">
      <alignment/>
      <protection/>
    </xf>
    <xf numFmtId="3" fontId="10" fillId="36" borderId="61" xfId="52" applyNumberFormat="1" applyFont="1" applyFill="1" applyBorder="1">
      <alignment/>
      <protection/>
    </xf>
    <xf numFmtId="3" fontId="10" fillId="36" borderId="60" xfId="52" applyNumberFormat="1" applyFont="1" applyFill="1" applyBorder="1">
      <alignment/>
      <protection/>
    </xf>
    <xf numFmtId="173" fontId="10" fillId="0" borderId="90" xfId="52" applyNumberFormat="1" applyFont="1" applyBorder="1">
      <alignment/>
      <protection/>
    </xf>
    <xf numFmtId="173" fontId="10" fillId="0" borderId="133" xfId="52" applyNumberFormat="1" applyFont="1" applyBorder="1">
      <alignment/>
      <protection/>
    </xf>
    <xf numFmtId="173" fontId="10" fillId="0" borderId="91" xfId="52" applyNumberFormat="1" applyFont="1" applyBorder="1">
      <alignment/>
      <protection/>
    </xf>
    <xf numFmtId="172" fontId="10" fillId="0" borderId="90" xfId="52" applyNumberFormat="1" applyFont="1" applyBorder="1">
      <alignment/>
      <protection/>
    </xf>
    <xf numFmtId="172" fontId="10" fillId="0" borderId="133" xfId="52" applyNumberFormat="1" applyFont="1" applyBorder="1">
      <alignment/>
      <protection/>
    </xf>
    <xf numFmtId="172" fontId="10" fillId="0" borderId="62" xfId="52" applyNumberFormat="1" applyFont="1" applyBorder="1">
      <alignment/>
      <protection/>
    </xf>
    <xf numFmtId="173" fontId="8" fillId="36" borderId="64" xfId="47" applyNumberFormat="1" applyFont="1" applyFill="1" applyBorder="1" applyAlignment="1">
      <alignment/>
    </xf>
    <xf numFmtId="173" fontId="8" fillId="36" borderId="28" xfId="47" applyNumberFormat="1" applyFont="1" applyFill="1" applyBorder="1" applyAlignment="1">
      <alignment/>
    </xf>
    <xf numFmtId="173" fontId="8" fillId="0" borderId="132" xfId="52" applyNumberFormat="1" applyBorder="1">
      <alignment/>
      <protection/>
    </xf>
    <xf numFmtId="169" fontId="8" fillId="0" borderId="54" xfId="52" applyNumberFormat="1" applyBorder="1">
      <alignment/>
      <protection/>
    </xf>
    <xf numFmtId="173" fontId="8" fillId="0" borderId="128" xfId="52" applyNumberFormat="1" applyFont="1" applyBorder="1">
      <alignment/>
      <protection/>
    </xf>
    <xf numFmtId="173" fontId="8" fillId="0" borderId="61" xfId="52" applyNumberFormat="1" applyFont="1" applyBorder="1">
      <alignment/>
      <protection/>
    </xf>
    <xf numFmtId="173" fontId="8" fillId="36" borderId="64" xfId="52" applyNumberFormat="1" applyFill="1" applyBorder="1">
      <alignment/>
      <protection/>
    </xf>
    <xf numFmtId="0" fontId="8" fillId="0" borderId="134" xfId="52" applyNumberFormat="1" applyBorder="1" applyAlignment="1">
      <alignment/>
      <protection/>
    </xf>
    <xf numFmtId="173" fontId="8" fillId="0" borderId="135" xfId="52" applyNumberFormat="1" applyFont="1" applyBorder="1">
      <alignment/>
      <protection/>
    </xf>
    <xf numFmtId="173" fontId="8" fillId="0" borderId="137" xfId="52" applyNumberFormat="1" applyFont="1" applyBorder="1">
      <alignment/>
      <protection/>
    </xf>
    <xf numFmtId="173" fontId="8" fillId="0" borderId="139" xfId="52" applyNumberFormat="1" applyFont="1" applyBorder="1">
      <alignment/>
      <protection/>
    </xf>
    <xf numFmtId="173" fontId="8" fillId="0" borderId="140" xfId="52" applyNumberFormat="1" applyFont="1" applyBorder="1">
      <alignment/>
      <protection/>
    </xf>
    <xf numFmtId="172" fontId="8" fillId="0" borderId="135" xfId="52" applyNumberFormat="1" applyFont="1" applyBorder="1">
      <alignment/>
      <protection/>
    </xf>
    <xf numFmtId="172" fontId="8" fillId="0" borderId="139" xfId="52" applyNumberFormat="1" applyFont="1" applyBorder="1">
      <alignment/>
      <protection/>
    </xf>
    <xf numFmtId="172" fontId="8" fillId="0" borderId="141" xfId="52" applyNumberFormat="1" applyFont="1" applyBorder="1">
      <alignment/>
      <protection/>
    </xf>
    <xf numFmtId="169" fontId="8" fillId="0" borderId="54" xfId="52" applyNumberFormat="1" applyBorder="1" applyAlignment="1">
      <alignment vertical="center"/>
      <protection/>
    </xf>
    <xf numFmtId="173" fontId="8" fillId="0" borderId="90" xfId="52" applyNumberFormat="1" applyFont="1" applyBorder="1">
      <alignment/>
      <protection/>
    </xf>
    <xf numFmtId="173" fontId="8" fillId="36" borderId="59" xfId="52" applyNumberFormat="1" applyFill="1" applyBorder="1">
      <alignment/>
      <protection/>
    </xf>
    <xf numFmtId="173" fontId="8" fillId="36" borderId="64" xfId="52" applyNumberFormat="1" applyFill="1" applyBorder="1" applyAlignment="1">
      <alignment/>
      <protection/>
    </xf>
    <xf numFmtId="173" fontId="8" fillId="36" borderId="65" xfId="52" applyNumberFormat="1" applyFill="1" applyBorder="1" applyAlignment="1">
      <alignment/>
      <protection/>
    </xf>
    <xf numFmtId="169" fontId="8" fillId="0" borderId="134" xfId="52" applyNumberFormat="1" applyBorder="1" applyAlignment="1">
      <alignment vertical="center"/>
      <protection/>
    </xf>
    <xf numFmtId="173" fontId="8" fillId="36" borderId="136" xfId="52" applyNumberFormat="1" applyFill="1" applyBorder="1">
      <alignment/>
      <protection/>
    </xf>
    <xf numFmtId="173" fontId="8" fillId="36" borderId="56" xfId="47" applyNumberFormat="1" applyFont="1" applyFill="1" applyBorder="1" applyAlignment="1">
      <alignment/>
    </xf>
    <xf numFmtId="173" fontId="8" fillId="0" borderId="142" xfId="52" applyNumberFormat="1" applyBorder="1">
      <alignment/>
      <protection/>
    </xf>
    <xf numFmtId="173" fontId="8" fillId="36" borderId="65" xfId="47" applyNumberFormat="1" applyFont="1" applyFill="1" applyBorder="1" applyAlignment="1">
      <alignment/>
    </xf>
    <xf numFmtId="173" fontId="8" fillId="0" borderId="142" xfId="52" applyNumberFormat="1" applyFont="1" applyBorder="1">
      <alignment/>
      <protection/>
    </xf>
    <xf numFmtId="173" fontId="4" fillId="36" borderId="64" xfId="47" applyNumberFormat="1" applyFont="1" applyFill="1" applyBorder="1" applyAlignment="1">
      <alignment/>
    </xf>
    <xf numFmtId="173" fontId="4" fillId="36" borderId="65" xfId="47" applyNumberFormat="1" applyFont="1" applyFill="1" applyBorder="1" applyAlignment="1">
      <alignment/>
    </xf>
    <xf numFmtId="173" fontId="4" fillId="0" borderId="142" xfId="52" applyNumberFormat="1" applyFont="1" applyBorder="1">
      <alignment/>
      <protection/>
    </xf>
    <xf numFmtId="3" fontId="8" fillId="0" borderId="88" xfId="52" applyNumberFormat="1" applyBorder="1">
      <alignment/>
      <protection/>
    </xf>
    <xf numFmtId="3" fontId="8" fillId="0" borderId="114" xfId="52" applyNumberFormat="1" applyBorder="1">
      <alignment/>
      <protection/>
    </xf>
    <xf numFmtId="3" fontId="8" fillId="0" borderId="143" xfId="52" applyNumberFormat="1" applyBorder="1">
      <alignment/>
      <protection/>
    </xf>
    <xf numFmtId="0" fontId="8" fillId="0" borderId="144" xfId="52" applyBorder="1">
      <alignment/>
      <protection/>
    </xf>
    <xf numFmtId="0" fontId="21" fillId="0" borderId="20" xfId="0" applyFont="1" applyBorder="1" applyAlignment="1">
      <alignment horizontal="center"/>
    </xf>
    <xf numFmtId="0" fontId="16" fillId="0" borderId="20" xfId="0" applyFont="1" applyBorder="1" applyAlignment="1">
      <alignment/>
    </xf>
    <xf numFmtId="178" fontId="10" fillId="36" borderId="0" xfId="47" applyNumberFormat="1" applyFont="1" applyFill="1" applyBorder="1" applyAlignment="1">
      <alignment/>
    </xf>
    <xf numFmtId="178" fontId="10" fillId="36" borderId="64" xfId="47" applyNumberFormat="1" applyFont="1" applyFill="1" applyBorder="1" applyAlignment="1">
      <alignment/>
    </xf>
    <xf numFmtId="178" fontId="10" fillId="36" borderId="69" xfId="47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" fontId="10" fillId="0" borderId="105" xfId="0" applyNumberFormat="1" applyFont="1" applyBorder="1" applyAlignment="1">
      <alignment/>
    </xf>
    <xf numFmtId="172" fontId="10" fillId="0" borderId="85" xfId="0" applyNumberFormat="1" applyFont="1" applyBorder="1" applyAlignment="1">
      <alignment/>
    </xf>
    <xf numFmtId="172" fontId="10" fillId="0" borderId="14" xfId="0" applyNumberFormat="1" applyFont="1" applyBorder="1" applyAlignment="1">
      <alignment/>
    </xf>
    <xf numFmtId="0" fontId="4" fillId="35" borderId="145" xfId="0" applyFont="1" applyFill="1" applyBorder="1" applyAlignment="1">
      <alignment horizontal="center" vertical="center"/>
    </xf>
    <xf numFmtId="0" fontId="4" fillId="35" borderId="146" xfId="0" applyFont="1" applyFill="1" applyBorder="1" applyAlignment="1">
      <alignment horizontal="center" vertical="center"/>
    </xf>
    <xf numFmtId="0" fontId="4" fillId="35" borderId="147" xfId="0" applyFont="1" applyFill="1" applyBorder="1" applyAlignment="1">
      <alignment horizontal="center" vertical="center"/>
    </xf>
    <xf numFmtId="0" fontId="4" fillId="35" borderId="148" xfId="0" applyFont="1" applyFill="1" applyBorder="1" applyAlignment="1">
      <alignment horizontal="center" vertical="center"/>
    </xf>
    <xf numFmtId="0" fontId="4" fillId="35" borderId="149" xfId="0" applyFont="1" applyFill="1" applyBorder="1" applyAlignment="1">
      <alignment horizontal="center" vertical="center"/>
    </xf>
    <xf numFmtId="0" fontId="4" fillId="35" borderId="150" xfId="0" applyFont="1" applyFill="1" applyBorder="1" applyAlignment="1">
      <alignment horizontal="center" vertical="center"/>
    </xf>
    <xf numFmtId="172" fontId="4" fillId="0" borderId="102" xfId="52" applyNumberFormat="1" applyFont="1" applyBorder="1" applyAlignment="1">
      <alignment vertical="center"/>
      <protection/>
    </xf>
    <xf numFmtId="172" fontId="4" fillId="0" borderId="14" xfId="52" applyNumberFormat="1" applyFont="1" applyBorder="1" applyAlignment="1">
      <alignment vertical="center"/>
      <protection/>
    </xf>
    <xf numFmtId="173" fontId="4" fillId="36" borderId="65" xfId="47" applyNumberFormat="1" applyFont="1" applyFill="1" applyBorder="1" applyAlignment="1">
      <alignment vertical="center"/>
    </xf>
    <xf numFmtId="173" fontId="4" fillId="0" borderId="0" xfId="52" applyNumberFormat="1" applyFont="1" applyBorder="1" applyAlignment="1">
      <alignment vertical="center"/>
      <protection/>
    </xf>
    <xf numFmtId="173" fontId="4" fillId="0" borderId="102" xfId="52" applyNumberFormat="1" applyFont="1" applyBorder="1" applyAlignment="1">
      <alignment vertical="center"/>
      <protection/>
    </xf>
    <xf numFmtId="173" fontId="4" fillId="0" borderId="109" xfId="52" applyNumberFormat="1" applyFont="1" applyBorder="1" applyAlignment="1">
      <alignment vertical="center"/>
      <protection/>
    </xf>
    <xf numFmtId="172" fontId="4" fillId="0" borderId="0" xfId="52" applyNumberFormat="1" applyFont="1" applyBorder="1" applyAlignment="1">
      <alignment vertical="center"/>
      <protection/>
    </xf>
    <xf numFmtId="0" fontId="0" fillId="0" borderId="148" xfId="0" applyBorder="1" applyAlignment="1">
      <alignment horizontal="center" vertical="center"/>
    </xf>
    <xf numFmtId="0" fontId="4" fillId="35" borderId="151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173" fontId="4" fillId="36" borderId="66" xfId="47" applyNumberFormat="1" applyFont="1" applyFill="1" applyBorder="1" applyAlignment="1">
      <alignment vertical="center"/>
    </xf>
    <xf numFmtId="173" fontId="4" fillId="36" borderId="64" xfId="47" applyNumberFormat="1" applyFont="1" applyFill="1" applyBorder="1" applyAlignment="1">
      <alignment vertical="center"/>
    </xf>
    <xf numFmtId="173" fontId="4" fillId="36" borderId="0" xfId="47" applyNumberFormat="1" applyFont="1" applyFill="1" applyBorder="1" applyAlignment="1">
      <alignment vertical="center"/>
    </xf>
    <xf numFmtId="0" fontId="10" fillId="0" borderId="15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4" fillId="35" borderId="145" xfId="0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/>
    </xf>
    <xf numFmtId="0" fontId="4" fillId="35" borderId="116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4" fillId="35" borderId="149" xfId="0" applyFont="1" applyFill="1" applyBorder="1" applyAlignment="1">
      <alignment horizontal="center" vertical="center" wrapText="1"/>
    </xf>
    <xf numFmtId="0" fontId="4" fillId="35" borderId="147" xfId="0" applyFont="1" applyFill="1" applyBorder="1" applyAlignment="1">
      <alignment horizontal="center" vertical="center" wrapText="1"/>
    </xf>
    <xf numFmtId="0" fontId="4" fillId="35" borderId="148" xfId="0" applyFont="1" applyFill="1" applyBorder="1" applyAlignment="1">
      <alignment horizontal="center" vertical="center" wrapText="1"/>
    </xf>
  </cellXfs>
  <cellStyles count="9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1°Quadrim." xfId="45"/>
    <cellStyle name="Comma [0]" xfId="46"/>
    <cellStyle name="Migliaia [0] 2" xfId="47"/>
    <cellStyle name="Migliaia [0] 2 2" xfId="48"/>
    <cellStyle name="Migliaia [0] 2 3" xfId="49"/>
    <cellStyle name="Migliaia 2" xfId="50"/>
    <cellStyle name="Neutrale" xfId="51"/>
    <cellStyle name="Normale 2" xfId="52"/>
    <cellStyle name="Normale 2 2" xfId="53"/>
    <cellStyle name="Normale 2 3" xfId="54"/>
    <cellStyle name="Normale 3" xfId="55"/>
    <cellStyle name="Normale 3 2" xfId="56"/>
    <cellStyle name="Normale 4" xfId="57"/>
    <cellStyle name="Nota" xfId="58"/>
    <cellStyle name="Nota 2" xfId="59"/>
    <cellStyle name="Nota 2 10" xfId="60"/>
    <cellStyle name="Nota 2 2" xfId="61"/>
    <cellStyle name="Nota 2 3" xfId="62"/>
    <cellStyle name="Nota 2 4" xfId="63"/>
    <cellStyle name="Nota 2 5" xfId="64"/>
    <cellStyle name="Nota 2 6" xfId="65"/>
    <cellStyle name="Nota 2 7" xfId="66"/>
    <cellStyle name="Nota 2 8" xfId="67"/>
    <cellStyle name="Nota 2 9" xfId="68"/>
    <cellStyle name="Nota 3" xfId="69"/>
    <cellStyle name="Nota 4" xfId="70"/>
    <cellStyle name="Nota 4 2" xfId="71"/>
    <cellStyle name="Nota 4 3" xfId="72"/>
    <cellStyle name="Nota 4 4" xfId="73"/>
    <cellStyle name="Nota 5" xfId="74"/>
    <cellStyle name="Nota 5 2" xfId="75"/>
    <cellStyle name="Nota 5 3" xfId="76"/>
    <cellStyle name="Nota 5 4" xfId="77"/>
    <cellStyle name="Nota 6" xfId="78"/>
    <cellStyle name="Nota 6 2" xfId="79"/>
    <cellStyle name="Nota 6 3" xfId="80"/>
    <cellStyle name="Nota 6 4" xfId="81"/>
    <cellStyle name="Nota 7" xfId="82"/>
    <cellStyle name="Nota 7 2" xfId="83"/>
    <cellStyle name="Nota 7 3" xfId="84"/>
    <cellStyle name="Nota 7 4" xfId="85"/>
    <cellStyle name="Nota 8" xfId="86"/>
    <cellStyle name="Nota 8 2" xfId="87"/>
    <cellStyle name="Nota 8 3" xfId="88"/>
    <cellStyle name="Nota 8 4" xfId="89"/>
    <cellStyle name="Output" xfId="90"/>
    <cellStyle name="Percent" xfId="91"/>
    <cellStyle name="Percentuale 2" xfId="92"/>
    <cellStyle name="Percentuale 3" xfId="93"/>
    <cellStyle name="Percentuale 3 2" xfId="94"/>
    <cellStyle name="Percentuale 4" xfId="95"/>
    <cellStyle name="Percentuale 5" xfId="96"/>
    <cellStyle name="Testo avviso" xfId="97"/>
    <cellStyle name="Testo descrittivo" xfId="98"/>
    <cellStyle name="Titolo" xfId="99"/>
    <cellStyle name="Titolo 1" xfId="100"/>
    <cellStyle name="Titolo 2" xfId="101"/>
    <cellStyle name="Titolo 3" xfId="102"/>
    <cellStyle name="Titolo 4" xfId="103"/>
    <cellStyle name="Totale" xfId="104"/>
    <cellStyle name="Valore non valido" xfId="105"/>
    <cellStyle name="Valore valido" xfId="106"/>
    <cellStyle name="Currency" xfId="107"/>
    <cellStyle name="Valuta (0)_1°Quadrim." xfId="108"/>
    <cellStyle name="Currency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ACER\REGIONE\GR_FAUSTO\NUOVO_DB\DBASE%20prova%20x%20GRIMALDI_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ACER\REGIONE\GR_FAUSTO\NUOVO_DB\DBASE%20prova%20x%20GRIMALDI_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RECEDENTI"/>
      <sheetName val="DATI"/>
      <sheetName val="NOTE"/>
      <sheetName val="Foglio19"/>
      <sheetName val="PIV1"/>
      <sheetName val="PIV2"/>
      <sheetName val="PIV3"/>
      <sheetName val="PIV4"/>
      <sheetName val="PIV5"/>
      <sheetName val="PIV6"/>
      <sheetName val="PIV7"/>
      <sheetName val="PIV8"/>
      <sheetName val="PIV9"/>
      <sheetName val="PIV10"/>
      <sheetName val="SUPPORT"/>
      <sheetName val="DESTINAT"/>
      <sheetName val="Riepilogo"/>
      <sheetName val="Contratti e qualifiche"/>
      <sheetName val="Set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PRECEDENTI"/>
      <sheetName val="DATI"/>
      <sheetName val="NOTE"/>
      <sheetName val="Foglio19"/>
      <sheetName val="PIV1"/>
      <sheetName val="PIV2"/>
      <sheetName val="PIV3"/>
      <sheetName val="PIV4"/>
      <sheetName val="PIV5"/>
      <sheetName val="PIV6"/>
      <sheetName val="PIV7"/>
      <sheetName val="PIV8"/>
      <sheetName val="PIV9"/>
      <sheetName val="PIV10"/>
      <sheetName val="SUPPORT"/>
      <sheetName val="DESTINAT"/>
      <sheetName val="Riepilogo"/>
      <sheetName val="Contratti e qualifiche"/>
      <sheetName val="Setto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306" customWidth="1"/>
  </cols>
  <sheetData>
    <row r="1" ht="19.5" customHeight="1">
      <c r="A1" s="305" t="s">
        <v>83</v>
      </c>
    </row>
    <row r="2" ht="7.5" customHeight="1"/>
    <row r="3" ht="12.75">
      <c r="A3" s="307" t="s">
        <v>84</v>
      </c>
    </row>
    <row r="4" ht="12.75">
      <c r="A4" s="307" t="s">
        <v>85</v>
      </c>
    </row>
    <row r="5" ht="12.75">
      <c r="A5" s="307" t="s">
        <v>152</v>
      </c>
    </row>
    <row r="6" ht="12.75">
      <c r="A6" s="307" t="s">
        <v>151</v>
      </c>
    </row>
    <row r="7" ht="7.5" customHeight="1"/>
    <row r="8" ht="12.75">
      <c r="A8" s="308" t="s">
        <v>86</v>
      </c>
    </row>
    <row r="9" ht="15" customHeight="1">
      <c r="A9" s="307" t="s">
        <v>147</v>
      </c>
    </row>
    <row r="10" ht="12.75">
      <c r="A10" s="307" t="s">
        <v>148</v>
      </c>
    </row>
    <row r="11" ht="12.75">
      <c r="A11" s="307" t="s">
        <v>149</v>
      </c>
    </row>
    <row r="12" ht="12.75">
      <c r="A12" s="307" t="s">
        <v>150</v>
      </c>
    </row>
    <row r="13" ht="9.75" customHeight="1"/>
    <row r="14" ht="12.75">
      <c r="A14" s="308" t="s">
        <v>87</v>
      </c>
    </row>
    <row r="15" ht="15" customHeight="1">
      <c r="A15" s="307" t="s">
        <v>88</v>
      </c>
    </row>
    <row r="16" ht="12.75">
      <c r="A16" s="307" t="s">
        <v>89</v>
      </c>
    </row>
    <row r="17" ht="9.75" customHeight="1"/>
    <row r="18" ht="12.75">
      <c r="A18" s="308" t="s">
        <v>90</v>
      </c>
    </row>
    <row r="19" ht="15" customHeight="1">
      <c r="A19" s="307" t="s">
        <v>91</v>
      </c>
    </row>
    <row r="20" ht="12.75">
      <c r="A20" s="307" t="s">
        <v>92</v>
      </c>
    </row>
    <row r="21" ht="12.75">
      <c r="A21" s="307" t="s">
        <v>93</v>
      </c>
    </row>
    <row r="22" ht="12.75">
      <c r="A22" s="307" t="s">
        <v>94</v>
      </c>
    </row>
    <row r="23" ht="12.75">
      <c r="A23" s="307" t="s">
        <v>95</v>
      </c>
    </row>
    <row r="24" ht="12.75">
      <c r="A24" s="307" t="s">
        <v>96</v>
      </c>
    </row>
    <row r="25" ht="12.75">
      <c r="A25" s="307" t="s">
        <v>97</v>
      </c>
    </row>
    <row r="26" ht="12.75">
      <c r="A26" s="307" t="s">
        <v>98</v>
      </c>
    </row>
    <row r="27" ht="12.75">
      <c r="A27" s="307" t="s">
        <v>99</v>
      </c>
    </row>
    <row r="28" ht="12.75">
      <c r="A28" s="307" t="s">
        <v>100</v>
      </c>
    </row>
    <row r="29" ht="12.75">
      <c r="A29" s="307" t="s">
        <v>101</v>
      </c>
    </row>
    <row r="30" ht="12.75">
      <c r="A30" s="307" t="s">
        <v>102</v>
      </c>
    </row>
    <row r="31" ht="12.75">
      <c r="A31" s="307" t="s">
        <v>103</v>
      </c>
    </row>
    <row r="32" ht="12.75">
      <c r="A32" s="307" t="s">
        <v>104</v>
      </c>
    </row>
    <row r="33" ht="12.75">
      <c r="A33" s="307" t="s">
        <v>105</v>
      </c>
    </row>
    <row r="34" ht="12.75">
      <c r="A34" s="307" t="s">
        <v>106</v>
      </c>
    </row>
    <row r="35" ht="12.75">
      <c r="A35" s="307" t="s">
        <v>107</v>
      </c>
    </row>
    <row r="36" ht="12.75">
      <c r="A36" s="307" t="s">
        <v>108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2" max="3" width="7.7109375" style="0" customWidth="1"/>
    <col min="4" max="4" width="8.28125" style="0" customWidth="1"/>
    <col min="5" max="6" width="7.7109375" style="0" customWidth="1"/>
    <col min="7" max="7" width="8.8515625" style="0" customWidth="1"/>
    <col min="8" max="8" width="7.00390625" style="0" customWidth="1"/>
    <col min="9" max="9" width="6.140625" style="0" customWidth="1"/>
    <col min="10" max="10" width="7.140625" style="0" customWidth="1"/>
    <col min="11" max="11" width="6.140625" style="0" customWidth="1"/>
    <col min="12" max="12" width="7.140625" style="0" customWidth="1"/>
    <col min="13" max="13" width="6.140625" style="0" customWidth="1"/>
  </cols>
  <sheetData>
    <row r="1" spans="1:13" ht="22.5" customHeight="1" thickTop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7"/>
      <c r="B3" s="589">
        <v>2018</v>
      </c>
      <c r="C3" s="590"/>
      <c r="D3" s="590"/>
      <c r="E3" s="589">
        <v>2019</v>
      </c>
      <c r="F3" s="8"/>
      <c r="G3" s="8"/>
      <c r="H3" s="9" t="s">
        <v>1</v>
      </c>
      <c r="I3" s="10"/>
      <c r="J3" s="11"/>
      <c r="K3" s="11"/>
      <c r="L3" s="11"/>
      <c r="M3" s="12"/>
    </row>
    <row r="4" spans="1:13" s="17" customFormat="1" ht="12.75">
      <c r="A4" s="13"/>
      <c r="B4" s="693" t="s">
        <v>2</v>
      </c>
      <c r="C4" s="695" t="s">
        <v>3</v>
      </c>
      <c r="D4" s="697" t="s">
        <v>4</v>
      </c>
      <c r="E4" s="693" t="s">
        <v>2</v>
      </c>
      <c r="F4" s="695" t="s">
        <v>3</v>
      </c>
      <c r="G4" s="697" t="s">
        <v>4</v>
      </c>
      <c r="H4" s="14" t="s">
        <v>5</v>
      </c>
      <c r="I4" s="14"/>
      <c r="J4" s="482" t="s">
        <v>6</v>
      </c>
      <c r="K4" s="483"/>
      <c r="L4" s="14" t="s">
        <v>7</v>
      </c>
      <c r="M4" s="16"/>
    </row>
    <row r="5" spans="1:13" s="17" customFormat="1" ht="13.5" thickBot="1">
      <c r="A5" s="18"/>
      <c r="B5" s="694"/>
      <c r="C5" s="696"/>
      <c r="D5" s="698"/>
      <c r="E5" s="694"/>
      <c r="F5" s="696"/>
      <c r="G5" s="698"/>
      <c r="H5" s="19" t="s">
        <v>8</v>
      </c>
      <c r="I5" s="457" t="s">
        <v>9</v>
      </c>
      <c r="J5" s="484" t="s">
        <v>10</v>
      </c>
      <c r="K5" s="485" t="s">
        <v>9</v>
      </c>
      <c r="L5" s="457" t="s">
        <v>11</v>
      </c>
      <c r="M5" s="20" t="s">
        <v>12</v>
      </c>
    </row>
    <row r="6" spans="1:13" ht="18" customHeight="1">
      <c r="A6" s="21" t="s">
        <v>13</v>
      </c>
      <c r="B6" s="22">
        <v>17499</v>
      </c>
      <c r="C6" s="23">
        <v>12946</v>
      </c>
      <c r="D6" s="24">
        <v>30445</v>
      </c>
      <c r="E6" s="25">
        <v>17014</v>
      </c>
      <c r="F6" s="23">
        <v>12537</v>
      </c>
      <c r="G6" s="24">
        <v>29551</v>
      </c>
      <c r="H6" s="26">
        <f>E6-B6</f>
        <v>-485</v>
      </c>
      <c r="I6" s="27">
        <f>E6/B6%-100</f>
        <v>-2.771586947825597</v>
      </c>
      <c r="J6" s="486">
        <f>F6-C6</f>
        <v>-409</v>
      </c>
      <c r="K6" s="487">
        <f>F6/C6%-100</f>
        <v>-3.1592769967557643</v>
      </c>
      <c r="L6" s="467">
        <f>G6-D6</f>
        <v>-894</v>
      </c>
      <c r="M6" s="28">
        <f>G6/D6%-100</f>
        <v>-2.9364427656429655</v>
      </c>
    </row>
    <row r="7" spans="1:13" ht="15">
      <c r="A7" s="29" t="s">
        <v>14</v>
      </c>
      <c r="B7" s="30">
        <v>10817</v>
      </c>
      <c r="C7" s="31">
        <v>9781</v>
      </c>
      <c r="D7" s="32">
        <v>20598</v>
      </c>
      <c r="E7" s="30">
        <v>10064</v>
      </c>
      <c r="F7" s="31">
        <v>9120</v>
      </c>
      <c r="G7" s="32">
        <v>19184</v>
      </c>
      <c r="H7" s="33">
        <f>E7-B7</f>
        <v>-753</v>
      </c>
      <c r="I7" s="34">
        <f>E7/B7%-100</f>
        <v>-6.961264675973013</v>
      </c>
      <c r="J7" s="488">
        <f>F7-C7</f>
        <v>-661</v>
      </c>
      <c r="K7" s="489">
        <f>F7/C7%-100</f>
        <v>-6.758000204478066</v>
      </c>
      <c r="L7" s="468">
        <f>G7-D7</f>
        <v>-1414</v>
      </c>
      <c r="M7" s="35">
        <f>G7/D7%-100</f>
        <v>-6.864744149917456</v>
      </c>
    </row>
    <row r="8" spans="1:13" ht="15">
      <c r="A8" s="29" t="s">
        <v>15</v>
      </c>
      <c r="B8" s="30">
        <v>10734</v>
      </c>
      <c r="C8" s="31">
        <v>10180</v>
      </c>
      <c r="D8" s="32">
        <v>20914</v>
      </c>
      <c r="E8" s="30">
        <v>9707</v>
      </c>
      <c r="F8" s="31">
        <v>9602</v>
      </c>
      <c r="G8" s="32">
        <v>19309</v>
      </c>
      <c r="H8" s="33">
        <f>E8-B8</f>
        <v>-1027</v>
      </c>
      <c r="I8" s="34">
        <f>E8/B8%-100</f>
        <v>-9.56772871250233</v>
      </c>
      <c r="J8" s="488">
        <f>F8-C8</f>
        <v>-578</v>
      </c>
      <c r="K8" s="489">
        <f>F8/C8%-100</f>
        <v>-5.677799607072686</v>
      </c>
      <c r="L8" s="468">
        <f>G8-D8</f>
        <v>-1605</v>
      </c>
      <c r="M8" s="35">
        <f>G8/D8%-100</f>
        <v>-7.674285167830149</v>
      </c>
    </row>
    <row r="9" spans="1:13" ht="18" customHeight="1">
      <c r="A9" s="36" t="s">
        <v>16</v>
      </c>
      <c r="B9" s="37">
        <v>10441</v>
      </c>
      <c r="C9" s="38">
        <v>7852</v>
      </c>
      <c r="D9" s="39">
        <v>18293</v>
      </c>
      <c r="E9" s="37">
        <v>10134</v>
      </c>
      <c r="F9" s="38">
        <v>7873</v>
      </c>
      <c r="G9" s="39">
        <v>18007</v>
      </c>
      <c r="H9" s="40">
        <f>E9-B9</f>
        <v>-307</v>
      </c>
      <c r="I9" s="41">
        <f>E9/B9%-100</f>
        <v>-2.9403313858825726</v>
      </c>
      <c r="J9" s="490">
        <f>F9-C9</f>
        <v>21</v>
      </c>
      <c r="K9" s="491">
        <f>F9/C9%-100</f>
        <v>0.26744778400407654</v>
      </c>
      <c r="L9" s="469">
        <f>G9-D9</f>
        <v>-286</v>
      </c>
      <c r="M9" s="43">
        <f>G9/D9%-100</f>
        <v>-1.56343956704751</v>
      </c>
    </row>
    <row r="10" spans="1:13" ht="12.75" customHeight="1" thickBot="1">
      <c r="A10" s="581"/>
      <c r="B10" s="44"/>
      <c r="C10" s="44"/>
      <c r="D10" s="582"/>
      <c r="E10" s="44"/>
      <c r="F10" s="44"/>
      <c r="G10" s="582"/>
      <c r="H10" s="583"/>
      <c r="I10" s="458"/>
      <c r="J10" s="583"/>
      <c r="K10" s="458"/>
      <c r="L10" s="470"/>
      <c r="M10" s="45"/>
    </row>
    <row r="11" spans="1:13" ht="18" customHeight="1">
      <c r="A11" s="21" t="s">
        <v>17</v>
      </c>
      <c r="B11" s="22">
        <v>33702</v>
      </c>
      <c r="C11" s="46">
        <v>31164</v>
      </c>
      <c r="D11" s="47">
        <v>64866</v>
      </c>
      <c r="E11" s="22">
        <v>30857</v>
      </c>
      <c r="F11" s="46">
        <v>30185</v>
      </c>
      <c r="G11" s="47">
        <v>61042</v>
      </c>
      <c r="H11" s="26">
        <f>E11-B11</f>
        <v>-2845</v>
      </c>
      <c r="I11" s="27">
        <f>E11/B11%-100</f>
        <v>-8.441635511245622</v>
      </c>
      <c r="J11" s="486">
        <f>F11-C11</f>
        <v>-979</v>
      </c>
      <c r="K11" s="487">
        <f>F11/C11%-100</f>
        <v>-3.1414452573482237</v>
      </c>
      <c r="L11" s="467">
        <f>G11-D11</f>
        <v>-3824</v>
      </c>
      <c r="M11" s="28">
        <f>G11/D11%-100</f>
        <v>-5.895230166805405</v>
      </c>
    </row>
    <row r="12" spans="1:13" ht="15">
      <c r="A12" s="48" t="s">
        <v>18</v>
      </c>
      <c r="B12" s="49">
        <v>15789</v>
      </c>
      <c r="C12" s="49">
        <v>9595</v>
      </c>
      <c r="D12" s="50">
        <v>25384</v>
      </c>
      <c r="E12" s="49">
        <v>16062</v>
      </c>
      <c r="F12" s="49">
        <v>8947</v>
      </c>
      <c r="G12" s="50">
        <v>25009</v>
      </c>
      <c r="H12" s="51">
        <f>E12-B12</f>
        <v>273</v>
      </c>
      <c r="I12" s="459">
        <f>E12/B12%-100</f>
        <v>1.7290518715561518</v>
      </c>
      <c r="J12" s="492">
        <f>F12-C12</f>
        <v>-648</v>
      </c>
      <c r="K12" s="493">
        <f>F12/C12%-100</f>
        <v>-6.7535174570088685</v>
      </c>
      <c r="L12" s="471">
        <f>G12-D12</f>
        <v>-375</v>
      </c>
      <c r="M12" s="52">
        <f>G12/D12%-100</f>
        <v>-1.4773085408131124</v>
      </c>
    </row>
    <row r="13" spans="1:13" ht="15">
      <c r="A13" s="53" t="s">
        <v>19</v>
      </c>
      <c r="B13" s="54">
        <v>10668</v>
      </c>
      <c r="C13" s="54">
        <v>5061</v>
      </c>
      <c r="D13" s="55">
        <v>15729</v>
      </c>
      <c r="E13" s="54">
        <v>11322</v>
      </c>
      <c r="F13" s="54">
        <v>4912</v>
      </c>
      <c r="G13" s="55">
        <v>16234</v>
      </c>
      <c r="H13" s="56">
        <f>E13-B13</f>
        <v>654</v>
      </c>
      <c r="I13" s="460">
        <f>E13/B13%-100</f>
        <v>6.130483689538806</v>
      </c>
      <c r="J13" s="494">
        <f>F13-C13</f>
        <v>-149</v>
      </c>
      <c r="K13" s="495">
        <f>F13/C13%-100</f>
        <v>-2.944082197194234</v>
      </c>
      <c r="L13" s="472">
        <f>G13-D13</f>
        <v>505</v>
      </c>
      <c r="M13" s="57">
        <f>G13/D13%-100</f>
        <v>3.2106300464110973</v>
      </c>
    </row>
    <row r="14" spans="1:13" ht="15" customHeight="1">
      <c r="A14" s="58" t="s">
        <v>20</v>
      </c>
      <c r="B14" s="59">
        <v>5121</v>
      </c>
      <c r="C14" s="59">
        <v>4534</v>
      </c>
      <c r="D14" s="60">
        <v>9655</v>
      </c>
      <c r="E14" s="59">
        <v>4740</v>
      </c>
      <c r="F14" s="59">
        <v>4035</v>
      </c>
      <c r="G14" s="60">
        <v>8775</v>
      </c>
      <c r="H14" s="61">
        <f>E14-B14</f>
        <v>-381</v>
      </c>
      <c r="I14" s="461">
        <f>E14/B14%-100</f>
        <v>-7.439953134153484</v>
      </c>
      <c r="J14" s="496">
        <f>F14-C14</f>
        <v>-499</v>
      </c>
      <c r="K14" s="497">
        <f>F14/C14%-100</f>
        <v>-11.005734450816064</v>
      </c>
      <c r="L14" s="473">
        <f>G14-D14</f>
        <v>-880</v>
      </c>
      <c r="M14" s="62">
        <f>G14/D14%-100</f>
        <v>-9.114448472294143</v>
      </c>
    </row>
    <row r="15" spans="1:13" ht="12.75" customHeight="1" thickBot="1">
      <c r="A15" s="581"/>
      <c r="B15" s="44"/>
      <c r="C15" s="44"/>
      <c r="D15" s="584"/>
      <c r="E15" s="44"/>
      <c r="F15" s="44"/>
      <c r="G15" s="584"/>
      <c r="H15" s="583"/>
      <c r="I15" s="458"/>
      <c r="J15" s="583"/>
      <c r="K15" s="458"/>
      <c r="L15" s="470"/>
      <c r="M15" s="45"/>
    </row>
    <row r="16" spans="1:13" ht="18" customHeight="1">
      <c r="A16" s="63" t="s">
        <v>21</v>
      </c>
      <c r="B16" s="64">
        <v>8755</v>
      </c>
      <c r="C16" s="64">
        <v>16471</v>
      </c>
      <c r="D16" s="65">
        <v>25226</v>
      </c>
      <c r="E16" s="64">
        <v>8413</v>
      </c>
      <c r="F16" s="64">
        <v>15710</v>
      </c>
      <c r="G16" s="65">
        <v>24123</v>
      </c>
      <c r="H16" s="66">
        <f aca="true" t="shared" si="0" ref="H16:H22">E16-B16</f>
        <v>-342</v>
      </c>
      <c r="I16" s="462">
        <f aca="true" t="shared" si="1" ref="I16:I22">E16/B16%-100</f>
        <v>-3.9063392347230064</v>
      </c>
      <c r="J16" s="498">
        <f aca="true" t="shared" si="2" ref="J16:J22">F16-C16</f>
        <v>-761</v>
      </c>
      <c r="K16" s="499">
        <f aca="true" t="shared" si="3" ref="K16:K22">F16/C16%-100</f>
        <v>-4.620241636816232</v>
      </c>
      <c r="L16" s="474">
        <f aca="true" t="shared" si="4" ref="L16:L22">G16-D16</f>
        <v>-1103</v>
      </c>
      <c r="M16" s="67">
        <f aca="true" t="shared" si="5" ref="M16:M22">G16/D16%-100</f>
        <v>-4.372472845476892</v>
      </c>
    </row>
    <row r="17" spans="1:13" ht="15">
      <c r="A17" s="68" t="s">
        <v>22</v>
      </c>
      <c r="B17" s="69">
        <v>40736</v>
      </c>
      <c r="C17" s="69">
        <v>24288</v>
      </c>
      <c r="D17" s="70">
        <v>65024</v>
      </c>
      <c r="E17" s="69">
        <v>38506</v>
      </c>
      <c r="F17" s="69">
        <v>23422</v>
      </c>
      <c r="G17" s="70">
        <v>61928</v>
      </c>
      <c r="H17" s="71">
        <f t="shared" si="0"/>
        <v>-2230</v>
      </c>
      <c r="I17" s="463">
        <f t="shared" si="1"/>
        <v>-5.474273369992147</v>
      </c>
      <c r="J17" s="500">
        <f t="shared" si="2"/>
        <v>-866</v>
      </c>
      <c r="K17" s="501">
        <f t="shared" si="3"/>
        <v>-3.5655467720685152</v>
      </c>
      <c r="L17" s="475">
        <f t="shared" si="4"/>
        <v>-3096</v>
      </c>
      <c r="M17" s="72">
        <f t="shared" si="5"/>
        <v>-4.761318897637793</v>
      </c>
    </row>
    <row r="18" spans="1:13" ht="18" customHeight="1">
      <c r="A18" s="73" t="s">
        <v>23</v>
      </c>
      <c r="B18" s="74">
        <v>40453</v>
      </c>
      <c r="C18" s="74">
        <v>32523</v>
      </c>
      <c r="D18" s="75">
        <v>72976</v>
      </c>
      <c r="E18" s="74">
        <v>36394</v>
      </c>
      <c r="F18" s="74">
        <v>29914</v>
      </c>
      <c r="G18" s="75">
        <v>66308</v>
      </c>
      <c r="H18" s="76">
        <f t="shared" si="0"/>
        <v>-4059</v>
      </c>
      <c r="I18" s="464">
        <f t="shared" si="1"/>
        <v>-10.033866462314279</v>
      </c>
      <c r="J18" s="502">
        <f t="shared" si="2"/>
        <v>-2609</v>
      </c>
      <c r="K18" s="503">
        <f t="shared" si="3"/>
        <v>-8.022015189250695</v>
      </c>
      <c r="L18" s="476">
        <f t="shared" si="4"/>
        <v>-6668</v>
      </c>
      <c r="M18" s="77">
        <f t="shared" si="5"/>
        <v>-9.137250602937954</v>
      </c>
    </row>
    <row r="19" spans="1:13" ht="15">
      <c r="A19" s="78" t="s">
        <v>24</v>
      </c>
      <c r="B19" s="79">
        <v>1941</v>
      </c>
      <c r="C19" s="79">
        <v>1393</v>
      </c>
      <c r="D19" s="80">
        <v>3334</v>
      </c>
      <c r="E19" s="79">
        <v>2081</v>
      </c>
      <c r="F19" s="79">
        <v>1458</v>
      </c>
      <c r="G19" s="80">
        <v>3539</v>
      </c>
      <c r="H19" s="81">
        <f t="shared" si="0"/>
        <v>140</v>
      </c>
      <c r="I19" s="465">
        <f t="shared" si="1"/>
        <v>7.212776919113864</v>
      </c>
      <c r="J19" s="504">
        <f t="shared" si="2"/>
        <v>65</v>
      </c>
      <c r="K19" s="505">
        <f t="shared" si="3"/>
        <v>4.666188083273511</v>
      </c>
      <c r="L19" s="477">
        <f t="shared" si="4"/>
        <v>205</v>
      </c>
      <c r="M19" s="82">
        <f t="shared" si="5"/>
        <v>6.1487702459508</v>
      </c>
    </row>
    <row r="20" spans="1:13" ht="15">
      <c r="A20" s="83" t="s">
        <v>25</v>
      </c>
      <c r="B20" s="84">
        <v>7097</v>
      </c>
      <c r="C20" s="84">
        <v>6843</v>
      </c>
      <c r="D20" s="85">
        <v>13940</v>
      </c>
      <c r="E20" s="84">
        <v>8444</v>
      </c>
      <c r="F20" s="84">
        <v>7760</v>
      </c>
      <c r="G20" s="85">
        <v>16204</v>
      </c>
      <c r="H20" s="51">
        <f t="shared" si="0"/>
        <v>1347</v>
      </c>
      <c r="I20" s="459">
        <f t="shared" si="1"/>
        <v>18.97985064111596</v>
      </c>
      <c r="J20" s="492">
        <f t="shared" si="2"/>
        <v>917</v>
      </c>
      <c r="K20" s="493">
        <f t="shared" si="3"/>
        <v>13.40055531199765</v>
      </c>
      <c r="L20" s="471">
        <f t="shared" si="4"/>
        <v>2264</v>
      </c>
      <c r="M20" s="52">
        <f t="shared" si="5"/>
        <v>16.241032998565274</v>
      </c>
    </row>
    <row r="21" spans="1:13" ht="18" customHeight="1">
      <c r="A21" s="86" t="s">
        <v>26</v>
      </c>
      <c r="B21" s="87">
        <v>48746</v>
      </c>
      <c r="C21" s="87">
        <v>40019</v>
      </c>
      <c r="D21" s="88">
        <v>88765</v>
      </c>
      <c r="E21" s="87">
        <v>46250</v>
      </c>
      <c r="F21" s="87">
        <v>38341</v>
      </c>
      <c r="G21" s="88">
        <v>84591</v>
      </c>
      <c r="H21" s="76">
        <f t="shared" si="0"/>
        <v>-2496</v>
      </c>
      <c r="I21" s="464">
        <f t="shared" si="1"/>
        <v>-5.120420137036888</v>
      </c>
      <c r="J21" s="502">
        <f t="shared" si="2"/>
        <v>-1678</v>
      </c>
      <c r="K21" s="503">
        <f t="shared" si="3"/>
        <v>-4.1930083210475</v>
      </c>
      <c r="L21" s="476">
        <f t="shared" si="4"/>
        <v>-4174</v>
      </c>
      <c r="M21" s="77">
        <f t="shared" si="5"/>
        <v>-4.702303835971378</v>
      </c>
    </row>
    <row r="22" spans="1:13" ht="18" customHeight="1">
      <c r="A22" s="89" t="s">
        <v>27</v>
      </c>
      <c r="B22" s="90">
        <v>745</v>
      </c>
      <c r="C22" s="90">
        <v>740</v>
      </c>
      <c r="D22" s="91">
        <v>1485</v>
      </c>
      <c r="E22" s="90">
        <v>669</v>
      </c>
      <c r="F22" s="90">
        <v>791</v>
      </c>
      <c r="G22" s="91">
        <v>1460</v>
      </c>
      <c r="H22" s="42">
        <f t="shared" si="0"/>
        <v>-76</v>
      </c>
      <c r="I22" s="41">
        <f t="shared" si="1"/>
        <v>-10.201342281879192</v>
      </c>
      <c r="J22" s="490">
        <f t="shared" si="2"/>
        <v>51</v>
      </c>
      <c r="K22" s="491">
        <f t="shared" si="3"/>
        <v>6.891891891891888</v>
      </c>
      <c r="L22" s="469">
        <f t="shared" si="4"/>
        <v>-25</v>
      </c>
      <c r="M22" s="43">
        <f t="shared" si="5"/>
        <v>-1.6835016835016745</v>
      </c>
    </row>
    <row r="23" spans="1:13" ht="6.75" customHeight="1" thickBot="1">
      <c r="A23" s="585"/>
      <c r="B23" s="92"/>
      <c r="C23" s="92"/>
      <c r="D23" s="586"/>
      <c r="E23" s="92"/>
      <c r="F23" s="92"/>
      <c r="G23" s="586"/>
      <c r="H23" s="587"/>
      <c r="I23" s="466"/>
      <c r="J23" s="587"/>
      <c r="K23" s="466"/>
      <c r="L23" s="478"/>
      <c r="M23" s="95"/>
    </row>
    <row r="24" spans="1:13" ht="19.5" customHeight="1">
      <c r="A24" s="96" t="s">
        <v>109</v>
      </c>
      <c r="B24" s="97">
        <v>31541</v>
      </c>
      <c r="C24" s="98">
        <v>26774</v>
      </c>
      <c r="D24" s="99">
        <v>58315</v>
      </c>
      <c r="E24" s="97">
        <v>30069</v>
      </c>
      <c r="F24" s="98">
        <v>25665</v>
      </c>
      <c r="G24" s="99">
        <v>55734</v>
      </c>
      <c r="H24" s="66">
        <f>E24-B24</f>
        <v>-1472</v>
      </c>
      <c r="I24" s="462">
        <f>H24/B24%</f>
        <v>-4.6669414412986265</v>
      </c>
      <c r="J24" s="498">
        <f>F24-C24</f>
        <v>-1109</v>
      </c>
      <c r="K24" s="499">
        <f>J24/C24%</f>
        <v>-4.142078135504594</v>
      </c>
      <c r="L24" s="474">
        <f>G24-D24</f>
        <v>-2581</v>
      </c>
      <c r="M24" s="67">
        <f>L24/D24%</f>
        <v>-4.425962445339964</v>
      </c>
    </row>
    <row r="25" spans="1:13" ht="15">
      <c r="A25" s="309" t="s">
        <v>110</v>
      </c>
      <c r="B25" s="310">
        <v>17950</v>
      </c>
      <c r="C25" s="311">
        <v>13985</v>
      </c>
      <c r="D25" s="312">
        <v>31935</v>
      </c>
      <c r="E25" s="310">
        <v>16850</v>
      </c>
      <c r="F25" s="311">
        <v>13467</v>
      </c>
      <c r="G25" s="312">
        <v>30317</v>
      </c>
      <c r="H25" s="313">
        <f>E25-B25</f>
        <v>-1100</v>
      </c>
      <c r="I25" s="314">
        <f>H25/B25%</f>
        <v>-6.128133704735376</v>
      </c>
      <c r="J25" s="506">
        <f>F25-C25</f>
        <v>-518</v>
      </c>
      <c r="K25" s="507">
        <f>J25/C25%</f>
        <v>-3.7039685377189846</v>
      </c>
      <c r="L25" s="479">
        <f>G25-D25</f>
        <v>-1618</v>
      </c>
      <c r="M25" s="315">
        <f>L25/D25%</f>
        <v>-5.06654141224362</v>
      </c>
    </row>
    <row r="26" spans="1:13" ht="6" customHeight="1">
      <c r="A26" s="100"/>
      <c r="B26" s="101"/>
      <c r="C26" s="102"/>
      <c r="D26" s="103"/>
      <c r="E26" s="101"/>
      <c r="F26" s="102"/>
      <c r="G26" s="103"/>
      <c r="H26" s="104"/>
      <c r="I26" s="105"/>
      <c r="J26" s="508"/>
      <c r="K26" s="509"/>
      <c r="L26" s="480"/>
      <c r="M26" s="106"/>
    </row>
    <row r="27" spans="1:13" ht="12.75" customHeight="1" thickBot="1">
      <c r="A27" s="585"/>
      <c r="B27" s="92"/>
      <c r="C27" s="92"/>
      <c r="D27" s="586"/>
      <c r="E27" s="92"/>
      <c r="F27" s="92"/>
      <c r="G27" s="586"/>
      <c r="H27" s="587"/>
      <c r="I27" s="466"/>
      <c r="J27" s="587"/>
      <c r="K27" s="466"/>
      <c r="L27" s="478"/>
      <c r="M27" s="95"/>
    </row>
    <row r="28" spans="1:13" ht="9.75" customHeight="1">
      <c r="A28" s="107"/>
      <c r="B28" s="97"/>
      <c r="C28" s="98"/>
      <c r="D28" s="99"/>
      <c r="E28" s="97"/>
      <c r="F28" s="98"/>
      <c r="G28" s="99"/>
      <c r="H28" s="108"/>
      <c r="I28" s="109"/>
      <c r="J28" s="510"/>
      <c r="K28" s="511"/>
      <c r="L28" s="134"/>
      <c r="M28" s="110"/>
    </row>
    <row r="29" spans="1:13" ht="15">
      <c r="A29" s="111" t="s">
        <v>28</v>
      </c>
      <c r="B29" s="112">
        <f aca="true" t="shared" si="6" ref="B29:G29">SUM(B6:B9)</f>
        <v>49491</v>
      </c>
      <c r="C29" s="113">
        <f t="shared" si="6"/>
        <v>40759</v>
      </c>
      <c r="D29" s="114">
        <f t="shared" si="6"/>
        <v>90250</v>
      </c>
      <c r="E29" s="112">
        <f t="shared" si="6"/>
        <v>46919</v>
      </c>
      <c r="F29" s="113">
        <f t="shared" si="6"/>
        <v>39132</v>
      </c>
      <c r="G29" s="114">
        <f t="shared" si="6"/>
        <v>86051</v>
      </c>
      <c r="H29" s="115">
        <f>E29-B29</f>
        <v>-2572</v>
      </c>
      <c r="I29" s="116">
        <f>E29/B29%-100</f>
        <v>-5.196904487684634</v>
      </c>
      <c r="J29" s="512">
        <f>F29-C29</f>
        <v>-1627</v>
      </c>
      <c r="K29" s="513">
        <f>F29/C29%-100</f>
        <v>-3.99175642189455</v>
      </c>
      <c r="L29" s="240">
        <f>G29-D29</f>
        <v>-4199</v>
      </c>
      <c r="M29" s="117">
        <f>G29/D29%-100</f>
        <v>-4.652631578947364</v>
      </c>
    </row>
    <row r="30" spans="1:13" ht="15">
      <c r="A30" s="118" t="s">
        <v>29</v>
      </c>
      <c r="B30" s="119">
        <v>5810</v>
      </c>
      <c r="C30" s="120">
        <v>4610</v>
      </c>
      <c r="D30" s="121">
        <v>10420</v>
      </c>
      <c r="E30" s="119">
        <v>4869</v>
      </c>
      <c r="F30" s="120">
        <v>4097</v>
      </c>
      <c r="G30" s="121">
        <v>8966</v>
      </c>
      <c r="H30" s="122">
        <f>E30-B30</f>
        <v>-941</v>
      </c>
      <c r="I30" s="123">
        <f>E30/B30%-100</f>
        <v>-16.196213425129088</v>
      </c>
      <c r="J30" s="514">
        <f>F30-C30</f>
        <v>-513</v>
      </c>
      <c r="K30" s="515">
        <f>F30/C30%-100</f>
        <v>-11.127982646420833</v>
      </c>
      <c r="L30" s="122">
        <f>G30-D30</f>
        <v>-1454</v>
      </c>
      <c r="M30" s="124">
        <f>G30/D30%-100</f>
        <v>-13.953934740882914</v>
      </c>
    </row>
    <row r="31" spans="1:13" ht="7.5" customHeight="1">
      <c r="A31" s="125"/>
      <c r="B31" s="126"/>
      <c r="C31" s="127"/>
      <c r="D31" s="128"/>
      <c r="E31" s="126"/>
      <c r="F31" s="127"/>
      <c r="G31" s="128"/>
      <c r="H31" s="115"/>
      <c r="I31" s="116"/>
      <c r="J31" s="512"/>
      <c r="K31" s="513"/>
      <c r="L31" s="240"/>
      <c r="M31" s="117"/>
    </row>
    <row r="32" spans="1:13" ht="15">
      <c r="A32" s="111" t="s">
        <v>30</v>
      </c>
      <c r="B32" s="129">
        <f aca="true" t="shared" si="7" ref="B32:G32">SUM(B29:B30)</f>
        <v>55301</v>
      </c>
      <c r="C32" s="130">
        <f t="shared" si="7"/>
        <v>45369</v>
      </c>
      <c r="D32" s="131">
        <f t="shared" si="7"/>
        <v>100670</v>
      </c>
      <c r="E32" s="132">
        <f t="shared" si="7"/>
        <v>51788</v>
      </c>
      <c r="F32" s="130">
        <f t="shared" si="7"/>
        <v>43229</v>
      </c>
      <c r="G32" s="133">
        <f t="shared" si="7"/>
        <v>95017</v>
      </c>
      <c r="H32" s="115">
        <f>E32-B32</f>
        <v>-3513</v>
      </c>
      <c r="I32" s="116">
        <f>E32/B32%-100</f>
        <v>-6.352507187935117</v>
      </c>
      <c r="J32" s="512">
        <f>F32-C32</f>
        <v>-2140</v>
      </c>
      <c r="K32" s="513">
        <f>F32/C32%-100</f>
        <v>-4.716877162820424</v>
      </c>
      <c r="L32" s="240">
        <f>G32-D32</f>
        <v>-5653</v>
      </c>
      <c r="M32" s="117">
        <f>G32/D32%-100</f>
        <v>-5.61537697427238</v>
      </c>
    </row>
    <row r="33" spans="1:13" ht="15">
      <c r="A33" s="683" t="s">
        <v>145</v>
      </c>
      <c r="B33" s="381">
        <v>36317</v>
      </c>
      <c r="C33" s="650">
        <v>28247</v>
      </c>
      <c r="D33" s="435">
        <f>C33+B33</f>
        <v>64564</v>
      </c>
      <c r="E33" s="381">
        <v>36169</v>
      </c>
      <c r="F33" s="650">
        <v>28715</v>
      </c>
      <c r="G33" s="435">
        <f>F33+E33</f>
        <v>64884</v>
      </c>
      <c r="H33" s="134">
        <f>E33-B33</f>
        <v>-148</v>
      </c>
      <c r="I33" s="109">
        <f>E33/B33%-100</f>
        <v>-0.40752264779580116</v>
      </c>
      <c r="J33" s="510">
        <f>F33-C33</f>
        <v>468</v>
      </c>
      <c r="K33" s="511">
        <f>F33/C33%-100</f>
        <v>1.6568131128969412</v>
      </c>
      <c r="L33" s="134">
        <f>G33-D33</f>
        <v>320</v>
      </c>
      <c r="M33" s="110">
        <f>G33/D33%-100</f>
        <v>0.49563224087727065</v>
      </c>
    </row>
    <row r="34" spans="1:13" ht="15">
      <c r="A34" s="684" t="s">
        <v>146</v>
      </c>
      <c r="B34" s="685">
        <f aca="true" t="shared" si="8" ref="B34:G34">B32/B33</f>
        <v>1.5227304017402319</v>
      </c>
      <c r="C34" s="686">
        <f t="shared" si="8"/>
        <v>1.6061528657910575</v>
      </c>
      <c r="D34" s="687">
        <f t="shared" si="8"/>
        <v>1.5592280527848337</v>
      </c>
      <c r="E34" s="685">
        <f t="shared" si="8"/>
        <v>1.431833890901048</v>
      </c>
      <c r="F34" s="686">
        <f t="shared" si="8"/>
        <v>1.505450113181264</v>
      </c>
      <c r="G34" s="687">
        <f t="shared" si="8"/>
        <v>1.4644134147093275</v>
      </c>
      <c r="H34" s="688">
        <f>E34-B34</f>
        <v>-0.09089651083918393</v>
      </c>
      <c r="I34" s="689"/>
      <c r="J34" s="690">
        <f>F34-C34</f>
        <v>-0.10070275260979344</v>
      </c>
      <c r="K34" s="691"/>
      <c r="L34" s="688">
        <f>G34-D34</f>
        <v>-0.09481463807550616</v>
      </c>
      <c r="M34" s="692"/>
    </row>
    <row r="35" spans="1:13" ht="9.75" customHeight="1">
      <c r="A35" s="107"/>
      <c r="B35" s="134"/>
      <c r="C35" s="135"/>
      <c r="D35" s="136"/>
      <c r="E35" s="134"/>
      <c r="F35" s="135"/>
      <c r="G35" s="136"/>
      <c r="H35" s="137"/>
      <c r="I35" s="137"/>
      <c r="J35" s="516"/>
      <c r="K35" s="517"/>
      <c r="L35" s="481"/>
      <c r="M35" s="138"/>
    </row>
    <row r="36" spans="1:13" ht="19.5" customHeight="1" thickBot="1">
      <c r="A36" s="139" t="s">
        <v>31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</row>
    <row r="37" ht="15.75" thickTop="1"/>
    <row r="38" ht="15">
      <c r="A38" t="s">
        <v>32</v>
      </c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28125" style="346" customWidth="1"/>
    <col min="2" max="2" width="8.8515625" style="346" customWidth="1"/>
    <col min="3" max="5" width="8.7109375" style="346" customWidth="1"/>
    <col min="6" max="6" width="8.8515625" style="346" customWidth="1"/>
    <col min="7" max="9" width="8.7109375" style="346" customWidth="1"/>
    <col min="10" max="10" width="8.8515625" style="346" customWidth="1"/>
    <col min="11" max="13" width="8.140625" style="346" customWidth="1"/>
    <col min="14" max="14" width="8.8515625" style="346" customWidth="1"/>
    <col min="15" max="17" width="8.140625" style="346" customWidth="1"/>
    <col min="18" max="16384" width="9.140625" style="346" customWidth="1"/>
  </cols>
  <sheetData>
    <row r="1" spans="1:17" ht="22.5" customHeight="1" thickTop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712" t="s">
        <v>115</v>
      </c>
      <c r="B3" s="591">
        <v>2018</v>
      </c>
      <c r="C3" s="592"/>
      <c r="D3" s="592"/>
      <c r="E3" s="592"/>
      <c r="F3" s="591">
        <v>2019</v>
      </c>
      <c r="G3" s="8"/>
      <c r="H3" s="8"/>
      <c r="I3" s="8"/>
      <c r="J3" s="9" t="s">
        <v>1</v>
      </c>
      <c r="K3" s="10"/>
      <c r="L3" s="10"/>
      <c r="M3" s="11"/>
      <c r="N3" s="11"/>
      <c r="O3" s="11"/>
      <c r="P3" s="11"/>
      <c r="Q3" s="12"/>
    </row>
    <row r="4" spans="1:17" s="348" customFormat="1" ht="12.75">
      <c r="A4" s="713"/>
      <c r="B4" s="715" t="s">
        <v>116</v>
      </c>
      <c r="C4" s="695" t="s">
        <v>117</v>
      </c>
      <c r="D4" s="695" t="s">
        <v>118</v>
      </c>
      <c r="E4" s="707" t="s">
        <v>144</v>
      </c>
      <c r="F4" s="715" t="s">
        <v>116</v>
      </c>
      <c r="G4" s="695" t="s">
        <v>117</v>
      </c>
      <c r="H4" s="695" t="s">
        <v>118</v>
      </c>
      <c r="I4" s="707" t="s">
        <v>144</v>
      </c>
      <c r="J4" s="14" t="s">
        <v>119</v>
      </c>
      <c r="K4" s="14"/>
      <c r="L4" s="14"/>
      <c r="M4" s="347"/>
      <c r="N4" s="14" t="s">
        <v>120</v>
      </c>
      <c r="O4" s="15"/>
      <c r="P4" s="14"/>
      <c r="Q4" s="16"/>
    </row>
    <row r="5" spans="1:17" s="348" customFormat="1" ht="13.5" thickBot="1">
      <c r="A5" s="714"/>
      <c r="B5" s="716"/>
      <c r="C5" s="696"/>
      <c r="D5" s="706"/>
      <c r="E5" s="708"/>
      <c r="F5" s="716"/>
      <c r="G5" s="696"/>
      <c r="H5" s="706"/>
      <c r="I5" s="708"/>
      <c r="J5" s="144" t="s">
        <v>116</v>
      </c>
      <c r="K5" s="349" t="s">
        <v>117</v>
      </c>
      <c r="L5" s="349" t="s">
        <v>118</v>
      </c>
      <c r="M5" s="350" t="s">
        <v>144</v>
      </c>
      <c r="N5" s="144" t="s">
        <v>116</v>
      </c>
      <c r="O5" s="349" t="s">
        <v>117</v>
      </c>
      <c r="P5" s="350" t="s">
        <v>118</v>
      </c>
      <c r="Q5" s="145" t="s">
        <v>144</v>
      </c>
    </row>
    <row r="6" spans="1:17" s="348" customFormat="1" ht="19.5" customHeight="1">
      <c r="A6" s="351" t="s">
        <v>121</v>
      </c>
      <c r="B6" s="352">
        <v>12568</v>
      </c>
      <c r="C6" s="593">
        <v>11960</v>
      </c>
      <c r="D6" s="593">
        <v>15556</v>
      </c>
      <c r="E6" s="353">
        <v>9407</v>
      </c>
      <c r="F6" s="354">
        <v>12595</v>
      </c>
      <c r="G6" s="594">
        <v>10775</v>
      </c>
      <c r="H6" s="593">
        <v>14888</v>
      </c>
      <c r="I6" s="595">
        <v>8661</v>
      </c>
      <c r="J6" s="355">
        <f aca="true" t="shared" si="0" ref="J6:M7">F6-B6</f>
        <v>27</v>
      </c>
      <c r="K6" s="356">
        <f t="shared" si="0"/>
        <v>-1185</v>
      </c>
      <c r="L6" s="356">
        <f t="shared" si="0"/>
        <v>-668</v>
      </c>
      <c r="M6" s="357">
        <f t="shared" si="0"/>
        <v>-746</v>
      </c>
      <c r="N6" s="358">
        <f aca="true" t="shared" si="1" ref="N6:Q7">J6/B6%</f>
        <v>0.21483131763208146</v>
      </c>
      <c r="O6" s="359">
        <f t="shared" si="1"/>
        <v>-9.908026755852843</v>
      </c>
      <c r="P6" s="596">
        <f t="shared" si="1"/>
        <v>-4.294163023913603</v>
      </c>
      <c r="Q6" s="360">
        <f t="shared" si="1"/>
        <v>-7.930264696502605</v>
      </c>
    </row>
    <row r="7" spans="1:17" s="348" customFormat="1" ht="12.75">
      <c r="A7" s="597" t="s">
        <v>122</v>
      </c>
      <c r="B7" s="598">
        <v>9868</v>
      </c>
      <c r="C7" s="599">
        <v>9732</v>
      </c>
      <c r="D7" s="599">
        <v>12209</v>
      </c>
      <c r="E7" s="598">
        <v>8950</v>
      </c>
      <c r="F7" s="600">
        <v>9575</v>
      </c>
      <c r="G7" s="599">
        <v>8705</v>
      </c>
      <c r="H7" s="599">
        <v>12601</v>
      </c>
      <c r="I7" s="601">
        <v>8251</v>
      </c>
      <c r="J7" s="602">
        <f t="shared" si="0"/>
        <v>-293</v>
      </c>
      <c r="K7" s="603">
        <f t="shared" si="0"/>
        <v>-1027</v>
      </c>
      <c r="L7" s="603">
        <f t="shared" si="0"/>
        <v>392</v>
      </c>
      <c r="M7" s="604">
        <f t="shared" si="0"/>
        <v>-699</v>
      </c>
      <c r="N7" s="605">
        <f t="shared" si="1"/>
        <v>-2.969193352249696</v>
      </c>
      <c r="O7" s="606">
        <f t="shared" si="1"/>
        <v>-10.552815454171805</v>
      </c>
      <c r="P7" s="606">
        <f t="shared" si="1"/>
        <v>3.210746170857564</v>
      </c>
      <c r="Q7" s="607">
        <f t="shared" si="1"/>
        <v>-7.810055865921788</v>
      </c>
    </row>
    <row r="8" spans="1:17" s="348" customFormat="1" ht="7.5" customHeight="1">
      <c r="A8" s="351"/>
      <c r="B8" s="364"/>
      <c r="C8" s="608"/>
      <c r="D8" s="608"/>
      <c r="E8" s="364"/>
      <c r="F8" s="365"/>
      <c r="G8" s="608"/>
      <c r="H8" s="608"/>
      <c r="I8" s="609"/>
      <c r="J8" s="352"/>
      <c r="K8" s="366"/>
      <c r="L8" s="366"/>
      <c r="M8" s="367"/>
      <c r="N8" s="368"/>
      <c r="O8" s="369"/>
      <c r="P8" s="369"/>
      <c r="Q8" s="370"/>
    </row>
    <row r="9" spans="1:17" ht="9" customHeight="1" thickBot="1">
      <c r="A9" s="371"/>
      <c r="B9" s="372"/>
      <c r="C9" s="372"/>
      <c r="D9" s="372"/>
      <c r="E9" s="373"/>
      <c r="F9" s="372"/>
      <c r="G9" s="372"/>
      <c r="H9" s="372"/>
      <c r="I9" s="373"/>
      <c r="J9" s="374"/>
      <c r="K9" s="375"/>
      <c r="L9" s="375"/>
      <c r="M9" s="374"/>
      <c r="N9" s="375"/>
      <c r="O9" s="376"/>
      <c r="P9" s="376"/>
      <c r="Q9" s="377"/>
    </row>
    <row r="10" spans="1:17" ht="19.5" customHeight="1">
      <c r="A10" s="351" t="s">
        <v>123</v>
      </c>
      <c r="B10" s="378">
        <v>6997</v>
      </c>
      <c r="C10" s="610">
        <v>7673</v>
      </c>
      <c r="D10" s="610">
        <v>9439</v>
      </c>
      <c r="E10" s="379">
        <v>6336</v>
      </c>
      <c r="F10" s="380">
        <v>6888</v>
      </c>
      <c r="G10" s="610">
        <v>7215</v>
      </c>
      <c r="H10" s="610">
        <v>9240</v>
      </c>
      <c r="I10" s="611">
        <v>6208</v>
      </c>
      <c r="J10" s="355">
        <f aca="true" t="shared" si="2" ref="J10:M13">F10-B10</f>
        <v>-109</v>
      </c>
      <c r="K10" s="356">
        <f t="shared" si="2"/>
        <v>-458</v>
      </c>
      <c r="L10" s="612">
        <f t="shared" si="2"/>
        <v>-199</v>
      </c>
      <c r="M10" s="363">
        <f t="shared" si="2"/>
        <v>-128</v>
      </c>
      <c r="N10" s="358">
        <f aca="true" t="shared" si="3" ref="N10:Q13">J10/B10%</f>
        <v>-1.55781049021009</v>
      </c>
      <c r="O10" s="359">
        <f t="shared" si="3"/>
        <v>-5.9689821451844125</v>
      </c>
      <c r="P10" s="596">
        <f t="shared" si="3"/>
        <v>-2.1082741815870327</v>
      </c>
      <c r="Q10" s="360">
        <f t="shared" si="3"/>
        <v>-2.0202020202020203</v>
      </c>
    </row>
    <row r="11" spans="1:17" ht="12.75">
      <c r="A11" s="613" t="s">
        <v>124</v>
      </c>
      <c r="B11" s="614">
        <v>5244</v>
      </c>
      <c r="C11" s="615">
        <v>4914</v>
      </c>
      <c r="D11" s="615">
        <v>6105</v>
      </c>
      <c r="E11" s="616">
        <v>4335</v>
      </c>
      <c r="F11" s="617">
        <v>4992</v>
      </c>
      <c r="G11" s="615">
        <v>4244</v>
      </c>
      <c r="H11" s="615">
        <v>6160</v>
      </c>
      <c r="I11" s="618">
        <v>3788</v>
      </c>
      <c r="J11" s="619">
        <f t="shared" si="2"/>
        <v>-252</v>
      </c>
      <c r="K11" s="620">
        <f t="shared" si="2"/>
        <v>-670</v>
      </c>
      <c r="L11" s="620">
        <f t="shared" si="2"/>
        <v>55</v>
      </c>
      <c r="M11" s="621">
        <f t="shared" si="2"/>
        <v>-547</v>
      </c>
      <c r="N11" s="622">
        <f t="shared" si="3"/>
        <v>-4.805491990846682</v>
      </c>
      <c r="O11" s="623">
        <f t="shared" si="3"/>
        <v>-13.634513634513635</v>
      </c>
      <c r="P11" s="623">
        <f t="shared" si="3"/>
        <v>0.9009009009009009</v>
      </c>
      <c r="Q11" s="624">
        <f t="shared" si="3"/>
        <v>-12.618223760092272</v>
      </c>
    </row>
    <row r="12" spans="1:17" ht="12.75">
      <c r="A12" s="613" t="s">
        <v>125</v>
      </c>
      <c r="B12" s="614">
        <v>5610</v>
      </c>
      <c r="C12" s="615">
        <v>4923</v>
      </c>
      <c r="D12" s="615">
        <v>6257</v>
      </c>
      <c r="E12" s="616">
        <v>4124</v>
      </c>
      <c r="F12" s="617">
        <v>5497</v>
      </c>
      <c r="G12" s="615">
        <v>4186</v>
      </c>
      <c r="H12" s="615">
        <v>6005</v>
      </c>
      <c r="I12" s="618">
        <v>3621</v>
      </c>
      <c r="J12" s="619">
        <f t="shared" si="2"/>
        <v>-113</v>
      </c>
      <c r="K12" s="620">
        <f t="shared" si="2"/>
        <v>-737</v>
      </c>
      <c r="L12" s="620">
        <f t="shared" si="2"/>
        <v>-252</v>
      </c>
      <c r="M12" s="621">
        <f t="shared" si="2"/>
        <v>-503</v>
      </c>
      <c r="N12" s="622">
        <f t="shared" si="3"/>
        <v>-2.014260249554367</v>
      </c>
      <c r="O12" s="623">
        <f t="shared" si="3"/>
        <v>-14.970546414787732</v>
      </c>
      <c r="P12" s="623">
        <f t="shared" si="3"/>
        <v>-4.027489212082467</v>
      </c>
      <c r="Q12" s="624">
        <f t="shared" si="3"/>
        <v>-12.196896217264792</v>
      </c>
    </row>
    <row r="13" spans="1:17" ht="12.75">
      <c r="A13" s="384" t="s">
        <v>126</v>
      </c>
      <c r="B13" s="378">
        <v>4585</v>
      </c>
      <c r="C13" s="625">
        <v>4182</v>
      </c>
      <c r="D13" s="625">
        <v>5964</v>
      </c>
      <c r="E13" s="382">
        <v>3562</v>
      </c>
      <c r="F13" s="380">
        <v>4793</v>
      </c>
      <c r="G13" s="625">
        <v>3835</v>
      </c>
      <c r="H13" s="625">
        <v>6084</v>
      </c>
      <c r="I13" s="626">
        <v>3295</v>
      </c>
      <c r="J13" s="355">
        <f t="shared" si="2"/>
        <v>208</v>
      </c>
      <c r="K13" s="356">
        <f t="shared" si="2"/>
        <v>-347</v>
      </c>
      <c r="L13" s="356">
        <f t="shared" si="2"/>
        <v>120</v>
      </c>
      <c r="M13" s="385">
        <f t="shared" si="2"/>
        <v>-267</v>
      </c>
      <c r="N13" s="386">
        <f t="shared" si="3"/>
        <v>4.536532170119957</v>
      </c>
      <c r="O13" s="387">
        <f t="shared" si="3"/>
        <v>-8.297465327594452</v>
      </c>
      <c r="P13" s="387">
        <f t="shared" si="3"/>
        <v>2.0120724346076457</v>
      </c>
      <c r="Q13" s="388">
        <f t="shared" si="3"/>
        <v>-7.4957888826501975</v>
      </c>
    </row>
    <row r="14" spans="1:17" ht="7.5" customHeight="1">
      <c r="A14" s="389"/>
      <c r="B14" s="390"/>
      <c r="C14" s="627"/>
      <c r="D14" s="627"/>
      <c r="E14" s="390"/>
      <c r="F14" s="391"/>
      <c r="G14" s="627"/>
      <c r="H14" s="627"/>
      <c r="I14" s="628"/>
      <c r="J14" s="392"/>
      <c r="K14" s="393"/>
      <c r="L14" s="393"/>
      <c r="M14" s="394"/>
      <c r="N14" s="395"/>
      <c r="O14" s="396"/>
      <c r="P14" s="396"/>
      <c r="Q14" s="397"/>
    </row>
    <row r="15" spans="1:17" ht="9" customHeight="1" thickBot="1">
      <c r="A15" s="371"/>
      <c r="B15" s="372"/>
      <c r="C15" s="372"/>
      <c r="D15" s="372"/>
      <c r="E15" s="373"/>
      <c r="F15" s="372"/>
      <c r="G15" s="372"/>
      <c r="H15" s="372"/>
      <c r="I15" s="373"/>
      <c r="J15" s="374"/>
      <c r="K15" s="375"/>
      <c r="L15" s="375"/>
      <c r="M15" s="374"/>
      <c r="N15" s="375"/>
      <c r="O15" s="376"/>
      <c r="P15" s="376"/>
      <c r="Q15" s="377"/>
    </row>
    <row r="16" spans="1:17" ht="18" customHeight="1">
      <c r="A16" s="398" t="s">
        <v>127</v>
      </c>
      <c r="B16" s="399">
        <v>15947</v>
      </c>
      <c r="C16" s="610">
        <v>15358</v>
      </c>
      <c r="D16" s="610">
        <v>19390</v>
      </c>
      <c r="E16" s="379">
        <v>14171</v>
      </c>
      <c r="F16" s="400">
        <v>15429</v>
      </c>
      <c r="G16" s="610">
        <v>13654</v>
      </c>
      <c r="H16" s="610">
        <v>19245</v>
      </c>
      <c r="I16" s="611">
        <v>12714</v>
      </c>
      <c r="J16" s="355">
        <f aca="true" t="shared" si="4" ref="J16:M19">F16-B16</f>
        <v>-518</v>
      </c>
      <c r="K16" s="401">
        <f t="shared" si="4"/>
        <v>-1704</v>
      </c>
      <c r="L16" s="612">
        <f t="shared" si="4"/>
        <v>-145</v>
      </c>
      <c r="M16" s="363">
        <f t="shared" si="4"/>
        <v>-1457</v>
      </c>
      <c r="N16" s="358">
        <f aca="true" t="shared" si="5" ref="N16:Q19">J16/B16%</f>
        <v>-3.2482598607888633</v>
      </c>
      <c r="O16" s="402">
        <f t="shared" si="5"/>
        <v>-11.095194686808178</v>
      </c>
      <c r="P16" s="596">
        <f t="shared" si="5"/>
        <v>-0.7478081485301702</v>
      </c>
      <c r="Q16" s="360">
        <f t="shared" si="5"/>
        <v>-10.281560934302448</v>
      </c>
    </row>
    <row r="17" spans="1:17" ht="12.75">
      <c r="A17" s="629" t="s">
        <v>128</v>
      </c>
      <c r="B17" s="630">
        <v>6489</v>
      </c>
      <c r="C17" s="631">
        <v>6334</v>
      </c>
      <c r="D17" s="631">
        <v>8375</v>
      </c>
      <c r="E17" s="632">
        <v>4186</v>
      </c>
      <c r="F17" s="633">
        <v>6741</v>
      </c>
      <c r="G17" s="631">
        <v>5826</v>
      </c>
      <c r="H17" s="631">
        <v>8244</v>
      </c>
      <c r="I17" s="634">
        <v>4198</v>
      </c>
      <c r="J17" s="602">
        <f t="shared" si="4"/>
        <v>252</v>
      </c>
      <c r="K17" s="603">
        <f t="shared" si="4"/>
        <v>-508</v>
      </c>
      <c r="L17" s="603">
        <f t="shared" si="4"/>
        <v>-131</v>
      </c>
      <c r="M17" s="604">
        <f t="shared" si="4"/>
        <v>12</v>
      </c>
      <c r="N17" s="605">
        <f t="shared" si="5"/>
        <v>3.883495145631068</v>
      </c>
      <c r="O17" s="606">
        <f t="shared" si="5"/>
        <v>-8.020208399115882</v>
      </c>
      <c r="P17" s="606">
        <f t="shared" si="5"/>
        <v>-1.5641791044776119</v>
      </c>
      <c r="Q17" s="635">
        <f t="shared" si="5"/>
        <v>0.2866698518872432</v>
      </c>
    </row>
    <row r="18" spans="1:17" ht="15" customHeight="1">
      <c r="A18" s="403" t="s">
        <v>129</v>
      </c>
      <c r="B18" s="404">
        <v>3850</v>
      </c>
      <c r="C18" s="636">
        <v>3867</v>
      </c>
      <c r="D18" s="636">
        <v>5222</v>
      </c>
      <c r="E18" s="405">
        <v>2790</v>
      </c>
      <c r="F18" s="406">
        <v>4350</v>
      </c>
      <c r="G18" s="636">
        <v>3818</v>
      </c>
      <c r="H18" s="636">
        <v>5210</v>
      </c>
      <c r="I18" s="637">
        <v>2856</v>
      </c>
      <c r="J18" s="407">
        <f t="shared" si="4"/>
        <v>500</v>
      </c>
      <c r="K18" s="408">
        <f t="shared" si="4"/>
        <v>-49</v>
      </c>
      <c r="L18" s="408">
        <f t="shared" si="4"/>
        <v>-12</v>
      </c>
      <c r="M18" s="409">
        <f t="shared" si="4"/>
        <v>66</v>
      </c>
      <c r="N18" s="410">
        <f t="shared" si="5"/>
        <v>12.987012987012987</v>
      </c>
      <c r="O18" s="411">
        <f t="shared" si="5"/>
        <v>-1.2671321437807086</v>
      </c>
      <c r="P18" s="411">
        <f t="shared" si="5"/>
        <v>-0.2297970126388357</v>
      </c>
      <c r="Q18" s="412">
        <f t="shared" si="5"/>
        <v>2.3655913978494625</v>
      </c>
    </row>
    <row r="19" spans="1:17" ht="12.75">
      <c r="A19" s="638" t="s">
        <v>130</v>
      </c>
      <c r="B19" s="639">
        <v>2639</v>
      </c>
      <c r="C19" s="640">
        <v>2467</v>
      </c>
      <c r="D19" s="640">
        <v>3153</v>
      </c>
      <c r="E19" s="641">
        <v>1396</v>
      </c>
      <c r="F19" s="642">
        <v>2391</v>
      </c>
      <c r="G19" s="640">
        <v>2008</v>
      </c>
      <c r="H19" s="640">
        <v>3034</v>
      </c>
      <c r="I19" s="643">
        <v>1342</v>
      </c>
      <c r="J19" s="644">
        <f t="shared" si="4"/>
        <v>-248</v>
      </c>
      <c r="K19" s="645">
        <f t="shared" si="4"/>
        <v>-459</v>
      </c>
      <c r="L19" s="645">
        <f t="shared" si="4"/>
        <v>-119</v>
      </c>
      <c r="M19" s="646">
        <f t="shared" si="4"/>
        <v>-54</v>
      </c>
      <c r="N19" s="647">
        <f t="shared" si="5"/>
        <v>-9.397499052671467</v>
      </c>
      <c r="O19" s="648">
        <f t="shared" si="5"/>
        <v>-18.605593838670448</v>
      </c>
      <c r="P19" s="648">
        <f t="shared" si="5"/>
        <v>-3.77418331747542</v>
      </c>
      <c r="Q19" s="649">
        <f t="shared" si="5"/>
        <v>-3.8681948424068766</v>
      </c>
    </row>
    <row r="20" spans="1:17" ht="7.5" customHeight="1">
      <c r="A20" s="413"/>
      <c r="B20" s="414"/>
      <c r="C20" s="650"/>
      <c r="D20" s="650"/>
      <c r="E20" s="382"/>
      <c r="F20" s="383"/>
      <c r="G20" s="650"/>
      <c r="H20" s="650"/>
      <c r="I20" s="626"/>
      <c r="J20" s="355"/>
      <c r="K20" s="356"/>
      <c r="L20" s="356"/>
      <c r="M20" s="385"/>
      <c r="N20" s="386"/>
      <c r="O20" s="387"/>
      <c r="P20" s="387"/>
      <c r="Q20" s="388"/>
    </row>
    <row r="21" spans="1:17" ht="9" customHeight="1" thickBot="1">
      <c r="A21" s="371"/>
      <c r="B21" s="372"/>
      <c r="C21" s="372"/>
      <c r="D21" s="372"/>
      <c r="E21" s="373"/>
      <c r="F21" s="372"/>
      <c r="G21" s="372"/>
      <c r="H21" s="372"/>
      <c r="I21" s="373"/>
      <c r="J21" s="374"/>
      <c r="K21" s="375"/>
      <c r="L21" s="375"/>
      <c r="M21" s="374"/>
      <c r="N21" s="375"/>
      <c r="O21" s="376"/>
      <c r="P21" s="376"/>
      <c r="Q21" s="377"/>
    </row>
    <row r="22" spans="1:17" ht="7.5" customHeight="1">
      <c r="A22" s="384"/>
      <c r="B22" s="414"/>
      <c r="C22" s="651"/>
      <c r="D22" s="651"/>
      <c r="E22" s="382"/>
      <c r="F22" s="383"/>
      <c r="G22" s="651"/>
      <c r="H22" s="651"/>
      <c r="I22" s="611"/>
      <c r="J22" s="361"/>
      <c r="K22" s="415"/>
      <c r="L22" s="652"/>
      <c r="M22" s="416"/>
      <c r="N22" s="358"/>
      <c r="O22" s="402"/>
      <c r="P22" s="596"/>
      <c r="Q22" s="360"/>
    </row>
    <row r="23" spans="1:17" ht="12.75">
      <c r="A23" s="417" t="s">
        <v>131</v>
      </c>
      <c r="B23" s="418">
        <v>5977</v>
      </c>
      <c r="C23" s="625">
        <v>6530</v>
      </c>
      <c r="D23" s="625">
        <v>6592</v>
      </c>
      <c r="E23" s="382">
        <v>6127</v>
      </c>
      <c r="F23" s="419">
        <v>6118</v>
      </c>
      <c r="G23" s="625">
        <v>6068</v>
      </c>
      <c r="H23" s="625">
        <v>6467</v>
      </c>
      <c r="I23" s="626">
        <v>5470</v>
      </c>
      <c r="J23" s="355">
        <f aca="true" t="shared" si="6" ref="J23:M32">F23-B23</f>
        <v>141</v>
      </c>
      <c r="K23" s="356">
        <f t="shared" si="6"/>
        <v>-462</v>
      </c>
      <c r="L23" s="356">
        <f t="shared" si="6"/>
        <v>-125</v>
      </c>
      <c r="M23" s="363">
        <f t="shared" si="6"/>
        <v>-657</v>
      </c>
      <c r="N23" s="358">
        <f aca="true" t="shared" si="7" ref="N23:Q32">J23/B23%</f>
        <v>2.359042998159612</v>
      </c>
      <c r="O23" s="359">
        <f t="shared" si="7"/>
        <v>-7.075038284839204</v>
      </c>
      <c r="P23" s="359">
        <f t="shared" si="7"/>
        <v>-1.8962378640776698</v>
      </c>
      <c r="Q23" s="360">
        <f t="shared" si="7"/>
        <v>-10.72302921495022</v>
      </c>
    </row>
    <row r="24" spans="1:17" ht="12.75">
      <c r="A24" s="653" t="s">
        <v>132</v>
      </c>
      <c r="B24" s="654">
        <v>16459</v>
      </c>
      <c r="C24" s="631">
        <v>15162</v>
      </c>
      <c r="D24" s="631">
        <v>21173</v>
      </c>
      <c r="E24" s="632">
        <v>12230</v>
      </c>
      <c r="F24" s="655">
        <v>16052</v>
      </c>
      <c r="G24" s="631">
        <v>13412</v>
      </c>
      <c r="H24" s="631">
        <v>21022</v>
      </c>
      <c r="I24" s="634">
        <v>11442</v>
      </c>
      <c r="J24" s="602">
        <f t="shared" si="6"/>
        <v>-407</v>
      </c>
      <c r="K24" s="603">
        <f t="shared" si="6"/>
        <v>-1750</v>
      </c>
      <c r="L24" s="603">
        <f t="shared" si="6"/>
        <v>-151</v>
      </c>
      <c r="M24" s="604">
        <f t="shared" si="6"/>
        <v>-788</v>
      </c>
      <c r="N24" s="605">
        <f t="shared" si="7"/>
        <v>-2.4728112278996295</v>
      </c>
      <c r="O24" s="606">
        <f t="shared" si="7"/>
        <v>-11.542012927054477</v>
      </c>
      <c r="P24" s="606">
        <f t="shared" si="7"/>
        <v>-0.7131724365937752</v>
      </c>
      <c r="Q24" s="607">
        <f t="shared" si="7"/>
        <v>-6.443172526573998</v>
      </c>
    </row>
    <row r="25" spans="1:17" ht="16.5" customHeight="1">
      <c r="A25" s="420" t="s">
        <v>133</v>
      </c>
      <c r="B25" s="419">
        <v>17886</v>
      </c>
      <c r="C25" s="656">
        <v>17288</v>
      </c>
      <c r="D25" s="656">
        <v>23493</v>
      </c>
      <c r="E25" s="382">
        <v>14309</v>
      </c>
      <c r="F25" s="419">
        <v>16359</v>
      </c>
      <c r="G25" s="656">
        <v>14838</v>
      </c>
      <c r="H25" s="656">
        <v>22366</v>
      </c>
      <c r="I25" s="626">
        <v>12745</v>
      </c>
      <c r="J25" s="361">
        <f t="shared" si="6"/>
        <v>-1527</v>
      </c>
      <c r="K25" s="362">
        <f t="shared" si="6"/>
        <v>-2450</v>
      </c>
      <c r="L25" s="362">
        <f t="shared" si="6"/>
        <v>-1127</v>
      </c>
      <c r="M25" s="363">
        <f t="shared" si="6"/>
        <v>-1564</v>
      </c>
      <c r="N25" s="358">
        <f t="shared" si="7"/>
        <v>-8.53740355585374</v>
      </c>
      <c r="O25" s="359">
        <f t="shared" si="7"/>
        <v>-14.17167977788061</v>
      </c>
      <c r="P25" s="359">
        <f t="shared" si="7"/>
        <v>-4.797173626186524</v>
      </c>
      <c r="Q25" s="360">
        <f t="shared" si="7"/>
        <v>-10.93018380040534</v>
      </c>
    </row>
    <row r="26" spans="1:17" ht="12.75">
      <c r="A26" s="657" t="s">
        <v>134</v>
      </c>
      <c r="B26" s="658">
        <v>848</v>
      </c>
      <c r="C26" s="615">
        <v>958</v>
      </c>
      <c r="D26" s="615">
        <v>764</v>
      </c>
      <c r="E26" s="616">
        <v>764</v>
      </c>
      <c r="F26" s="659">
        <v>948</v>
      </c>
      <c r="G26" s="615">
        <v>987</v>
      </c>
      <c r="H26" s="615">
        <v>809</v>
      </c>
      <c r="I26" s="618">
        <v>795</v>
      </c>
      <c r="J26" s="658">
        <f t="shared" si="6"/>
        <v>100</v>
      </c>
      <c r="K26" s="660">
        <f t="shared" si="6"/>
        <v>29</v>
      </c>
      <c r="L26" s="660">
        <f t="shared" si="6"/>
        <v>45</v>
      </c>
      <c r="M26" s="661">
        <f t="shared" si="6"/>
        <v>31</v>
      </c>
      <c r="N26" s="662">
        <f t="shared" si="7"/>
        <v>11.79245283018868</v>
      </c>
      <c r="O26" s="663">
        <f t="shared" si="7"/>
        <v>3.0271398747390394</v>
      </c>
      <c r="P26" s="663">
        <f t="shared" si="7"/>
        <v>5.890052356020942</v>
      </c>
      <c r="Q26" s="664">
        <f t="shared" si="7"/>
        <v>4.057591623036649</v>
      </c>
    </row>
    <row r="27" spans="1:17" ht="12.75">
      <c r="A27" s="420" t="s">
        <v>135</v>
      </c>
      <c r="B27" s="418">
        <v>3702</v>
      </c>
      <c r="C27" s="625">
        <v>3446</v>
      </c>
      <c r="D27" s="625">
        <v>3508</v>
      </c>
      <c r="E27" s="382">
        <v>3284</v>
      </c>
      <c r="F27" s="419">
        <v>4863</v>
      </c>
      <c r="G27" s="625">
        <v>3655</v>
      </c>
      <c r="H27" s="625">
        <v>4314</v>
      </c>
      <c r="I27" s="626">
        <v>3372</v>
      </c>
      <c r="J27" s="355">
        <f t="shared" si="6"/>
        <v>1161</v>
      </c>
      <c r="K27" s="356">
        <f t="shared" si="6"/>
        <v>209</v>
      </c>
      <c r="L27" s="356">
        <f t="shared" si="6"/>
        <v>806</v>
      </c>
      <c r="M27" s="385">
        <f t="shared" si="6"/>
        <v>88</v>
      </c>
      <c r="N27" s="386">
        <f t="shared" si="7"/>
        <v>31.36142625607779</v>
      </c>
      <c r="O27" s="387">
        <f t="shared" si="7"/>
        <v>6.065002901915264</v>
      </c>
      <c r="P27" s="387">
        <f t="shared" si="7"/>
        <v>22.97605473204105</v>
      </c>
      <c r="Q27" s="388">
        <f t="shared" si="7"/>
        <v>2.6796589524969545</v>
      </c>
    </row>
    <row r="28" spans="1:17" ht="16.5" customHeight="1">
      <c r="A28" s="421" t="s">
        <v>136</v>
      </c>
      <c r="B28" s="355">
        <v>22069</v>
      </c>
      <c r="C28" s="656">
        <v>21473</v>
      </c>
      <c r="D28" s="656">
        <v>27315</v>
      </c>
      <c r="E28" s="382">
        <v>17908</v>
      </c>
      <c r="F28" s="419">
        <v>21715</v>
      </c>
      <c r="G28" s="656">
        <v>19273</v>
      </c>
      <c r="H28" s="656">
        <v>27113</v>
      </c>
      <c r="I28" s="626">
        <v>16490</v>
      </c>
      <c r="J28" s="355">
        <f t="shared" si="6"/>
        <v>-354</v>
      </c>
      <c r="K28" s="356">
        <f t="shared" si="6"/>
        <v>-2200</v>
      </c>
      <c r="L28" s="356">
        <f t="shared" si="6"/>
        <v>-202</v>
      </c>
      <c r="M28" s="385">
        <f t="shared" si="6"/>
        <v>-1418</v>
      </c>
      <c r="N28" s="386">
        <f t="shared" si="7"/>
        <v>-1.6040599936562598</v>
      </c>
      <c r="O28" s="387">
        <f t="shared" si="7"/>
        <v>-10.245424486564524</v>
      </c>
      <c r="P28" s="387">
        <f t="shared" si="7"/>
        <v>-0.7395204100311185</v>
      </c>
      <c r="Q28" s="388">
        <f t="shared" si="7"/>
        <v>-7.918248827339736</v>
      </c>
    </row>
    <row r="29" spans="1:17" ht="12.75">
      <c r="A29" s="665" t="s">
        <v>137</v>
      </c>
      <c r="B29" s="666">
        <v>367</v>
      </c>
      <c r="C29" s="667">
        <v>219</v>
      </c>
      <c r="D29" s="667">
        <v>450</v>
      </c>
      <c r="E29" s="632">
        <v>449</v>
      </c>
      <c r="F29" s="655">
        <v>455</v>
      </c>
      <c r="G29" s="667">
        <v>207</v>
      </c>
      <c r="H29" s="667">
        <v>376</v>
      </c>
      <c r="I29" s="634">
        <v>422</v>
      </c>
      <c r="J29" s="602">
        <f t="shared" si="6"/>
        <v>88</v>
      </c>
      <c r="K29" s="603">
        <f t="shared" si="6"/>
        <v>-12</v>
      </c>
      <c r="L29" s="603">
        <f t="shared" si="6"/>
        <v>-74</v>
      </c>
      <c r="M29" s="604">
        <f t="shared" si="6"/>
        <v>-27</v>
      </c>
      <c r="N29" s="605">
        <f t="shared" si="7"/>
        <v>23.978201634877383</v>
      </c>
      <c r="O29" s="606">
        <f t="shared" si="7"/>
        <v>-5.47945205479452</v>
      </c>
      <c r="P29" s="606">
        <f t="shared" si="7"/>
        <v>-16.444444444444443</v>
      </c>
      <c r="Q29" s="607">
        <f t="shared" si="7"/>
        <v>-6.013363028953229</v>
      </c>
    </row>
    <row r="30" spans="1:20" s="425" customFormat="1" ht="16.5" customHeight="1">
      <c r="A30" s="421" t="s">
        <v>138</v>
      </c>
      <c r="B30" s="353">
        <v>4783</v>
      </c>
      <c r="C30" s="668">
        <v>4272</v>
      </c>
      <c r="D30" s="668">
        <v>4286</v>
      </c>
      <c r="E30" s="423">
        <v>2589</v>
      </c>
      <c r="F30" s="424">
        <v>2972</v>
      </c>
      <c r="G30" s="668">
        <v>2757</v>
      </c>
      <c r="H30" s="668">
        <v>3181</v>
      </c>
      <c r="I30" s="669">
        <v>2402</v>
      </c>
      <c r="J30" s="361">
        <f t="shared" si="6"/>
        <v>-1811</v>
      </c>
      <c r="K30" s="362">
        <f t="shared" si="6"/>
        <v>-1515</v>
      </c>
      <c r="L30" s="362">
        <f t="shared" si="6"/>
        <v>-1105</v>
      </c>
      <c r="M30" s="363">
        <f t="shared" si="6"/>
        <v>-187</v>
      </c>
      <c r="N30" s="358">
        <f t="shared" si="7"/>
        <v>-37.86326573280368</v>
      </c>
      <c r="O30" s="359">
        <f t="shared" si="7"/>
        <v>-35.46348314606742</v>
      </c>
      <c r="P30" s="359">
        <f t="shared" si="7"/>
        <v>-25.7816145590294</v>
      </c>
      <c r="Q30" s="360">
        <f t="shared" si="7"/>
        <v>-7.222865971417535</v>
      </c>
      <c r="S30" s="426"/>
      <c r="T30" s="426"/>
    </row>
    <row r="31" spans="1:17" ht="12.75">
      <c r="A31" s="670" t="s">
        <v>139</v>
      </c>
      <c r="B31" s="658">
        <v>838</v>
      </c>
      <c r="C31" s="671">
        <v>1498</v>
      </c>
      <c r="D31" s="671">
        <v>1156</v>
      </c>
      <c r="E31" s="616">
        <v>1510</v>
      </c>
      <c r="F31" s="659">
        <v>1150</v>
      </c>
      <c r="G31" s="671">
        <v>1475</v>
      </c>
      <c r="H31" s="671">
        <v>1175</v>
      </c>
      <c r="I31" s="618">
        <v>1537</v>
      </c>
      <c r="J31" s="619">
        <f t="shared" si="6"/>
        <v>312</v>
      </c>
      <c r="K31" s="620">
        <f t="shared" si="6"/>
        <v>-23</v>
      </c>
      <c r="L31" s="620">
        <f t="shared" si="6"/>
        <v>19</v>
      </c>
      <c r="M31" s="621">
        <f t="shared" si="6"/>
        <v>27</v>
      </c>
      <c r="N31" s="622">
        <f t="shared" si="7"/>
        <v>37.23150357995226</v>
      </c>
      <c r="O31" s="623">
        <f t="shared" si="7"/>
        <v>-1.5353805073431241</v>
      </c>
      <c r="P31" s="623">
        <f t="shared" si="7"/>
        <v>1.6435986159169549</v>
      </c>
      <c r="Q31" s="624">
        <f t="shared" si="7"/>
        <v>1.7880794701986755</v>
      </c>
    </row>
    <row r="32" spans="1:17" ht="12.75">
      <c r="A32" s="422" t="s">
        <v>140</v>
      </c>
      <c r="B32" s="355">
        <v>311</v>
      </c>
      <c r="C32" s="656">
        <v>173</v>
      </c>
      <c r="D32" s="656">
        <v>434</v>
      </c>
      <c r="E32" s="382">
        <v>385</v>
      </c>
      <c r="F32" s="419">
        <v>390</v>
      </c>
      <c r="G32" s="656">
        <v>187</v>
      </c>
      <c r="H32" s="656">
        <v>352</v>
      </c>
      <c r="I32" s="626">
        <v>364</v>
      </c>
      <c r="J32" s="361">
        <f t="shared" si="6"/>
        <v>79</v>
      </c>
      <c r="K32" s="427">
        <f t="shared" si="6"/>
        <v>14</v>
      </c>
      <c r="L32" s="427">
        <f t="shared" si="6"/>
        <v>-82</v>
      </c>
      <c r="M32" s="363">
        <f t="shared" si="6"/>
        <v>-21</v>
      </c>
      <c r="N32" s="358">
        <f t="shared" si="7"/>
        <v>25.40192926045016</v>
      </c>
      <c r="O32" s="359">
        <f t="shared" si="7"/>
        <v>8.092485549132949</v>
      </c>
      <c r="P32" s="359">
        <f t="shared" si="7"/>
        <v>-18.89400921658986</v>
      </c>
      <c r="Q32" s="360">
        <f t="shared" si="7"/>
        <v>-5.454545454545454</v>
      </c>
    </row>
    <row r="33" spans="1:17" ht="9.75" customHeight="1">
      <c r="A33" s="428"/>
      <c r="B33" s="390"/>
      <c r="C33" s="627"/>
      <c r="D33" s="627"/>
      <c r="E33" s="390"/>
      <c r="F33" s="391"/>
      <c r="G33" s="627"/>
      <c r="H33" s="627"/>
      <c r="I33" s="628"/>
      <c r="J33" s="392"/>
      <c r="K33" s="393"/>
      <c r="L33" s="393"/>
      <c r="M33" s="394"/>
      <c r="N33" s="395"/>
      <c r="O33" s="396"/>
      <c r="P33" s="396"/>
      <c r="Q33" s="397"/>
    </row>
    <row r="34" spans="1:17" ht="9" customHeight="1" thickBot="1">
      <c r="A34" s="371"/>
      <c r="B34" s="372"/>
      <c r="C34" s="372"/>
      <c r="D34" s="372"/>
      <c r="E34" s="373"/>
      <c r="F34" s="372"/>
      <c r="G34" s="372"/>
      <c r="H34" s="372"/>
      <c r="I34" s="373"/>
      <c r="J34" s="374"/>
      <c r="K34" s="375"/>
      <c r="L34" s="375"/>
      <c r="M34" s="374"/>
      <c r="N34" s="375"/>
      <c r="O34" s="376"/>
      <c r="P34" s="376"/>
      <c r="Q34" s="377"/>
    </row>
    <row r="35" spans="1:17" ht="9.75" customHeight="1">
      <c r="A35" s="429"/>
      <c r="B35" s="381"/>
      <c r="C35" s="651"/>
      <c r="D35" s="651"/>
      <c r="E35" s="381"/>
      <c r="F35" s="430"/>
      <c r="G35" s="651"/>
      <c r="H35" s="651"/>
      <c r="I35" s="672"/>
      <c r="J35" s="361"/>
      <c r="K35" s="415"/>
      <c r="L35" s="673"/>
      <c r="M35" s="431"/>
      <c r="N35" s="358"/>
      <c r="O35" s="402"/>
      <c r="P35" s="596"/>
      <c r="Q35" s="360"/>
    </row>
    <row r="36" spans="1:17" ht="12.75">
      <c r="A36" s="432" t="s">
        <v>7</v>
      </c>
      <c r="B36" s="709">
        <f aca="true" t="shared" si="8" ref="B36:H36">B16+B17</f>
        <v>22436</v>
      </c>
      <c r="C36" s="710">
        <f t="shared" si="8"/>
        <v>21692</v>
      </c>
      <c r="D36" s="710">
        <f>D16+D17</f>
        <v>27765</v>
      </c>
      <c r="E36" s="711">
        <f t="shared" si="8"/>
        <v>18357</v>
      </c>
      <c r="F36" s="709">
        <f t="shared" si="8"/>
        <v>22170</v>
      </c>
      <c r="G36" s="710">
        <f t="shared" si="8"/>
        <v>19480</v>
      </c>
      <c r="H36" s="710">
        <f t="shared" si="8"/>
        <v>27489</v>
      </c>
      <c r="I36" s="701">
        <f>I16+I17</f>
        <v>16912</v>
      </c>
      <c r="J36" s="702">
        <f>F36-B36</f>
        <v>-266</v>
      </c>
      <c r="K36" s="703">
        <f>G36-C36</f>
        <v>-2212</v>
      </c>
      <c r="L36" s="703">
        <f>H36-D36</f>
        <v>-276</v>
      </c>
      <c r="M36" s="704">
        <f>I36-E36</f>
        <v>-1445</v>
      </c>
      <c r="N36" s="705">
        <f>J36/B36%</f>
        <v>-1.1855945801390622</v>
      </c>
      <c r="O36" s="699">
        <f>K36/C36%</f>
        <v>-10.197307763230684</v>
      </c>
      <c r="P36" s="699">
        <f>L36/D36%</f>
        <v>-0.9940572663425177</v>
      </c>
      <c r="Q36" s="700">
        <f>M36/E36%</f>
        <v>-7.871656588767228</v>
      </c>
    </row>
    <row r="37" spans="1:17" ht="12.75">
      <c r="A37" s="433" t="s">
        <v>141</v>
      </c>
      <c r="B37" s="709"/>
      <c r="C37" s="710"/>
      <c r="D37" s="710"/>
      <c r="E37" s="711"/>
      <c r="F37" s="709"/>
      <c r="G37" s="710"/>
      <c r="H37" s="710"/>
      <c r="I37" s="701"/>
      <c r="J37" s="702"/>
      <c r="K37" s="703"/>
      <c r="L37" s="703"/>
      <c r="M37" s="704"/>
      <c r="N37" s="705"/>
      <c r="O37" s="699"/>
      <c r="P37" s="699"/>
      <c r="Q37" s="700"/>
    </row>
    <row r="38" spans="1:17" ht="15" customHeight="1">
      <c r="A38" s="434" t="s">
        <v>29</v>
      </c>
      <c r="B38" s="383">
        <v>3156</v>
      </c>
      <c r="C38" s="650">
        <v>3730</v>
      </c>
      <c r="D38" s="650">
        <v>1712</v>
      </c>
      <c r="E38" s="381">
        <v>1822</v>
      </c>
      <c r="F38" s="383">
        <v>1861</v>
      </c>
      <c r="G38" s="650">
        <v>2511</v>
      </c>
      <c r="H38" s="650">
        <v>1976</v>
      </c>
      <c r="I38" s="674">
        <v>2618</v>
      </c>
      <c r="J38" s="355">
        <f aca="true" t="shared" si="9" ref="J38:M39">F38-B38</f>
        <v>-1295</v>
      </c>
      <c r="K38" s="356">
        <f t="shared" si="9"/>
        <v>-1219</v>
      </c>
      <c r="L38" s="675">
        <f t="shared" si="9"/>
        <v>264</v>
      </c>
      <c r="M38" s="436">
        <f t="shared" si="9"/>
        <v>796</v>
      </c>
      <c r="N38" s="386">
        <f aca="true" t="shared" si="10" ref="N38:Q39">J38/B38%</f>
        <v>-41.032953105196455</v>
      </c>
      <c r="O38" s="387">
        <f t="shared" si="10"/>
        <v>-32.68096514745309</v>
      </c>
      <c r="P38" s="387">
        <f t="shared" si="10"/>
        <v>15.42056074766355</v>
      </c>
      <c r="Q38" s="388">
        <f t="shared" si="10"/>
        <v>43.688254665203075</v>
      </c>
    </row>
    <row r="39" spans="1:17" ht="19.5" customHeight="1">
      <c r="A39" s="432" t="s">
        <v>142</v>
      </c>
      <c r="B39" s="437">
        <f aca="true" t="shared" si="11" ref="B39:G39">B38+B36</f>
        <v>25592</v>
      </c>
      <c r="C39" s="676">
        <f t="shared" si="11"/>
        <v>25422</v>
      </c>
      <c r="D39" s="676">
        <f t="shared" si="11"/>
        <v>29477</v>
      </c>
      <c r="E39" s="438">
        <f t="shared" si="11"/>
        <v>20179</v>
      </c>
      <c r="F39" s="437">
        <f t="shared" si="11"/>
        <v>24031</v>
      </c>
      <c r="G39" s="676">
        <f t="shared" si="11"/>
        <v>21991</v>
      </c>
      <c r="H39" s="676">
        <f>H38+H36</f>
        <v>29465</v>
      </c>
      <c r="I39" s="677">
        <f>I38+I36</f>
        <v>19530</v>
      </c>
      <c r="J39" s="439">
        <f t="shared" si="9"/>
        <v>-1561</v>
      </c>
      <c r="K39" s="440">
        <f t="shared" si="9"/>
        <v>-3431</v>
      </c>
      <c r="L39" s="678">
        <f t="shared" si="9"/>
        <v>-12</v>
      </c>
      <c r="M39" s="441">
        <f t="shared" si="9"/>
        <v>-649</v>
      </c>
      <c r="N39" s="442">
        <f t="shared" si="10"/>
        <v>-6.099562363238513</v>
      </c>
      <c r="O39" s="443">
        <f t="shared" si="10"/>
        <v>-13.496184407206357</v>
      </c>
      <c r="P39" s="443">
        <f t="shared" si="10"/>
        <v>-0.040709705872375074</v>
      </c>
      <c r="Q39" s="444">
        <f t="shared" si="10"/>
        <v>-3.216214876852173</v>
      </c>
    </row>
    <row r="40" spans="1:17" ht="9.75" customHeight="1">
      <c r="A40" s="429"/>
      <c r="B40" s="445"/>
      <c r="C40" s="679"/>
      <c r="D40" s="679"/>
      <c r="E40" s="680"/>
      <c r="F40" s="446"/>
      <c r="G40" s="679"/>
      <c r="H40" s="679"/>
      <c r="I40" s="681"/>
      <c r="J40" s="447"/>
      <c r="K40" s="448"/>
      <c r="L40" s="682"/>
      <c r="M40" s="449"/>
      <c r="N40" s="447"/>
      <c r="O40" s="448"/>
      <c r="P40" s="448"/>
      <c r="Q40" s="450"/>
    </row>
    <row r="41" spans="1:17" ht="18" customHeight="1" thickBot="1">
      <c r="A41" s="451" t="s">
        <v>31</v>
      </c>
      <c r="B41" s="452"/>
      <c r="C41" s="453"/>
      <c r="D41" s="453"/>
      <c r="E41" s="453"/>
      <c r="F41" s="453"/>
      <c r="G41" s="453"/>
      <c r="H41" s="453"/>
      <c r="I41" s="452"/>
      <c r="J41" s="452"/>
      <c r="K41" s="452"/>
      <c r="L41" s="452"/>
      <c r="M41" s="452"/>
      <c r="N41" s="452"/>
      <c r="O41" s="452"/>
      <c r="P41" s="452"/>
      <c r="Q41" s="454"/>
    </row>
    <row r="42" ht="9.75" customHeight="1" thickTop="1"/>
    <row r="43" spans="1:13" ht="15">
      <c r="A43" s="346" t="s">
        <v>143</v>
      </c>
      <c r="B43" s="455"/>
      <c r="C43" s="455"/>
      <c r="D43" s="455"/>
      <c r="E43" s="455"/>
      <c r="F43" s="455"/>
      <c r="G43" s="455"/>
      <c r="H43" s="455"/>
      <c r="I43" s="455"/>
      <c r="K43" s="456"/>
      <c r="L43" s="456"/>
      <c r="M43" s="456"/>
    </row>
    <row r="45" ht="12.75">
      <c r="I45" s="455"/>
    </row>
  </sheetData>
  <sheetProtection/>
  <mergeCells count="25"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B36:B37"/>
    <mergeCell ref="C36:C37"/>
    <mergeCell ref="D36:D37"/>
    <mergeCell ref="E36:E37"/>
    <mergeCell ref="F36:F37"/>
    <mergeCell ref="G36:G37"/>
    <mergeCell ref="H36:H37"/>
    <mergeCell ref="O36:O37"/>
    <mergeCell ref="P36:P37"/>
    <mergeCell ref="Q36:Q37"/>
    <mergeCell ref="I36:I37"/>
    <mergeCell ref="J36:J37"/>
    <mergeCell ref="K36:K37"/>
    <mergeCell ref="L36:L37"/>
    <mergeCell ref="M36:M37"/>
    <mergeCell ref="N36:N37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7.7109375" defaultRowHeight="15"/>
  <cols>
    <col min="1" max="1" width="30.57421875" style="0" customWidth="1"/>
    <col min="2" max="7" width="7.7109375" style="0" customWidth="1"/>
    <col min="8" max="8" width="7.7109375" style="243" customWidth="1"/>
    <col min="9" max="9" width="7.57421875" style="243" customWidth="1"/>
    <col min="10" max="10" width="7.7109375" style="243" customWidth="1"/>
    <col min="11" max="11" width="6.7109375" style="243" customWidth="1"/>
    <col min="12" max="12" width="7.7109375" style="243" customWidth="1"/>
    <col min="13" max="13" width="6.7109375" style="243" customWidth="1"/>
    <col min="14" max="249" width="9.140625" style="0" customWidth="1"/>
    <col min="250" max="250" width="33.7109375" style="0" customWidth="1"/>
  </cols>
  <sheetData>
    <row r="1" spans="1:13" ht="21.75" customHeight="1" thickTop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712" t="s">
        <v>34</v>
      </c>
      <c r="B3" s="589">
        <v>2018</v>
      </c>
      <c r="C3" s="590"/>
      <c r="D3" s="590"/>
      <c r="E3" s="589">
        <v>2019</v>
      </c>
      <c r="F3" s="8"/>
      <c r="G3" s="8"/>
      <c r="H3" s="9" t="s">
        <v>1</v>
      </c>
      <c r="I3" s="142"/>
      <c r="J3" s="142"/>
      <c r="K3" s="142"/>
      <c r="L3" s="142"/>
      <c r="M3" s="143"/>
    </row>
    <row r="4" spans="1:13" s="17" customFormat="1" ht="12.75">
      <c r="A4" s="717"/>
      <c r="B4" s="693" t="s">
        <v>2</v>
      </c>
      <c r="C4" s="695" t="s">
        <v>3</v>
      </c>
      <c r="D4" s="697" t="s">
        <v>4</v>
      </c>
      <c r="E4" s="693" t="s">
        <v>2</v>
      </c>
      <c r="F4" s="695" t="s">
        <v>3</v>
      </c>
      <c r="G4" s="697" t="s">
        <v>4</v>
      </c>
      <c r="H4" s="14" t="s">
        <v>5</v>
      </c>
      <c r="I4" s="14"/>
      <c r="J4" s="482" t="s">
        <v>6</v>
      </c>
      <c r="K4" s="483"/>
      <c r="L4" s="14" t="s">
        <v>7</v>
      </c>
      <c r="M4" s="16"/>
    </row>
    <row r="5" spans="1:13" s="17" customFormat="1" ht="13.5" thickBot="1">
      <c r="A5" s="718"/>
      <c r="B5" s="694"/>
      <c r="C5" s="696"/>
      <c r="D5" s="698"/>
      <c r="E5" s="694"/>
      <c r="F5" s="696"/>
      <c r="G5" s="698"/>
      <c r="H5" s="144" t="s">
        <v>8</v>
      </c>
      <c r="I5" s="350" t="s">
        <v>12</v>
      </c>
      <c r="J5" s="531" t="s">
        <v>8</v>
      </c>
      <c r="K5" s="532" t="s">
        <v>12</v>
      </c>
      <c r="L5" s="350" t="s">
        <v>8</v>
      </c>
      <c r="M5" s="145" t="s">
        <v>12</v>
      </c>
    </row>
    <row r="6" spans="1:13" ht="19.5" customHeight="1">
      <c r="A6" s="146" t="s">
        <v>35</v>
      </c>
      <c r="B6" s="147">
        <f>Riepilogo!B20</f>
        <v>7097</v>
      </c>
      <c r="C6" s="148">
        <f>Riepilogo!C20</f>
        <v>6843</v>
      </c>
      <c r="D6" s="149">
        <f>Riepilogo!D20</f>
        <v>13940</v>
      </c>
      <c r="E6" s="150">
        <f>Riepilogo!E20</f>
        <v>8444</v>
      </c>
      <c r="F6" s="148">
        <f>Riepilogo!F20</f>
        <v>7760</v>
      </c>
      <c r="G6" s="149">
        <f>Riepilogo!G20</f>
        <v>16204</v>
      </c>
      <c r="H6" s="151">
        <f>E6-B6</f>
        <v>1347</v>
      </c>
      <c r="I6" s="152">
        <f>H6/B6%</f>
        <v>18.979850641115966</v>
      </c>
      <c r="J6" s="533">
        <f>F6-C6</f>
        <v>917</v>
      </c>
      <c r="K6" s="534">
        <f>J6/C6%</f>
        <v>13.40055531199766</v>
      </c>
      <c r="L6" s="520">
        <f>G6-D6</f>
        <v>2264</v>
      </c>
      <c r="M6" s="153">
        <f>L6/D6%</f>
        <v>16.24103299856528</v>
      </c>
    </row>
    <row r="7" spans="1:13" ht="15.75" customHeight="1">
      <c r="A7" s="154" t="s">
        <v>36</v>
      </c>
      <c r="B7" s="155">
        <v>6456</v>
      </c>
      <c r="C7" s="156">
        <v>4101</v>
      </c>
      <c r="D7" s="157">
        <v>10557</v>
      </c>
      <c r="E7" s="156">
        <v>7388</v>
      </c>
      <c r="F7" s="156">
        <v>5020</v>
      </c>
      <c r="G7" s="157">
        <v>12408</v>
      </c>
      <c r="H7" s="158">
        <f>E7-B7</f>
        <v>932</v>
      </c>
      <c r="I7" s="159">
        <f>H7/B7%</f>
        <v>14.436183395291202</v>
      </c>
      <c r="J7" s="535">
        <f>F7-C7</f>
        <v>919</v>
      </c>
      <c r="K7" s="536">
        <f>J7/C7%</f>
        <v>22.409168495488906</v>
      </c>
      <c r="L7" s="521">
        <f>G7-D7</f>
        <v>1851</v>
      </c>
      <c r="M7" s="160">
        <f>L7/D7%</f>
        <v>17.533390167661267</v>
      </c>
    </row>
    <row r="8" spans="1:13" ht="15">
      <c r="A8" s="161" t="s">
        <v>37</v>
      </c>
      <c r="B8" s="162">
        <v>201</v>
      </c>
      <c r="C8" s="163">
        <v>234</v>
      </c>
      <c r="D8" s="164">
        <v>435</v>
      </c>
      <c r="E8" s="163">
        <v>234</v>
      </c>
      <c r="F8" s="163">
        <v>252</v>
      </c>
      <c r="G8" s="164">
        <v>486</v>
      </c>
      <c r="H8" s="165">
        <f>E8-B8</f>
        <v>33</v>
      </c>
      <c r="I8" s="166">
        <f>H8/B8%</f>
        <v>16.417910447761194</v>
      </c>
      <c r="J8" s="537">
        <f>F8-C8</f>
        <v>18</v>
      </c>
      <c r="K8" s="538">
        <f>J8/C8%</f>
        <v>7.6923076923076925</v>
      </c>
      <c r="L8" s="522">
        <f>G8-D8</f>
        <v>51</v>
      </c>
      <c r="M8" s="167">
        <f>L8/D8%</f>
        <v>11.724137931034484</v>
      </c>
    </row>
    <row r="9" spans="1:13" ht="15">
      <c r="A9" s="161" t="s">
        <v>38</v>
      </c>
      <c r="B9" s="168">
        <v>115</v>
      </c>
      <c r="C9" s="169">
        <v>65</v>
      </c>
      <c r="D9" s="170">
        <v>180</v>
      </c>
      <c r="E9" s="169">
        <v>549</v>
      </c>
      <c r="F9" s="169">
        <v>169</v>
      </c>
      <c r="G9" s="170">
        <v>718</v>
      </c>
      <c r="H9" s="165">
        <f>E9-B9</f>
        <v>434</v>
      </c>
      <c r="I9" s="166">
        <f>H9/B9%</f>
        <v>377.3913043478261</v>
      </c>
      <c r="J9" s="537">
        <f>F9-C9</f>
        <v>104</v>
      </c>
      <c r="K9" s="538">
        <f>J9/C9%</f>
        <v>160</v>
      </c>
      <c r="L9" s="522">
        <f>G9-D9</f>
        <v>538</v>
      </c>
      <c r="M9" s="167">
        <f>L9/D9%</f>
        <v>298.88888888888886</v>
      </c>
    </row>
    <row r="10" spans="1:13" ht="15">
      <c r="A10" s="171" t="s">
        <v>39</v>
      </c>
      <c r="B10" s="172">
        <f aca="true" t="shared" si="0" ref="B10:G10">B6-B7-B8-B9</f>
        <v>325</v>
      </c>
      <c r="C10" s="173">
        <f t="shared" si="0"/>
        <v>2443</v>
      </c>
      <c r="D10" s="174">
        <f t="shared" si="0"/>
        <v>2768</v>
      </c>
      <c r="E10" s="173">
        <f t="shared" si="0"/>
        <v>273</v>
      </c>
      <c r="F10" s="173">
        <f t="shared" si="0"/>
        <v>2319</v>
      </c>
      <c r="G10" s="174">
        <f t="shared" si="0"/>
        <v>2592</v>
      </c>
      <c r="H10" s="175">
        <f>E10-B10</f>
        <v>-52</v>
      </c>
      <c r="I10" s="176">
        <f>H10/B10%</f>
        <v>-16</v>
      </c>
      <c r="J10" s="539">
        <f>F10-C10</f>
        <v>-124</v>
      </c>
      <c r="K10" s="540">
        <f>J10/C10%</f>
        <v>-5.075726565697912</v>
      </c>
      <c r="L10" s="523">
        <f>G10-D10</f>
        <v>-176</v>
      </c>
      <c r="M10" s="177">
        <f>L10/D10%</f>
        <v>-6.358381502890174</v>
      </c>
    </row>
    <row r="11" spans="1:13" ht="6" customHeight="1">
      <c r="A11" s="178"/>
      <c r="B11" s="179"/>
      <c r="C11" s="180"/>
      <c r="D11" s="181"/>
      <c r="E11" s="180"/>
      <c r="F11" s="180"/>
      <c r="G11" s="181"/>
      <c r="H11" s="182"/>
      <c r="I11" s="183"/>
      <c r="J11" s="541"/>
      <c r="K11" s="542"/>
      <c r="L11" s="524"/>
      <c r="M11" s="184"/>
    </row>
    <row r="12" spans="1:13" ht="15">
      <c r="A12" s="185" t="s">
        <v>40</v>
      </c>
      <c r="B12" s="186">
        <f>Riepilogo!B19</f>
        <v>1941</v>
      </c>
      <c r="C12" s="187">
        <f>Riepilogo!C19</f>
        <v>1393</v>
      </c>
      <c r="D12" s="188">
        <f>Riepilogo!D19</f>
        <v>3334</v>
      </c>
      <c r="E12" s="187">
        <f>Riepilogo!E19</f>
        <v>2081</v>
      </c>
      <c r="F12" s="187">
        <f>Riepilogo!F19</f>
        <v>1458</v>
      </c>
      <c r="G12" s="188">
        <f>Riepilogo!G19</f>
        <v>3539</v>
      </c>
      <c r="H12" s="189">
        <f aca="true" t="shared" si="1" ref="H12:H19">E12-B12</f>
        <v>140</v>
      </c>
      <c r="I12" s="190">
        <f>H12/B12%</f>
        <v>7.212776919113859</v>
      </c>
      <c r="J12" s="543">
        <f aca="true" t="shared" si="2" ref="J12:J19">F12-C12</f>
        <v>65</v>
      </c>
      <c r="K12" s="544">
        <f>J12/C12%</f>
        <v>4.666188083273511</v>
      </c>
      <c r="L12" s="525">
        <f aca="true" t="shared" si="3" ref="L12:L19">G12-D12</f>
        <v>205</v>
      </c>
      <c r="M12" s="191">
        <f>L12/D12%</f>
        <v>6.148770245950809</v>
      </c>
    </row>
    <row r="13" spans="1:13" ht="18" customHeight="1">
      <c r="A13" s="192" t="s">
        <v>41</v>
      </c>
      <c r="B13" s="193">
        <f>Riepilogo!B18</f>
        <v>40453</v>
      </c>
      <c r="C13" s="193">
        <f>Riepilogo!C18</f>
        <v>32523</v>
      </c>
      <c r="D13" s="188">
        <f>Riepilogo!D18</f>
        <v>72976</v>
      </c>
      <c r="E13" s="193">
        <f>Riepilogo!E18</f>
        <v>36394</v>
      </c>
      <c r="F13" s="193">
        <f>Riepilogo!F18</f>
        <v>29914</v>
      </c>
      <c r="G13" s="188">
        <f>Riepilogo!G18</f>
        <v>66308</v>
      </c>
      <c r="H13" s="189">
        <f t="shared" si="1"/>
        <v>-4059</v>
      </c>
      <c r="I13" s="190">
        <f>H13/B13%</f>
        <v>-10.033866462314291</v>
      </c>
      <c r="J13" s="543">
        <f t="shared" si="2"/>
        <v>-2609</v>
      </c>
      <c r="K13" s="544">
        <f>J13/C13%</f>
        <v>-8.022015189250684</v>
      </c>
      <c r="L13" s="525">
        <f t="shared" si="3"/>
        <v>-6668</v>
      </c>
      <c r="M13" s="191">
        <f>L13/D13%</f>
        <v>-9.137250602937952</v>
      </c>
    </row>
    <row r="14" spans="1:13" ht="15.75" customHeight="1">
      <c r="A14" s="154" t="s">
        <v>42</v>
      </c>
      <c r="B14" s="194">
        <v>28333</v>
      </c>
      <c r="C14" s="195">
        <v>19208</v>
      </c>
      <c r="D14" s="196">
        <v>47541</v>
      </c>
      <c r="E14" s="195">
        <v>27096</v>
      </c>
      <c r="F14" s="195">
        <v>18715</v>
      </c>
      <c r="G14" s="196">
        <v>45811</v>
      </c>
      <c r="H14" s="158">
        <f t="shared" si="1"/>
        <v>-1237</v>
      </c>
      <c r="I14" s="159">
        <f aca="true" t="shared" si="4" ref="I14:I19">H14/B14%</f>
        <v>-4.365933716867257</v>
      </c>
      <c r="J14" s="535">
        <f t="shared" si="2"/>
        <v>-493</v>
      </c>
      <c r="K14" s="536">
        <f aca="true" t="shared" si="5" ref="K14:K19">J14/C14%</f>
        <v>-2.5666389004581425</v>
      </c>
      <c r="L14" s="521">
        <f t="shared" si="3"/>
        <v>-1730</v>
      </c>
      <c r="M14" s="160">
        <f aca="true" t="shared" si="6" ref="M14:M19">L14/D14%</f>
        <v>-3.638964262426116</v>
      </c>
    </row>
    <row r="15" spans="1:13" ht="15">
      <c r="A15" s="154" t="s">
        <v>43</v>
      </c>
      <c r="B15" s="197">
        <v>547</v>
      </c>
      <c r="C15" s="198">
        <v>2333</v>
      </c>
      <c r="D15" s="199">
        <v>2880</v>
      </c>
      <c r="E15" s="198">
        <v>575</v>
      </c>
      <c r="F15" s="198">
        <v>2363</v>
      </c>
      <c r="G15" s="199">
        <v>2938</v>
      </c>
      <c r="H15" s="165">
        <f t="shared" si="1"/>
        <v>28</v>
      </c>
      <c r="I15" s="166">
        <f t="shared" si="4"/>
        <v>5.118829981718465</v>
      </c>
      <c r="J15" s="537">
        <f t="shared" si="2"/>
        <v>30</v>
      </c>
      <c r="K15" s="538">
        <f t="shared" si="5"/>
        <v>1.2858979854264896</v>
      </c>
      <c r="L15" s="522">
        <f t="shared" si="3"/>
        <v>58</v>
      </c>
      <c r="M15" s="167">
        <f t="shared" si="6"/>
        <v>2.013888888888889</v>
      </c>
    </row>
    <row r="16" spans="1:13" ht="15">
      <c r="A16" s="161" t="s">
        <v>111</v>
      </c>
      <c r="B16" s="197">
        <v>623</v>
      </c>
      <c r="C16" s="198">
        <v>680</v>
      </c>
      <c r="D16" s="199">
        <v>1303</v>
      </c>
      <c r="E16" s="198">
        <v>550</v>
      </c>
      <c r="F16" s="198">
        <v>743</v>
      </c>
      <c r="G16" s="199">
        <v>1293</v>
      </c>
      <c r="H16" s="165">
        <f>E16-B16</f>
        <v>-73</v>
      </c>
      <c r="I16" s="166">
        <f t="shared" si="4"/>
        <v>-11.717495987158907</v>
      </c>
      <c r="J16" s="537">
        <f>F16-C16</f>
        <v>63</v>
      </c>
      <c r="K16" s="538">
        <f t="shared" si="5"/>
        <v>9.264705882352942</v>
      </c>
      <c r="L16" s="522">
        <f>G16-D16</f>
        <v>-10</v>
      </c>
      <c r="M16" s="167">
        <f t="shared" si="6"/>
        <v>-0.7674597083653109</v>
      </c>
    </row>
    <row r="17" spans="1:13" ht="15">
      <c r="A17" s="161" t="s">
        <v>44</v>
      </c>
      <c r="B17" s="197">
        <v>2077</v>
      </c>
      <c r="C17" s="198">
        <v>2490</v>
      </c>
      <c r="D17" s="199">
        <v>4567</v>
      </c>
      <c r="E17" s="198">
        <v>2231</v>
      </c>
      <c r="F17" s="198">
        <v>2620</v>
      </c>
      <c r="G17" s="199">
        <v>4851</v>
      </c>
      <c r="H17" s="165">
        <f t="shared" si="1"/>
        <v>154</v>
      </c>
      <c r="I17" s="166">
        <f t="shared" si="4"/>
        <v>7.414540202214733</v>
      </c>
      <c r="J17" s="537">
        <f t="shared" si="2"/>
        <v>130</v>
      </c>
      <c r="K17" s="538">
        <f t="shared" si="5"/>
        <v>5.220883534136546</v>
      </c>
      <c r="L17" s="522">
        <f t="shared" si="3"/>
        <v>284</v>
      </c>
      <c r="M17" s="167">
        <f t="shared" si="6"/>
        <v>6.2185241953142105</v>
      </c>
    </row>
    <row r="18" spans="1:13" ht="15">
      <c r="A18" s="161" t="s">
        <v>45</v>
      </c>
      <c r="B18" s="197">
        <v>8679</v>
      </c>
      <c r="C18" s="198">
        <v>7071</v>
      </c>
      <c r="D18" s="199">
        <v>15750</v>
      </c>
      <c r="E18" s="198">
        <v>5763</v>
      </c>
      <c r="F18" s="198">
        <v>4831</v>
      </c>
      <c r="G18" s="199">
        <v>10594</v>
      </c>
      <c r="H18" s="165">
        <f>E18-B18</f>
        <v>-2916</v>
      </c>
      <c r="I18" s="166">
        <f t="shared" si="4"/>
        <v>-33.59834082267542</v>
      </c>
      <c r="J18" s="537">
        <f>F18-C18</f>
        <v>-2240</v>
      </c>
      <c r="K18" s="538">
        <f t="shared" si="5"/>
        <v>-31.678687597228116</v>
      </c>
      <c r="L18" s="522">
        <f>G18-D18</f>
        <v>-5156</v>
      </c>
      <c r="M18" s="167">
        <f t="shared" si="6"/>
        <v>-32.736507936507934</v>
      </c>
    </row>
    <row r="19" spans="1:13" ht="15">
      <c r="A19" s="171" t="s">
        <v>46</v>
      </c>
      <c r="B19" s="200">
        <f aca="true" t="shared" si="7" ref="B19:G19">B13-B14-B15-B16-B17-B18</f>
        <v>194</v>
      </c>
      <c r="C19" s="201">
        <f t="shared" si="7"/>
        <v>741</v>
      </c>
      <c r="D19" s="202">
        <f t="shared" si="7"/>
        <v>935</v>
      </c>
      <c r="E19" s="201">
        <f t="shared" si="7"/>
        <v>179</v>
      </c>
      <c r="F19" s="201">
        <f t="shared" si="7"/>
        <v>642</v>
      </c>
      <c r="G19" s="202">
        <f t="shared" si="7"/>
        <v>821</v>
      </c>
      <c r="H19" s="175">
        <f t="shared" si="1"/>
        <v>-15</v>
      </c>
      <c r="I19" s="176">
        <f t="shared" si="4"/>
        <v>-7.731958762886598</v>
      </c>
      <c r="J19" s="539">
        <f t="shared" si="2"/>
        <v>-99</v>
      </c>
      <c r="K19" s="540">
        <f t="shared" si="5"/>
        <v>-13.360323886639677</v>
      </c>
      <c r="L19" s="523">
        <f t="shared" si="3"/>
        <v>-114</v>
      </c>
      <c r="M19" s="177">
        <f t="shared" si="6"/>
        <v>-12.192513368983958</v>
      </c>
    </row>
    <row r="20" spans="1:13" ht="7.5" customHeight="1">
      <c r="A20" s="178"/>
      <c r="B20" s="203"/>
      <c r="C20" s="203"/>
      <c r="D20" s="204"/>
      <c r="E20" s="203"/>
      <c r="F20" s="203"/>
      <c r="G20" s="204"/>
      <c r="H20" s="205"/>
      <c r="I20" s="206"/>
      <c r="J20" s="545"/>
      <c r="K20" s="546"/>
      <c r="L20" s="236"/>
      <c r="M20" s="207"/>
    </row>
    <row r="21" spans="1:13" ht="15.75" thickBot="1">
      <c r="A21" s="585"/>
      <c r="B21" s="44"/>
      <c r="C21" s="44"/>
      <c r="D21" s="586"/>
      <c r="E21" s="44"/>
      <c r="F21" s="44"/>
      <c r="G21" s="586"/>
      <c r="H21" s="234"/>
      <c r="I21" s="478"/>
      <c r="J21" s="234"/>
      <c r="K21" s="478"/>
      <c r="L21" s="478"/>
      <c r="M21" s="208"/>
    </row>
    <row r="22" spans="1:13" ht="3" customHeight="1">
      <c r="A22" s="209"/>
      <c r="B22" s="203"/>
      <c r="C22" s="203"/>
      <c r="D22" s="204"/>
      <c r="E22" s="203"/>
      <c r="F22" s="203"/>
      <c r="G22" s="204"/>
      <c r="H22" s="210"/>
      <c r="I22" s="206"/>
      <c r="J22" s="547"/>
      <c r="K22" s="546"/>
      <c r="L22" s="526"/>
      <c r="M22" s="207"/>
    </row>
    <row r="23" spans="1:13" ht="15">
      <c r="A23" s="211" t="s">
        <v>47</v>
      </c>
      <c r="B23" s="212">
        <v>227</v>
      </c>
      <c r="C23" s="213">
        <v>66</v>
      </c>
      <c r="D23" s="214">
        <v>293</v>
      </c>
      <c r="E23" s="213">
        <v>214</v>
      </c>
      <c r="F23" s="213">
        <v>89</v>
      </c>
      <c r="G23" s="214">
        <v>303</v>
      </c>
      <c r="H23" s="215">
        <f aca="true" t="shared" si="8" ref="H23:H30">E23-B23</f>
        <v>-13</v>
      </c>
      <c r="I23" s="216">
        <f aca="true" t="shared" si="9" ref="I23:I30">H23/B23%</f>
        <v>-5.726872246696035</v>
      </c>
      <c r="J23" s="548">
        <f aca="true" t="shared" si="10" ref="J23:J30">F23-C23</f>
        <v>23</v>
      </c>
      <c r="K23" s="549">
        <f aca="true" t="shared" si="11" ref="K23:K30">J23/C23%</f>
        <v>34.848484848484844</v>
      </c>
      <c r="L23" s="527">
        <f aca="true" t="shared" si="12" ref="L23:L30">G23-D23</f>
        <v>10</v>
      </c>
      <c r="M23" s="217">
        <f aca="true" t="shared" si="13" ref="M23:M30">L23/D23%</f>
        <v>3.41296928327645</v>
      </c>
    </row>
    <row r="24" spans="1:13" ht="15">
      <c r="A24" s="211" t="s">
        <v>48</v>
      </c>
      <c r="B24" s="212">
        <v>1932</v>
      </c>
      <c r="C24" s="213">
        <v>5352</v>
      </c>
      <c r="D24" s="214">
        <v>7284</v>
      </c>
      <c r="E24" s="213">
        <v>1850</v>
      </c>
      <c r="F24" s="213">
        <v>5308</v>
      </c>
      <c r="G24" s="214">
        <v>7158</v>
      </c>
      <c r="H24" s="218">
        <f t="shared" si="8"/>
        <v>-82</v>
      </c>
      <c r="I24" s="219">
        <f t="shared" si="9"/>
        <v>-4.244306418219462</v>
      </c>
      <c r="J24" s="550">
        <f t="shared" si="10"/>
        <v>-44</v>
      </c>
      <c r="K24" s="551">
        <f t="shared" si="11"/>
        <v>-0.8221225710014948</v>
      </c>
      <c r="L24" s="528">
        <f t="shared" si="12"/>
        <v>-126</v>
      </c>
      <c r="M24" s="220">
        <f t="shared" si="13"/>
        <v>-1.729818780889621</v>
      </c>
    </row>
    <row r="25" spans="1:13" ht="15">
      <c r="A25" s="221" t="s">
        <v>49</v>
      </c>
      <c r="B25" s="222">
        <v>2490</v>
      </c>
      <c r="C25" s="223">
        <v>2582</v>
      </c>
      <c r="D25" s="224">
        <v>5072</v>
      </c>
      <c r="E25" s="223">
        <v>2394</v>
      </c>
      <c r="F25" s="223">
        <v>2518</v>
      </c>
      <c r="G25" s="224">
        <v>4912</v>
      </c>
      <c r="H25" s="218">
        <f t="shared" si="8"/>
        <v>-96</v>
      </c>
      <c r="I25" s="219">
        <f t="shared" si="9"/>
        <v>-3.8554216867469884</v>
      </c>
      <c r="J25" s="550">
        <f t="shared" si="10"/>
        <v>-64</v>
      </c>
      <c r="K25" s="551">
        <f t="shared" si="11"/>
        <v>-2.4786986831913245</v>
      </c>
      <c r="L25" s="528">
        <f t="shared" si="12"/>
        <v>-160</v>
      </c>
      <c r="M25" s="220">
        <f t="shared" si="13"/>
        <v>-3.1545741324921135</v>
      </c>
    </row>
    <row r="26" spans="1:13" ht="15">
      <c r="A26" s="221" t="s">
        <v>50</v>
      </c>
      <c r="B26" s="222">
        <v>3232</v>
      </c>
      <c r="C26" s="223">
        <v>3898</v>
      </c>
      <c r="D26" s="224">
        <v>7130</v>
      </c>
      <c r="E26" s="223">
        <v>3163</v>
      </c>
      <c r="F26" s="223">
        <v>3827</v>
      </c>
      <c r="G26" s="224">
        <v>6990</v>
      </c>
      <c r="H26" s="218">
        <f t="shared" si="8"/>
        <v>-69</v>
      </c>
      <c r="I26" s="219">
        <f t="shared" si="9"/>
        <v>-2.13490099009901</v>
      </c>
      <c r="J26" s="550">
        <f t="shared" si="10"/>
        <v>-71</v>
      </c>
      <c r="K26" s="551">
        <f t="shared" si="11"/>
        <v>-1.8214468958440226</v>
      </c>
      <c r="L26" s="528">
        <f t="shared" si="12"/>
        <v>-140</v>
      </c>
      <c r="M26" s="220">
        <f t="shared" si="13"/>
        <v>-1.9635343618513326</v>
      </c>
    </row>
    <row r="27" spans="1:13" ht="15">
      <c r="A27" s="221" t="s">
        <v>51</v>
      </c>
      <c r="B27" s="222">
        <v>6543</v>
      </c>
      <c r="C27" s="223">
        <v>13498</v>
      </c>
      <c r="D27" s="224">
        <v>20041</v>
      </c>
      <c r="E27" s="223">
        <v>6404</v>
      </c>
      <c r="F27" s="223">
        <v>13297</v>
      </c>
      <c r="G27" s="224">
        <v>19701</v>
      </c>
      <c r="H27" s="218">
        <f t="shared" si="8"/>
        <v>-139</v>
      </c>
      <c r="I27" s="219">
        <f t="shared" si="9"/>
        <v>-2.1244077640226195</v>
      </c>
      <c r="J27" s="550">
        <f t="shared" si="10"/>
        <v>-201</v>
      </c>
      <c r="K27" s="551">
        <f t="shared" si="11"/>
        <v>-1.4891094977033636</v>
      </c>
      <c r="L27" s="528">
        <f t="shared" si="12"/>
        <v>-340</v>
      </c>
      <c r="M27" s="220">
        <f t="shared" si="13"/>
        <v>-1.6965221296342499</v>
      </c>
    </row>
    <row r="28" spans="1:13" ht="15">
      <c r="A28" s="221" t="s">
        <v>52</v>
      </c>
      <c r="B28" s="222">
        <v>9409</v>
      </c>
      <c r="C28" s="223">
        <v>3145</v>
      </c>
      <c r="D28" s="224">
        <v>12554</v>
      </c>
      <c r="E28" s="223">
        <v>8582</v>
      </c>
      <c r="F28" s="223">
        <v>2751</v>
      </c>
      <c r="G28" s="224">
        <v>11333</v>
      </c>
      <c r="H28" s="218">
        <f t="shared" si="8"/>
        <v>-827</v>
      </c>
      <c r="I28" s="219">
        <f t="shared" si="9"/>
        <v>-8.789456902965245</v>
      </c>
      <c r="J28" s="550">
        <f t="shared" si="10"/>
        <v>-394</v>
      </c>
      <c r="K28" s="551">
        <f t="shared" si="11"/>
        <v>-12.527821939586646</v>
      </c>
      <c r="L28" s="528">
        <f t="shared" si="12"/>
        <v>-1221</v>
      </c>
      <c r="M28" s="220">
        <f t="shared" si="13"/>
        <v>-9.72598375019914</v>
      </c>
    </row>
    <row r="29" spans="1:13" ht="15">
      <c r="A29" s="221" t="s">
        <v>53</v>
      </c>
      <c r="B29" s="222">
        <v>6849</v>
      </c>
      <c r="C29" s="223">
        <v>2553</v>
      </c>
      <c r="D29" s="224">
        <v>9402</v>
      </c>
      <c r="E29" s="223">
        <v>6491</v>
      </c>
      <c r="F29" s="223">
        <v>1942</v>
      </c>
      <c r="G29" s="224">
        <v>8433</v>
      </c>
      <c r="H29" s="218">
        <f t="shared" si="8"/>
        <v>-358</v>
      </c>
      <c r="I29" s="219">
        <f t="shared" si="9"/>
        <v>-5.227040443860418</v>
      </c>
      <c r="J29" s="550">
        <f t="shared" si="10"/>
        <v>-611</v>
      </c>
      <c r="K29" s="551">
        <f t="shared" si="11"/>
        <v>-23.932628280454367</v>
      </c>
      <c r="L29" s="528">
        <f t="shared" si="12"/>
        <v>-969</v>
      </c>
      <c r="M29" s="220">
        <f t="shared" si="13"/>
        <v>-10.3063178047224</v>
      </c>
    </row>
    <row r="30" spans="1:13" ht="15">
      <c r="A30" s="48" t="s">
        <v>54</v>
      </c>
      <c r="B30" s="225">
        <v>18809</v>
      </c>
      <c r="C30" s="226">
        <v>9665</v>
      </c>
      <c r="D30" s="227">
        <v>28474</v>
      </c>
      <c r="E30" s="226">
        <v>17821</v>
      </c>
      <c r="F30" s="226">
        <v>9400</v>
      </c>
      <c r="G30" s="227">
        <v>27221</v>
      </c>
      <c r="H30" s="228">
        <f t="shared" si="8"/>
        <v>-988</v>
      </c>
      <c r="I30" s="229">
        <f t="shared" si="9"/>
        <v>-5.252804508479983</v>
      </c>
      <c r="J30" s="552">
        <f t="shared" si="10"/>
        <v>-265</v>
      </c>
      <c r="K30" s="553">
        <f t="shared" si="11"/>
        <v>-2.741852043455768</v>
      </c>
      <c r="L30" s="529">
        <f t="shared" si="12"/>
        <v>-1253</v>
      </c>
      <c r="M30" s="230">
        <f t="shared" si="13"/>
        <v>-4.400505724520615</v>
      </c>
    </row>
    <row r="31" spans="1:13" ht="6" customHeight="1">
      <c r="A31" s="231"/>
      <c r="B31" s="101"/>
      <c r="C31" s="102"/>
      <c r="D31" s="103"/>
      <c r="E31" s="101"/>
      <c r="F31" s="102"/>
      <c r="G31" s="103"/>
      <c r="H31" s="232"/>
      <c r="I31" s="233"/>
      <c r="J31" s="554"/>
      <c r="K31" s="555"/>
      <c r="L31" s="530"/>
      <c r="M31" s="207"/>
    </row>
    <row r="32" spans="1:13" ht="15.75" thickBot="1">
      <c r="A32" s="585"/>
      <c r="B32" s="92"/>
      <c r="C32" s="92"/>
      <c r="D32" s="586"/>
      <c r="E32" s="92"/>
      <c r="F32" s="92"/>
      <c r="G32" s="586"/>
      <c r="H32" s="234"/>
      <c r="I32" s="478"/>
      <c r="J32" s="234"/>
      <c r="K32" s="478"/>
      <c r="L32" s="478"/>
      <c r="M32" s="208"/>
    </row>
    <row r="33" spans="1:13" ht="9.75" customHeight="1">
      <c r="A33" s="107"/>
      <c r="B33" s="97"/>
      <c r="C33" s="98"/>
      <c r="D33" s="99"/>
      <c r="E33" s="97"/>
      <c r="F33" s="98"/>
      <c r="G33" s="99"/>
      <c r="H33" s="235"/>
      <c r="I33" s="518"/>
      <c r="J33" s="545"/>
      <c r="K33" s="556"/>
      <c r="L33" s="236"/>
      <c r="M33" s="207"/>
    </row>
    <row r="34" spans="1:13" ht="15">
      <c r="A34" s="111" t="s">
        <v>7</v>
      </c>
      <c r="B34" s="237">
        <f aca="true" t="shared" si="14" ref="B34:G34">B6+B12+B13</f>
        <v>49491</v>
      </c>
      <c r="C34" s="238">
        <f t="shared" si="14"/>
        <v>40759</v>
      </c>
      <c r="D34" s="239">
        <f t="shared" si="14"/>
        <v>90250</v>
      </c>
      <c r="E34" s="237">
        <f t="shared" si="14"/>
        <v>46919</v>
      </c>
      <c r="F34" s="238">
        <f t="shared" si="14"/>
        <v>39132</v>
      </c>
      <c r="G34" s="239">
        <f t="shared" si="14"/>
        <v>86051</v>
      </c>
      <c r="H34" s="115">
        <f>E34-B34</f>
        <v>-2572</v>
      </c>
      <c r="I34" s="116">
        <f>H34/B34%</f>
        <v>-5.1969044876846295</v>
      </c>
      <c r="J34" s="512">
        <f>F34-C34</f>
        <v>-1627</v>
      </c>
      <c r="K34" s="513">
        <f>J34/C34%</f>
        <v>-3.991756421894551</v>
      </c>
      <c r="L34" s="240">
        <f>G34-D34</f>
        <v>-4199</v>
      </c>
      <c r="M34" s="117">
        <f>L34/D34%</f>
        <v>-4.652631578947369</v>
      </c>
    </row>
    <row r="35" spans="1:13" ht="9.75" customHeight="1">
      <c r="A35" s="107"/>
      <c r="B35" s="134"/>
      <c r="C35" s="135"/>
      <c r="D35" s="136"/>
      <c r="E35" s="134"/>
      <c r="F35" s="135"/>
      <c r="G35" s="136"/>
      <c r="H35" s="241"/>
      <c r="I35" s="519"/>
      <c r="J35" s="557"/>
      <c r="K35" s="558"/>
      <c r="L35" s="241"/>
      <c r="M35" s="242"/>
    </row>
    <row r="36" spans="1:13" ht="19.5" customHeight="1" thickBot="1">
      <c r="A36" s="139" t="s">
        <v>31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</row>
    <row r="37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r:id="rId1"/>
  <ignoredErrors>
    <ignoredError sqref="B10:F12 B19:F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6.7109375" style="299" customWidth="1"/>
    <col min="9" max="9" width="6.7109375" style="300" customWidth="1"/>
    <col min="10" max="10" width="7.140625" style="299" customWidth="1"/>
    <col min="11" max="11" width="6.7109375" style="300" customWidth="1"/>
    <col min="12" max="12" width="7.140625" style="299" customWidth="1"/>
    <col min="13" max="13" width="6.7109375" style="300" customWidth="1"/>
  </cols>
  <sheetData>
    <row r="1" spans="1:16" ht="22.5" customHeight="1" thickTop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44"/>
      <c r="O1" s="244"/>
      <c r="P1" s="245"/>
    </row>
    <row r="2" spans="1:15" ht="22.5" customHeight="1" thickBo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44"/>
      <c r="O2" s="244"/>
    </row>
    <row r="3" spans="1:15" ht="18" customHeight="1" thickBot="1">
      <c r="A3" s="719" t="s">
        <v>56</v>
      </c>
      <c r="B3" s="589">
        <v>2018</v>
      </c>
      <c r="C3" s="590"/>
      <c r="D3" s="590"/>
      <c r="E3" s="589">
        <v>2019</v>
      </c>
      <c r="F3" s="8"/>
      <c r="G3" s="8"/>
      <c r="H3" s="9" t="s">
        <v>1</v>
      </c>
      <c r="I3" s="11"/>
      <c r="J3" s="11"/>
      <c r="K3" s="11"/>
      <c r="L3" s="11"/>
      <c r="M3" s="12"/>
      <c r="N3" s="244"/>
      <c r="O3" s="244"/>
    </row>
    <row r="4" spans="1:15" s="17" customFormat="1" ht="12.75" customHeight="1">
      <c r="A4" s="720"/>
      <c r="B4" s="693" t="s">
        <v>2</v>
      </c>
      <c r="C4" s="695" t="s">
        <v>3</v>
      </c>
      <c r="D4" s="697" t="s">
        <v>4</v>
      </c>
      <c r="E4" s="693" t="s">
        <v>2</v>
      </c>
      <c r="F4" s="695" t="s">
        <v>3</v>
      </c>
      <c r="G4" s="697" t="s">
        <v>4</v>
      </c>
      <c r="H4" s="14" t="s">
        <v>5</v>
      </c>
      <c r="I4" s="14"/>
      <c r="J4" s="482" t="s">
        <v>6</v>
      </c>
      <c r="K4" s="483"/>
      <c r="L4" s="14" t="s">
        <v>7</v>
      </c>
      <c r="M4" s="16"/>
      <c r="N4" s="246"/>
      <c r="O4" s="246"/>
    </row>
    <row r="5" spans="1:15" s="17" customFormat="1" ht="13.5" customHeight="1" thickBot="1">
      <c r="A5" s="721"/>
      <c r="B5" s="694"/>
      <c r="C5" s="696"/>
      <c r="D5" s="698"/>
      <c r="E5" s="694"/>
      <c r="F5" s="696"/>
      <c r="G5" s="698"/>
      <c r="H5" s="19" t="s">
        <v>8</v>
      </c>
      <c r="I5" s="457" t="s">
        <v>12</v>
      </c>
      <c r="J5" s="484" t="s">
        <v>8</v>
      </c>
      <c r="K5" s="485" t="s">
        <v>12</v>
      </c>
      <c r="L5" s="457" t="s">
        <v>8</v>
      </c>
      <c r="M5" s="20" t="s">
        <v>12</v>
      </c>
      <c r="N5" s="246"/>
      <c r="O5" s="246"/>
    </row>
    <row r="6" spans="1:15" ht="18" customHeight="1">
      <c r="A6" s="247" t="s">
        <v>57</v>
      </c>
      <c r="B6" s="248">
        <v>12062</v>
      </c>
      <c r="C6" s="249">
        <v>4299</v>
      </c>
      <c r="D6" s="250">
        <v>16361</v>
      </c>
      <c r="E6" s="251">
        <v>11892</v>
      </c>
      <c r="F6" s="249">
        <v>4101</v>
      </c>
      <c r="G6" s="250">
        <v>15993</v>
      </c>
      <c r="H6" s="252">
        <f aca="true" t="shared" si="0" ref="H6:H24">E6-B6</f>
        <v>-170</v>
      </c>
      <c r="I6" s="253">
        <f aca="true" t="shared" si="1" ref="I6:I24">H6/B6%</f>
        <v>-1.409384844967667</v>
      </c>
      <c r="J6" s="566">
        <f aca="true" t="shared" si="2" ref="J6:J24">F6-C6</f>
        <v>-198</v>
      </c>
      <c r="K6" s="567">
        <f aca="true" t="shared" si="3" ref="K6:K24">J6/C6%</f>
        <v>-4.605722260990928</v>
      </c>
      <c r="L6" s="560">
        <f aca="true" t="shared" si="4" ref="L6:L24">G6-D6</f>
        <v>-368</v>
      </c>
      <c r="M6" s="254">
        <f aca="true" t="shared" si="5" ref="M6:M24">L6/D6%</f>
        <v>-2.249251268259886</v>
      </c>
      <c r="N6" s="244"/>
      <c r="O6" s="244"/>
    </row>
    <row r="7" spans="1:15" ht="18" customHeight="1">
      <c r="A7" s="255" t="s">
        <v>58</v>
      </c>
      <c r="B7" s="256">
        <v>10851</v>
      </c>
      <c r="C7" s="257">
        <v>5307</v>
      </c>
      <c r="D7" s="258">
        <v>16158</v>
      </c>
      <c r="E7" s="257">
        <v>8713</v>
      </c>
      <c r="F7" s="257">
        <v>4061</v>
      </c>
      <c r="G7" s="258">
        <v>12774</v>
      </c>
      <c r="H7" s="252">
        <f t="shared" si="0"/>
        <v>-2138</v>
      </c>
      <c r="I7" s="253">
        <f t="shared" si="1"/>
        <v>-19.703253156391114</v>
      </c>
      <c r="J7" s="566">
        <f t="shared" si="2"/>
        <v>-1246</v>
      </c>
      <c r="K7" s="567">
        <f t="shared" si="3"/>
        <v>-23.478424722065196</v>
      </c>
      <c r="L7" s="560">
        <f t="shared" si="4"/>
        <v>-3384</v>
      </c>
      <c r="M7" s="254">
        <f t="shared" si="5"/>
        <v>-20.94318603787597</v>
      </c>
      <c r="N7" s="244"/>
      <c r="O7" s="244"/>
    </row>
    <row r="8" spans="1:15" ht="15">
      <c r="A8" s="259" t="s">
        <v>59</v>
      </c>
      <c r="B8" s="260">
        <v>1346</v>
      </c>
      <c r="C8" s="261">
        <v>1354</v>
      </c>
      <c r="D8" s="262">
        <v>2700</v>
      </c>
      <c r="E8" s="261">
        <v>1139</v>
      </c>
      <c r="F8" s="261">
        <v>1261</v>
      </c>
      <c r="G8" s="262">
        <v>2400</v>
      </c>
      <c r="H8" s="263">
        <f t="shared" si="0"/>
        <v>-207</v>
      </c>
      <c r="I8" s="264">
        <f t="shared" si="1"/>
        <v>-15.378900445765229</v>
      </c>
      <c r="J8" s="568">
        <f t="shared" si="2"/>
        <v>-93</v>
      </c>
      <c r="K8" s="569">
        <f t="shared" si="3"/>
        <v>-6.868537666174299</v>
      </c>
      <c r="L8" s="561">
        <f t="shared" si="4"/>
        <v>-300</v>
      </c>
      <c r="M8" s="265">
        <f t="shared" si="5"/>
        <v>-11.11111111111111</v>
      </c>
      <c r="N8" s="244"/>
      <c r="O8" s="244"/>
    </row>
    <row r="9" spans="1:15" ht="15">
      <c r="A9" s="259" t="s">
        <v>60</v>
      </c>
      <c r="B9" s="260">
        <v>95</v>
      </c>
      <c r="C9" s="261">
        <v>160</v>
      </c>
      <c r="D9" s="262">
        <v>255</v>
      </c>
      <c r="E9" s="261">
        <v>154</v>
      </c>
      <c r="F9" s="261">
        <v>164</v>
      </c>
      <c r="G9" s="262">
        <v>318</v>
      </c>
      <c r="H9" s="263">
        <f t="shared" si="0"/>
        <v>59</v>
      </c>
      <c r="I9" s="264">
        <f t="shared" si="1"/>
        <v>62.10526315789474</v>
      </c>
      <c r="J9" s="568">
        <f t="shared" si="2"/>
        <v>4</v>
      </c>
      <c r="K9" s="569">
        <f t="shared" si="3"/>
        <v>2.5</v>
      </c>
      <c r="L9" s="561">
        <f t="shared" si="4"/>
        <v>63</v>
      </c>
      <c r="M9" s="265">
        <f t="shared" si="5"/>
        <v>24.705882352941178</v>
      </c>
      <c r="N9" s="244"/>
      <c r="O9" s="244"/>
    </row>
    <row r="10" spans="1:15" ht="15">
      <c r="A10" s="259" t="s">
        <v>61</v>
      </c>
      <c r="B10" s="260">
        <v>1929</v>
      </c>
      <c r="C10" s="261">
        <v>1213</v>
      </c>
      <c r="D10" s="262">
        <v>3142</v>
      </c>
      <c r="E10" s="261">
        <v>1443</v>
      </c>
      <c r="F10" s="261">
        <v>889</v>
      </c>
      <c r="G10" s="262">
        <v>2332</v>
      </c>
      <c r="H10" s="263">
        <f t="shared" si="0"/>
        <v>-486</v>
      </c>
      <c r="I10" s="264">
        <f t="shared" si="1"/>
        <v>-25.194401244167963</v>
      </c>
      <c r="J10" s="568">
        <f t="shared" si="2"/>
        <v>-324</v>
      </c>
      <c r="K10" s="569">
        <f t="shared" si="3"/>
        <v>-26.71063478977741</v>
      </c>
      <c r="L10" s="561">
        <f t="shared" si="4"/>
        <v>-810</v>
      </c>
      <c r="M10" s="265">
        <f t="shared" si="5"/>
        <v>-25.779758115849777</v>
      </c>
      <c r="N10" s="244"/>
      <c r="O10" s="244"/>
    </row>
    <row r="11" spans="1:15" ht="15">
      <c r="A11" s="259" t="s">
        <v>62</v>
      </c>
      <c r="B11" s="260">
        <v>5331</v>
      </c>
      <c r="C11" s="261">
        <v>1677</v>
      </c>
      <c r="D11" s="262">
        <v>7008</v>
      </c>
      <c r="E11" s="261">
        <v>4100</v>
      </c>
      <c r="F11" s="261">
        <v>945</v>
      </c>
      <c r="G11" s="262">
        <v>5045</v>
      </c>
      <c r="H11" s="263">
        <f t="shared" si="0"/>
        <v>-1231</v>
      </c>
      <c r="I11" s="264">
        <f t="shared" si="1"/>
        <v>-23.091352466704183</v>
      </c>
      <c r="J11" s="568">
        <f t="shared" si="2"/>
        <v>-732</v>
      </c>
      <c r="K11" s="569">
        <f t="shared" si="3"/>
        <v>-43.64937388193202</v>
      </c>
      <c r="L11" s="561">
        <f t="shared" si="4"/>
        <v>-1963</v>
      </c>
      <c r="M11" s="265">
        <f t="shared" si="5"/>
        <v>-28.01084474885845</v>
      </c>
      <c r="N11" s="244"/>
      <c r="O11" s="244"/>
    </row>
    <row r="12" spans="1:15" ht="15">
      <c r="A12" s="259" t="s">
        <v>63</v>
      </c>
      <c r="B12" s="266">
        <v>2150</v>
      </c>
      <c r="C12" s="267">
        <v>903</v>
      </c>
      <c r="D12" s="262">
        <v>3053</v>
      </c>
      <c r="E12" s="267">
        <v>1877</v>
      </c>
      <c r="F12" s="267">
        <v>802</v>
      </c>
      <c r="G12" s="262">
        <v>2679</v>
      </c>
      <c r="H12" s="263">
        <f t="shared" si="0"/>
        <v>-273</v>
      </c>
      <c r="I12" s="264">
        <f t="shared" si="1"/>
        <v>-12.69767441860465</v>
      </c>
      <c r="J12" s="568">
        <f t="shared" si="2"/>
        <v>-101</v>
      </c>
      <c r="K12" s="569">
        <f t="shared" si="3"/>
        <v>-11.184939091915837</v>
      </c>
      <c r="L12" s="561">
        <f t="shared" si="4"/>
        <v>-374</v>
      </c>
      <c r="M12" s="265">
        <f t="shared" si="5"/>
        <v>-12.25024566000655</v>
      </c>
      <c r="N12" s="244"/>
      <c r="O12" s="244"/>
    </row>
    <row r="13" spans="1:15" ht="18" customHeight="1">
      <c r="A13" s="255" t="s">
        <v>64</v>
      </c>
      <c r="B13" s="256">
        <v>5647</v>
      </c>
      <c r="C13" s="257">
        <v>257</v>
      </c>
      <c r="D13" s="258">
        <v>5904</v>
      </c>
      <c r="E13" s="257">
        <v>5255</v>
      </c>
      <c r="F13" s="257">
        <v>246</v>
      </c>
      <c r="G13" s="258">
        <v>5501</v>
      </c>
      <c r="H13" s="252">
        <f t="shared" si="0"/>
        <v>-392</v>
      </c>
      <c r="I13" s="253">
        <f t="shared" si="1"/>
        <v>-6.941738976447671</v>
      </c>
      <c r="J13" s="566">
        <f t="shared" si="2"/>
        <v>-11</v>
      </c>
      <c r="K13" s="567">
        <f t="shared" si="3"/>
        <v>-4.280155642023346</v>
      </c>
      <c r="L13" s="560">
        <f t="shared" si="4"/>
        <v>-403</v>
      </c>
      <c r="M13" s="254">
        <f t="shared" si="5"/>
        <v>-6.825880758807588</v>
      </c>
      <c r="N13" s="244"/>
      <c r="O13" s="244"/>
    </row>
    <row r="14" spans="1:15" ht="18" customHeight="1">
      <c r="A14" s="255" t="s">
        <v>65</v>
      </c>
      <c r="B14" s="256">
        <v>20561</v>
      </c>
      <c r="C14" s="257">
        <v>27783</v>
      </c>
      <c r="D14" s="258">
        <v>48344</v>
      </c>
      <c r="E14" s="257">
        <v>20757</v>
      </c>
      <c r="F14" s="257">
        <v>27818</v>
      </c>
      <c r="G14" s="258">
        <v>48575</v>
      </c>
      <c r="H14" s="252">
        <f t="shared" si="0"/>
        <v>196</v>
      </c>
      <c r="I14" s="253">
        <f t="shared" si="1"/>
        <v>0.9532610281601088</v>
      </c>
      <c r="J14" s="566">
        <f t="shared" si="2"/>
        <v>35</v>
      </c>
      <c r="K14" s="567">
        <f t="shared" si="3"/>
        <v>0.12597631645250693</v>
      </c>
      <c r="L14" s="560">
        <f t="shared" si="4"/>
        <v>231</v>
      </c>
      <c r="M14" s="254">
        <f t="shared" si="5"/>
        <v>0.4778255833195433</v>
      </c>
      <c r="N14" s="244"/>
      <c r="O14" s="268"/>
    </row>
    <row r="15" spans="1:15" ht="15">
      <c r="A15" s="269" t="s">
        <v>66</v>
      </c>
      <c r="B15" s="260">
        <v>3596</v>
      </c>
      <c r="C15" s="261">
        <v>4251</v>
      </c>
      <c r="D15" s="262">
        <v>7847</v>
      </c>
      <c r="E15" s="261">
        <v>3463</v>
      </c>
      <c r="F15" s="261">
        <v>4051</v>
      </c>
      <c r="G15" s="262">
        <v>7514</v>
      </c>
      <c r="H15" s="263">
        <f t="shared" si="0"/>
        <v>-133</v>
      </c>
      <c r="I15" s="264">
        <f t="shared" si="1"/>
        <v>-3.6985539488320356</v>
      </c>
      <c r="J15" s="568">
        <f t="shared" si="2"/>
        <v>-200</v>
      </c>
      <c r="K15" s="569">
        <f t="shared" si="3"/>
        <v>-4.704775346977182</v>
      </c>
      <c r="L15" s="561">
        <f t="shared" si="4"/>
        <v>-333</v>
      </c>
      <c r="M15" s="265">
        <f t="shared" si="5"/>
        <v>-4.243659997451255</v>
      </c>
      <c r="N15" s="244"/>
      <c r="O15" s="268"/>
    </row>
    <row r="16" spans="1:15" ht="15">
      <c r="A16" s="269" t="s">
        <v>67</v>
      </c>
      <c r="B16" s="260">
        <v>4237</v>
      </c>
      <c r="C16" s="261">
        <v>6297</v>
      </c>
      <c r="D16" s="262">
        <v>10534</v>
      </c>
      <c r="E16" s="261">
        <v>4043</v>
      </c>
      <c r="F16" s="261">
        <v>6270</v>
      </c>
      <c r="G16" s="262">
        <v>10313</v>
      </c>
      <c r="H16" s="263">
        <f t="shared" si="0"/>
        <v>-194</v>
      </c>
      <c r="I16" s="264">
        <f t="shared" si="1"/>
        <v>-4.578711352371961</v>
      </c>
      <c r="J16" s="568">
        <f t="shared" si="2"/>
        <v>-27</v>
      </c>
      <c r="K16" s="569">
        <f t="shared" si="3"/>
        <v>-0.4287756074321105</v>
      </c>
      <c r="L16" s="561">
        <f t="shared" si="4"/>
        <v>-221</v>
      </c>
      <c r="M16" s="265">
        <f t="shared" si="5"/>
        <v>-2.0979684830074046</v>
      </c>
      <c r="N16" s="244"/>
      <c r="O16" s="268"/>
    </row>
    <row r="17" spans="1:15" ht="15">
      <c r="A17" s="269" t="s">
        <v>68</v>
      </c>
      <c r="B17" s="260">
        <v>5030</v>
      </c>
      <c r="C17" s="261">
        <v>921</v>
      </c>
      <c r="D17" s="262">
        <v>5951</v>
      </c>
      <c r="E17" s="261">
        <v>5549</v>
      </c>
      <c r="F17" s="261">
        <v>1325</v>
      </c>
      <c r="G17" s="262">
        <v>6874</v>
      </c>
      <c r="H17" s="263">
        <f t="shared" si="0"/>
        <v>519</v>
      </c>
      <c r="I17" s="264">
        <f t="shared" si="1"/>
        <v>10.318091451292247</v>
      </c>
      <c r="J17" s="568">
        <f t="shared" si="2"/>
        <v>404</v>
      </c>
      <c r="K17" s="569">
        <f t="shared" si="3"/>
        <v>43.865363735070574</v>
      </c>
      <c r="L17" s="561">
        <f t="shared" si="4"/>
        <v>923</v>
      </c>
      <c r="M17" s="265">
        <f t="shared" si="5"/>
        <v>15.50999831961015</v>
      </c>
      <c r="N17" s="244"/>
      <c r="O17" s="270"/>
    </row>
    <row r="18" spans="1:15" ht="15">
      <c r="A18" s="269" t="s">
        <v>69</v>
      </c>
      <c r="B18" s="260">
        <v>597</v>
      </c>
      <c r="C18" s="261">
        <v>855</v>
      </c>
      <c r="D18" s="262">
        <v>1452</v>
      </c>
      <c r="E18" s="261">
        <v>709</v>
      </c>
      <c r="F18" s="261">
        <v>963</v>
      </c>
      <c r="G18" s="262">
        <v>1672</v>
      </c>
      <c r="H18" s="263">
        <f t="shared" si="0"/>
        <v>112</v>
      </c>
      <c r="I18" s="264">
        <f t="shared" si="1"/>
        <v>18.760469011725295</v>
      </c>
      <c r="J18" s="568">
        <f t="shared" si="2"/>
        <v>108</v>
      </c>
      <c r="K18" s="569">
        <f t="shared" si="3"/>
        <v>12.63157894736842</v>
      </c>
      <c r="L18" s="561">
        <f t="shared" si="4"/>
        <v>220</v>
      </c>
      <c r="M18" s="265">
        <f t="shared" si="5"/>
        <v>15.151515151515152</v>
      </c>
      <c r="N18" s="244"/>
      <c r="O18" s="270"/>
    </row>
    <row r="19" spans="1:15" ht="15">
      <c r="A19" s="269" t="s">
        <v>70</v>
      </c>
      <c r="B19" s="260">
        <v>2472</v>
      </c>
      <c r="C19" s="261">
        <v>3263</v>
      </c>
      <c r="D19" s="262">
        <v>5735</v>
      </c>
      <c r="E19" s="261">
        <v>2510</v>
      </c>
      <c r="F19" s="261">
        <v>3004</v>
      </c>
      <c r="G19" s="262">
        <v>5514</v>
      </c>
      <c r="H19" s="263">
        <f t="shared" si="0"/>
        <v>38</v>
      </c>
      <c r="I19" s="264">
        <f t="shared" si="1"/>
        <v>1.5372168284789645</v>
      </c>
      <c r="J19" s="568">
        <f t="shared" si="2"/>
        <v>-259</v>
      </c>
      <c r="K19" s="569">
        <f t="shared" si="3"/>
        <v>-7.937480845847379</v>
      </c>
      <c r="L19" s="561">
        <f t="shared" si="4"/>
        <v>-221</v>
      </c>
      <c r="M19" s="265">
        <f t="shared" si="5"/>
        <v>-3.8535309503051436</v>
      </c>
      <c r="N19" s="244"/>
      <c r="O19" s="270"/>
    </row>
    <row r="20" spans="1:15" ht="15">
      <c r="A20" s="269" t="s">
        <v>71</v>
      </c>
      <c r="B20" s="260">
        <v>1635</v>
      </c>
      <c r="C20" s="261">
        <v>5954</v>
      </c>
      <c r="D20" s="262">
        <v>7589</v>
      </c>
      <c r="E20" s="261">
        <v>1821</v>
      </c>
      <c r="F20" s="261">
        <v>6136</v>
      </c>
      <c r="G20" s="262">
        <v>7957</v>
      </c>
      <c r="H20" s="263">
        <f t="shared" si="0"/>
        <v>186</v>
      </c>
      <c r="I20" s="264">
        <f t="shared" si="1"/>
        <v>11.376146788990825</v>
      </c>
      <c r="J20" s="568">
        <f t="shared" si="2"/>
        <v>182</v>
      </c>
      <c r="K20" s="569">
        <f t="shared" si="3"/>
        <v>3.056768558951965</v>
      </c>
      <c r="L20" s="561">
        <f t="shared" si="4"/>
        <v>368</v>
      </c>
      <c r="M20" s="265">
        <f t="shared" si="5"/>
        <v>4.849123731716959</v>
      </c>
      <c r="N20" s="244"/>
      <c r="O20" s="244"/>
    </row>
    <row r="21" spans="1:15" ht="15">
      <c r="A21" s="269" t="s">
        <v>72</v>
      </c>
      <c r="B21" s="260">
        <v>1303</v>
      </c>
      <c r="C21" s="261">
        <v>3984</v>
      </c>
      <c r="D21" s="262">
        <v>5287</v>
      </c>
      <c r="E21" s="261">
        <v>1100</v>
      </c>
      <c r="F21" s="261">
        <v>4009</v>
      </c>
      <c r="G21" s="262">
        <v>5109</v>
      </c>
      <c r="H21" s="263">
        <f t="shared" si="0"/>
        <v>-203</v>
      </c>
      <c r="I21" s="264">
        <f t="shared" si="1"/>
        <v>-15.57943207981581</v>
      </c>
      <c r="J21" s="568">
        <f t="shared" si="2"/>
        <v>25</v>
      </c>
      <c r="K21" s="569">
        <f t="shared" si="3"/>
        <v>0.6275100401606425</v>
      </c>
      <c r="L21" s="561">
        <f t="shared" si="4"/>
        <v>-178</v>
      </c>
      <c r="M21" s="265">
        <f t="shared" si="5"/>
        <v>-3.3667486287119353</v>
      </c>
      <c r="N21" s="244"/>
      <c r="O21" s="244"/>
    </row>
    <row r="22" spans="1:15" ht="15">
      <c r="A22" s="269" t="s">
        <v>73</v>
      </c>
      <c r="B22" s="266">
        <v>1691</v>
      </c>
      <c r="C22" s="267">
        <v>2258</v>
      </c>
      <c r="D22" s="262">
        <v>3949</v>
      </c>
      <c r="E22" s="267">
        <v>1562</v>
      </c>
      <c r="F22" s="267">
        <v>2060</v>
      </c>
      <c r="G22" s="262">
        <v>3622</v>
      </c>
      <c r="H22" s="263">
        <f t="shared" si="0"/>
        <v>-129</v>
      </c>
      <c r="I22" s="264">
        <f t="shared" si="1"/>
        <v>-7.628622117090479</v>
      </c>
      <c r="J22" s="568">
        <f t="shared" si="2"/>
        <v>-198</v>
      </c>
      <c r="K22" s="569">
        <f t="shared" si="3"/>
        <v>-8.768821966341896</v>
      </c>
      <c r="L22" s="561">
        <f t="shared" si="4"/>
        <v>-327</v>
      </c>
      <c r="M22" s="265">
        <f t="shared" si="5"/>
        <v>-8.280577361357306</v>
      </c>
      <c r="N22" s="244"/>
      <c r="O22" s="244"/>
    </row>
    <row r="23" spans="1:15" ht="30" customHeight="1">
      <c r="A23" s="271" t="s">
        <v>74</v>
      </c>
      <c r="B23" s="272">
        <f aca="true" t="shared" si="6" ref="B23:G23">B14+B13+B7+B6</f>
        <v>49121</v>
      </c>
      <c r="C23" s="273">
        <f t="shared" si="6"/>
        <v>37646</v>
      </c>
      <c r="D23" s="274">
        <f t="shared" si="6"/>
        <v>86767</v>
      </c>
      <c r="E23" s="275">
        <f t="shared" si="6"/>
        <v>46617</v>
      </c>
      <c r="F23" s="273">
        <f t="shared" si="6"/>
        <v>36226</v>
      </c>
      <c r="G23" s="274">
        <f t="shared" si="6"/>
        <v>82843</v>
      </c>
      <c r="H23" s="276">
        <f t="shared" si="0"/>
        <v>-2504</v>
      </c>
      <c r="I23" s="559">
        <f t="shared" si="1"/>
        <v>-5.097616090877629</v>
      </c>
      <c r="J23" s="570">
        <f t="shared" si="2"/>
        <v>-1420</v>
      </c>
      <c r="K23" s="571">
        <f t="shared" si="3"/>
        <v>-3.771981086968071</v>
      </c>
      <c r="L23" s="562">
        <f t="shared" si="4"/>
        <v>-3924</v>
      </c>
      <c r="M23" s="277">
        <f t="shared" si="5"/>
        <v>-4.52245669436537</v>
      </c>
      <c r="N23" s="244"/>
      <c r="O23" s="244"/>
    </row>
    <row r="24" spans="1:15" ht="18" customHeight="1">
      <c r="A24" s="278" t="s">
        <v>75</v>
      </c>
      <c r="B24" s="279">
        <v>370</v>
      </c>
      <c r="C24" s="280">
        <v>3113</v>
      </c>
      <c r="D24" s="281">
        <v>3483</v>
      </c>
      <c r="E24" s="280">
        <v>302</v>
      </c>
      <c r="F24" s="280">
        <v>2906</v>
      </c>
      <c r="G24" s="281">
        <v>3208</v>
      </c>
      <c r="H24" s="282">
        <f t="shared" si="0"/>
        <v>-68</v>
      </c>
      <c r="I24" s="283">
        <f t="shared" si="1"/>
        <v>-18.37837837837838</v>
      </c>
      <c r="J24" s="572">
        <f t="shared" si="2"/>
        <v>-207</v>
      </c>
      <c r="K24" s="573">
        <f t="shared" si="3"/>
        <v>-6.649534211371668</v>
      </c>
      <c r="L24" s="563">
        <f t="shared" si="4"/>
        <v>-275</v>
      </c>
      <c r="M24" s="284">
        <f t="shared" si="5"/>
        <v>-7.895492391616423</v>
      </c>
      <c r="N24" s="244"/>
      <c r="O24" s="244"/>
    </row>
    <row r="25" spans="1:15" ht="12.75" customHeight="1" thickBot="1">
      <c r="A25" s="585"/>
      <c r="B25" s="92"/>
      <c r="C25" s="92"/>
      <c r="D25" s="586"/>
      <c r="E25" s="92"/>
      <c r="F25" s="92"/>
      <c r="G25" s="586"/>
      <c r="H25" s="587"/>
      <c r="I25" s="466"/>
      <c r="J25" s="587"/>
      <c r="K25" s="466"/>
      <c r="L25" s="234"/>
      <c r="M25" s="95"/>
      <c r="N25" s="244"/>
      <c r="O25" s="244"/>
    </row>
    <row r="26" spans="1:15" ht="9.75" customHeight="1">
      <c r="A26" s="178"/>
      <c r="B26" s="122"/>
      <c r="C26" s="285"/>
      <c r="D26" s="286"/>
      <c r="E26" s="122"/>
      <c r="F26" s="285"/>
      <c r="G26" s="286"/>
      <c r="H26" s="287"/>
      <c r="I26" s="123"/>
      <c r="J26" s="574"/>
      <c r="K26" s="515"/>
      <c r="L26" s="564"/>
      <c r="M26" s="124"/>
      <c r="N26" s="244"/>
      <c r="O26" s="244"/>
    </row>
    <row r="27" spans="1:15" ht="15">
      <c r="A27" s="111" t="s">
        <v>30</v>
      </c>
      <c r="B27" s="288">
        <f aca="true" t="shared" si="7" ref="B27:G27">B24+B23</f>
        <v>49491</v>
      </c>
      <c r="C27" s="289">
        <f t="shared" si="7"/>
        <v>40759</v>
      </c>
      <c r="D27" s="290">
        <f t="shared" si="7"/>
        <v>90250</v>
      </c>
      <c r="E27" s="288">
        <f t="shared" si="7"/>
        <v>46919</v>
      </c>
      <c r="F27" s="289">
        <f t="shared" si="7"/>
        <v>39132</v>
      </c>
      <c r="G27" s="290">
        <f t="shared" si="7"/>
        <v>86051</v>
      </c>
      <c r="H27" s="291">
        <f>E27-B27</f>
        <v>-2572</v>
      </c>
      <c r="I27" s="292">
        <f>H27/B27%</f>
        <v>-5.1969044876846295</v>
      </c>
      <c r="J27" s="575">
        <f>F27-C27</f>
        <v>-1627</v>
      </c>
      <c r="K27" s="576">
        <f>J27/C27%</f>
        <v>-3.991756421894551</v>
      </c>
      <c r="L27" s="291">
        <f>G27-D27</f>
        <v>-4199</v>
      </c>
      <c r="M27" s="293">
        <f>L27/D27%</f>
        <v>-4.652631578947369</v>
      </c>
      <c r="N27" s="244"/>
      <c r="O27" s="244"/>
    </row>
    <row r="28" spans="1:15" ht="9.75" customHeight="1">
      <c r="A28" s="294"/>
      <c r="B28" s="137"/>
      <c r="C28" s="295"/>
      <c r="D28" s="296"/>
      <c r="E28" s="137"/>
      <c r="F28" s="295"/>
      <c r="G28" s="296"/>
      <c r="H28" s="297"/>
      <c r="I28" s="109"/>
      <c r="J28" s="577"/>
      <c r="K28" s="578"/>
      <c r="L28" s="565"/>
      <c r="M28" s="298"/>
      <c r="N28" s="244"/>
      <c r="O28" s="244"/>
    </row>
    <row r="29" spans="1:15" ht="19.5" customHeight="1" thickBot="1">
      <c r="A29" s="139" t="s">
        <v>31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1"/>
      <c r="N29" s="244"/>
      <c r="O29" s="244"/>
    </row>
    <row r="30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1.7109375" style="0" customWidth="1"/>
    <col min="9" max="10" width="7.7109375" style="0" customWidth="1"/>
    <col min="11" max="11" width="1.7109375" style="0" customWidth="1"/>
    <col min="12" max="12" width="6.7109375" style="299" customWidth="1"/>
    <col min="13" max="13" width="6.7109375" style="300" customWidth="1"/>
    <col min="14" max="14" width="6.28125" style="299" customWidth="1"/>
    <col min="15" max="15" width="7.28125" style="300" customWidth="1"/>
    <col min="16" max="16" width="7.140625" style="299" customWidth="1"/>
    <col min="17" max="17" width="6.7109375" style="300" customWidth="1"/>
  </cols>
  <sheetData>
    <row r="1" spans="1:17" ht="22.5" customHeight="1" thickTop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719" t="s">
        <v>56</v>
      </c>
      <c r="B3" s="589">
        <v>2018</v>
      </c>
      <c r="C3" s="590"/>
      <c r="D3" s="590"/>
      <c r="E3" s="589">
        <v>2019</v>
      </c>
      <c r="F3" s="8"/>
      <c r="G3" s="8"/>
      <c r="H3" s="316"/>
      <c r="I3" s="317" t="s">
        <v>112</v>
      </c>
      <c r="J3" s="318"/>
      <c r="K3" s="316"/>
      <c r="L3" s="9" t="s">
        <v>1</v>
      </c>
      <c r="M3" s="11"/>
      <c r="N3" s="11"/>
      <c r="O3" s="11"/>
      <c r="P3" s="11"/>
      <c r="Q3" s="12"/>
    </row>
    <row r="4" spans="1:17" s="17" customFormat="1" ht="12.75" customHeight="1">
      <c r="A4" s="720"/>
      <c r="B4" s="722" t="s">
        <v>79</v>
      </c>
      <c r="C4" s="727" t="s">
        <v>78</v>
      </c>
      <c r="D4" s="726" t="s">
        <v>77</v>
      </c>
      <c r="E4" s="722" t="s">
        <v>79</v>
      </c>
      <c r="F4" s="727" t="s">
        <v>78</v>
      </c>
      <c r="G4" s="726" t="s">
        <v>77</v>
      </c>
      <c r="H4" s="319"/>
      <c r="I4" s="722">
        <v>2018</v>
      </c>
      <c r="J4" s="724">
        <v>2019</v>
      </c>
      <c r="K4" s="319"/>
      <c r="L4" s="15" t="s">
        <v>82</v>
      </c>
      <c r="M4" s="14"/>
      <c r="N4" s="482" t="s">
        <v>81</v>
      </c>
      <c r="O4" s="483"/>
      <c r="P4" s="14" t="s">
        <v>80</v>
      </c>
      <c r="Q4" s="16"/>
    </row>
    <row r="5" spans="1:17" s="17" customFormat="1" ht="13.5" customHeight="1" thickBot="1">
      <c r="A5" s="721"/>
      <c r="B5" s="694"/>
      <c r="C5" s="728"/>
      <c r="D5" s="698"/>
      <c r="E5" s="694"/>
      <c r="F5" s="728"/>
      <c r="G5" s="698"/>
      <c r="H5" s="320"/>
      <c r="I5" s="723"/>
      <c r="J5" s="725"/>
      <c r="K5" s="320"/>
      <c r="L5" s="19" t="s">
        <v>8</v>
      </c>
      <c r="M5" s="457" t="s">
        <v>12</v>
      </c>
      <c r="N5" s="484" t="s">
        <v>8</v>
      </c>
      <c r="O5" s="485" t="s">
        <v>12</v>
      </c>
      <c r="P5" s="457" t="s">
        <v>8</v>
      </c>
      <c r="Q5" s="20" t="s">
        <v>12</v>
      </c>
    </row>
    <row r="6" spans="1:17" ht="18" customHeight="1">
      <c r="A6" s="247" t="s">
        <v>57</v>
      </c>
      <c r="B6" s="248">
        <v>16213</v>
      </c>
      <c r="C6" s="249">
        <v>6</v>
      </c>
      <c r="D6" s="301">
        <v>142</v>
      </c>
      <c r="E6" s="251">
        <v>15821</v>
      </c>
      <c r="F6" s="249">
        <v>13</v>
      </c>
      <c r="G6" s="301">
        <v>159</v>
      </c>
      <c r="H6" s="321"/>
      <c r="I6" s="322">
        <f>B6/Settore!D6%</f>
        <v>99.0954098160259</v>
      </c>
      <c r="J6" s="323">
        <f>E6/Settore!G6%</f>
        <v>98.92452948164822</v>
      </c>
      <c r="K6" s="321"/>
      <c r="L6" s="252">
        <f aca="true" t="shared" si="0" ref="L6:L22">E6-B6</f>
        <v>-392</v>
      </c>
      <c r="M6" s="253">
        <f aca="true" t="shared" si="1" ref="M6:M22">L6/B6%</f>
        <v>-2.417812866218467</v>
      </c>
      <c r="N6" s="566">
        <f aca="true" t="shared" si="2" ref="N6:N22">F6-C6</f>
        <v>7</v>
      </c>
      <c r="O6" s="567">
        <f>N6/C6%</f>
        <v>116.66666666666667</v>
      </c>
      <c r="P6" s="560">
        <f aca="true" t="shared" si="3" ref="P6:P22">G6-D6</f>
        <v>17</v>
      </c>
      <c r="Q6" s="254">
        <f aca="true" t="shared" si="4" ref="Q6:Q22">P6/D6%</f>
        <v>11.971830985915494</v>
      </c>
    </row>
    <row r="7" spans="1:17" ht="18" customHeight="1">
      <c r="A7" s="255" t="s">
        <v>58</v>
      </c>
      <c r="B7" s="256">
        <v>13035</v>
      </c>
      <c r="C7" s="257">
        <v>893</v>
      </c>
      <c r="D7" s="302">
        <v>2230</v>
      </c>
      <c r="E7" s="257">
        <v>8979</v>
      </c>
      <c r="F7" s="257">
        <v>1007</v>
      </c>
      <c r="G7" s="302">
        <v>2788</v>
      </c>
      <c r="H7" s="324"/>
      <c r="I7" s="325">
        <f>B7/Settore!D7%</f>
        <v>80.67211288525807</v>
      </c>
      <c r="J7" s="326">
        <f>E7/Settore!G7%</f>
        <v>70.29121653358385</v>
      </c>
      <c r="K7" s="324"/>
      <c r="L7" s="252">
        <f t="shared" si="0"/>
        <v>-4056</v>
      </c>
      <c r="M7" s="253">
        <f t="shared" si="1"/>
        <v>-31.116225546605296</v>
      </c>
      <c r="N7" s="566">
        <f t="shared" si="2"/>
        <v>114</v>
      </c>
      <c r="O7" s="567">
        <f>N7/C7%</f>
        <v>12.76595744680851</v>
      </c>
      <c r="P7" s="560">
        <f t="shared" si="3"/>
        <v>558</v>
      </c>
      <c r="Q7" s="254">
        <f t="shared" si="4"/>
        <v>25.022421524663677</v>
      </c>
    </row>
    <row r="8" spans="1:17" ht="15">
      <c r="A8" s="259" t="s">
        <v>59</v>
      </c>
      <c r="B8" s="260">
        <v>2280</v>
      </c>
      <c r="C8" s="261">
        <v>152</v>
      </c>
      <c r="D8" s="303">
        <v>268</v>
      </c>
      <c r="E8" s="261">
        <v>1964</v>
      </c>
      <c r="F8" s="261">
        <v>133</v>
      </c>
      <c r="G8" s="303">
        <v>303</v>
      </c>
      <c r="H8" s="327"/>
      <c r="I8" s="328">
        <f>B8/Settore!D8%</f>
        <v>84.44444444444444</v>
      </c>
      <c r="J8" s="329">
        <f>E8/Settore!G8%</f>
        <v>81.83333333333333</v>
      </c>
      <c r="K8" s="327"/>
      <c r="L8" s="263">
        <f t="shared" si="0"/>
        <v>-316</v>
      </c>
      <c r="M8" s="264">
        <f t="shared" si="1"/>
        <v>-13.859649122807017</v>
      </c>
      <c r="N8" s="568">
        <f t="shared" si="2"/>
        <v>-19</v>
      </c>
      <c r="O8" s="569">
        <f aca="true" t="shared" si="5" ref="O8:O22">N8/C8%</f>
        <v>-12.5</v>
      </c>
      <c r="P8" s="561">
        <f t="shared" si="3"/>
        <v>35</v>
      </c>
      <c r="Q8" s="265">
        <f t="shared" si="4"/>
        <v>13.059701492537313</v>
      </c>
    </row>
    <row r="9" spans="1:17" ht="15">
      <c r="A9" s="259" t="s">
        <v>60</v>
      </c>
      <c r="B9" s="260">
        <v>192</v>
      </c>
      <c r="C9" s="261">
        <v>9</v>
      </c>
      <c r="D9" s="303">
        <v>54</v>
      </c>
      <c r="E9" s="261">
        <v>248</v>
      </c>
      <c r="F9" s="261">
        <v>19</v>
      </c>
      <c r="G9" s="303">
        <v>51</v>
      </c>
      <c r="H9" s="327"/>
      <c r="I9" s="328">
        <f>B9/Settore!D9%</f>
        <v>75.29411764705883</v>
      </c>
      <c r="J9" s="329">
        <f>E9/Settore!G9%</f>
        <v>77.9874213836478</v>
      </c>
      <c r="K9" s="327"/>
      <c r="L9" s="263">
        <f t="shared" si="0"/>
        <v>56</v>
      </c>
      <c r="M9" s="264">
        <f t="shared" si="1"/>
        <v>29.166666666666668</v>
      </c>
      <c r="N9" s="568">
        <f t="shared" si="2"/>
        <v>10</v>
      </c>
      <c r="O9" s="569">
        <f t="shared" si="5"/>
        <v>111.11111111111111</v>
      </c>
      <c r="P9" s="561">
        <f t="shared" si="3"/>
        <v>-3</v>
      </c>
      <c r="Q9" s="265">
        <f t="shared" si="4"/>
        <v>-5.555555555555555</v>
      </c>
    </row>
    <row r="10" spans="1:17" ht="15">
      <c r="A10" s="259" t="s">
        <v>61</v>
      </c>
      <c r="B10" s="260">
        <v>2732</v>
      </c>
      <c r="C10" s="261">
        <v>46</v>
      </c>
      <c r="D10" s="303">
        <v>364</v>
      </c>
      <c r="E10" s="261">
        <v>1663</v>
      </c>
      <c r="F10" s="261">
        <v>66</v>
      </c>
      <c r="G10" s="303">
        <v>603</v>
      </c>
      <c r="H10" s="327"/>
      <c r="I10" s="328">
        <f>B10/Settore!D10%</f>
        <v>86.95098663271801</v>
      </c>
      <c r="J10" s="329">
        <f>E10/Settore!G10%</f>
        <v>71.31217838765008</v>
      </c>
      <c r="K10" s="327"/>
      <c r="L10" s="263">
        <f t="shared" si="0"/>
        <v>-1069</v>
      </c>
      <c r="M10" s="264">
        <f t="shared" si="1"/>
        <v>-39.12884333821376</v>
      </c>
      <c r="N10" s="568">
        <f t="shared" si="2"/>
        <v>20</v>
      </c>
      <c r="O10" s="569">
        <f t="shared" si="5"/>
        <v>43.47826086956522</v>
      </c>
      <c r="P10" s="561">
        <f t="shared" si="3"/>
        <v>239</v>
      </c>
      <c r="Q10" s="265">
        <f t="shared" si="4"/>
        <v>65.65934065934066</v>
      </c>
    </row>
    <row r="11" spans="1:17" ht="15">
      <c r="A11" s="259" t="s">
        <v>62</v>
      </c>
      <c r="B11" s="260">
        <v>5456</v>
      </c>
      <c r="C11" s="261">
        <v>497</v>
      </c>
      <c r="D11" s="303">
        <v>1055</v>
      </c>
      <c r="E11" s="261">
        <v>3338</v>
      </c>
      <c r="F11" s="261">
        <v>531</v>
      </c>
      <c r="G11" s="303">
        <v>1176</v>
      </c>
      <c r="H11" s="327"/>
      <c r="I11" s="328">
        <f>B11/Settore!D11%</f>
        <v>77.85388127853882</v>
      </c>
      <c r="J11" s="329">
        <f>E11/Settore!G11%</f>
        <v>66.1645193260654</v>
      </c>
      <c r="K11" s="327"/>
      <c r="L11" s="263">
        <f t="shared" si="0"/>
        <v>-2118</v>
      </c>
      <c r="M11" s="264">
        <f t="shared" si="1"/>
        <v>-38.81964809384164</v>
      </c>
      <c r="N11" s="568">
        <f t="shared" si="2"/>
        <v>34</v>
      </c>
      <c r="O11" s="569">
        <f t="shared" si="5"/>
        <v>6.841046277665996</v>
      </c>
      <c r="P11" s="561">
        <f t="shared" si="3"/>
        <v>121</v>
      </c>
      <c r="Q11" s="265">
        <f t="shared" si="4"/>
        <v>11.469194312796208</v>
      </c>
    </row>
    <row r="12" spans="1:17" ht="15">
      <c r="A12" s="259" t="s">
        <v>63</v>
      </c>
      <c r="B12" s="260">
        <v>2375</v>
      </c>
      <c r="C12" s="261">
        <v>189</v>
      </c>
      <c r="D12" s="303">
        <v>489</v>
      </c>
      <c r="E12" s="261">
        <v>1766</v>
      </c>
      <c r="F12" s="261">
        <v>258</v>
      </c>
      <c r="G12" s="303">
        <v>655</v>
      </c>
      <c r="H12" s="327"/>
      <c r="I12" s="328">
        <f>B12/Settore!D12%</f>
        <v>77.7923354077956</v>
      </c>
      <c r="J12" s="329">
        <f>E12/Settore!G12%</f>
        <v>65.92011944755507</v>
      </c>
      <c r="K12" s="327"/>
      <c r="L12" s="263">
        <f t="shared" si="0"/>
        <v>-609</v>
      </c>
      <c r="M12" s="264">
        <f t="shared" si="1"/>
        <v>-25.642105263157895</v>
      </c>
      <c r="N12" s="568">
        <f t="shared" si="2"/>
        <v>69</v>
      </c>
      <c r="O12" s="569">
        <f t="shared" si="5"/>
        <v>36.50793650793651</v>
      </c>
      <c r="P12" s="561">
        <f t="shared" si="3"/>
        <v>166</v>
      </c>
      <c r="Q12" s="265">
        <f t="shared" si="4"/>
        <v>33.946830265848675</v>
      </c>
    </row>
    <row r="13" spans="1:17" ht="18" customHeight="1">
      <c r="A13" s="255" t="s">
        <v>64</v>
      </c>
      <c r="B13" s="256">
        <v>4074</v>
      </c>
      <c r="C13" s="257">
        <v>315</v>
      </c>
      <c r="D13" s="302">
        <v>1515</v>
      </c>
      <c r="E13" s="257">
        <v>3464</v>
      </c>
      <c r="F13" s="257">
        <v>342</v>
      </c>
      <c r="G13" s="302">
        <v>1695</v>
      </c>
      <c r="H13" s="324"/>
      <c r="I13" s="325">
        <f>B13/Settore!D13%</f>
        <v>69.0040650406504</v>
      </c>
      <c r="J13" s="326">
        <f>E13/Settore!G13%</f>
        <v>62.97036902381385</v>
      </c>
      <c r="K13" s="324"/>
      <c r="L13" s="252">
        <f t="shared" si="0"/>
        <v>-610</v>
      </c>
      <c r="M13" s="253">
        <f t="shared" si="1"/>
        <v>-14.972999509081983</v>
      </c>
      <c r="N13" s="566">
        <f t="shared" si="2"/>
        <v>27</v>
      </c>
      <c r="O13" s="567">
        <f t="shared" si="5"/>
        <v>8.571428571428571</v>
      </c>
      <c r="P13" s="560">
        <f t="shared" si="3"/>
        <v>180</v>
      </c>
      <c r="Q13" s="254">
        <f t="shared" si="4"/>
        <v>11.881188118811881</v>
      </c>
    </row>
    <row r="14" spans="1:17" ht="18" customHeight="1">
      <c r="A14" s="255" t="s">
        <v>65</v>
      </c>
      <c r="B14" s="256">
        <v>38895</v>
      </c>
      <c r="C14" s="257">
        <v>2120</v>
      </c>
      <c r="D14" s="302">
        <v>7329</v>
      </c>
      <c r="E14" s="257">
        <v>37388</v>
      </c>
      <c r="F14" s="257">
        <v>2177</v>
      </c>
      <c r="G14" s="302">
        <v>9010</v>
      </c>
      <c r="H14" s="324"/>
      <c r="I14" s="325">
        <f>B14/Settore!D14%</f>
        <v>80.4546582823101</v>
      </c>
      <c r="J14" s="326">
        <f>E14/Settore!G14%</f>
        <v>76.96963458569223</v>
      </c>
      <c r="K14" s="324"/>
      <c r="L14" s="252">
        <f t="shared" si="0"/>
        <v>-1507</v>
      </c>
      <c r="M14" s="253">
        <f t="shared" si="1"/>
        <v>-3.8745340017997174</v>
      </c>
      <c r="N14" s="566">
        <f t="shared" si="2"/>
        <v>57</v>
      </c>
      <c r="O14" s="567">
        <f t="shared" si="5"/>
        <v>2.688679245283019</v>
      </c>
      <c r="P14" s="560">
        <f t="shared" si="3"/>
        <v>1681</v>
      </c>
      <c r="Q14" s="254">
        <f t="shared" si="4"/>
        <v>22.936280529403735</v>
      </c>
    </row>
    <row r="15" spans="1:17" ht="15">
      <c r="A15" s="269" t="s">
        <v>66</v>
      </c>
      <c r="B15" s="260">
        <v>6110</v>
      </c>
      <c r="C15" s="261">
        <v>631</v>
      </c>
      <c r="D15" s="303">
        <v>1106</v>
      </c>
      <c r="E15" s="261">
        <v>5678</v>
      </c>
      <c r="F15" s="261">
        <v>641</v>
      </c>
      <c r="G15" s="303">
        <v>1195</v>
      </c>
      <c r="H15" s="327"/>
      <c r="I15" s="328">
        <f>B15/Settore!D15%</f>
        <v>77.8641519051867</v>
      </c>
      <c r="J15" s="329">
        <f>E15/Settore!G15%</f>
        <v>75.56561085972851</v>
      </c>
      <c r="K15" s="327"/>
      <c r="L15" s="263">
        <f t="shared" si="0"/>
        <v>-432</v>
      </c>
      <c r="M15" s="264">
        <f t="shared" si="1"/>
        <v>-7.070376432078559</v>
      </c>
      <c r="N15" s="568">
        <f t="shared" si="2"/>
        <v>10</v>
      </c>
      <c r="O15" s="569">
        <f t="shared" si="5"/>
        <v>1.5847860538827259</v>
      </c>
      <c r="P15" s="561">
        <f t="shared" si="3"/>
        <v>89</v>
      </c>
      <c r="Q15" s="265">
        <f t="shared" si="4"/>
        <v>8.047016274864376</v>
      </c>
    </row>
    <row r="16" spans="1:17" ht="15">
      <c r="A16" s="269" t="s">
        <v>67</v>
      </c>
      <c r="B16" s="260">
        <v>8416</v>
      </c>
      <c r="C16" s="261">
        <v>759</v>
      </c>
      <c r="D16" s="303">
        <v>1359</v>
      </c>
      <c r="E16" s="261">
        <v>8107</v>
      </c>
      <c r="F16" s="261">
        <v>817</v>
      </c>
      <c r="G16" s="303">
        <v>1389</v>
      </c>
      <c r="H16" s="327"/>
      <c r="I16" s="328">
        <f>B16/Settore!D16%</f>
        <v>79.89367761534079</v>
      </c>
      <c r="J16" s="329">
        <f>E16/Settore!G16%</f>
        <v>78.60952196257152</v>
      </c>
      <c r="K16" s="327"/>
      <c r="L16" s="263">
        <f t="shared" si="0"/>
        <v>-309</v>
      </c>
      <c r="M16" s="264">
        <f t="shared" si="1"/>
        <v>-3.671577946768061</v>
      </c>
      <c r="N16" s="568">
        <f t="shared" si="2"/>
        <v>58</v>
      </c>
      <c r="O16" s="569">
        <f t="shared" si="5"/>
        <v>7.64163372859025</v>
      </c>
      <c r="P16" s="561">
        <f t="shared" si="3"/>
        <v>30</v>
      </c>
      <c r="Q16" s="265">
        <f t="shared" si="4"/>
        <v>2.207505518763797</v>
      </c>
    </row>
    <row r="17" spans="1:17" ht="15">
      <c r="A17" s="269" t="s">
        <v>68</v>
      </c>
      <c r="B17" s="260">
        <v>4568</v>
      </c>
      <c r="C17" s="261">
        <v>109</v>
      </c>
      <c r="D17" s="303">
        <v>1274</v>
      </c>
      <c r="E17" s="261">
        <v>4763</v>
      </c>
      <c r="F17" s="261">
        <v>97</v>
      </c>
      <c r="G17" s="303">
        <v>2014</v>
      </c>
      <c r="H17" s="327"/>
      <c r="I17" s="328">
        <f>B17/Settore!D17%</f>
        <v>76.76020836834145</v>
      </c>
      <c r="J17" s="329">
        <f>E17/Settore!G17%</f>
        <v>69.290078556881</v>
      </c>
      <c r="K17" s="327"/>
      <c r="L17" s="263">
        <f t="shared" si="0"/>
        <v>195</v>
      </c>
      <c r="M17" s="264">
        <f t="shared" si="1"/>
        <v>4.268826619964973</v>
      </c>
      <c r="N17" s="568">
        <f t="shared" si="2"/>
        <v>-12</v>
      </c>
      <c r="O17" s="569">
        <f t="shared" si="5"/>
        <v>-11.009174311926605</v>
      </c>
      <c r="P17" s="561">
        <f t="shared" si="3"/>
        <v>740</v>
      </c>
      <c r="Q17" s="265">
        <f t="shared" si="4"/>
        <v>58.084772370486654</v>
      </c>
    </row>
    <row r="18" spans="1:17" ht="15">
      <c r="A18" s="269" t="s">
        <v>69</v>
      </c>
      <c r="B18" s="260">
        <v>861</v>
      </c>
      <c r="C18" s="261">
        <v>164</v>
      </c>
      <c r="D18" s="303">
        <v>427</v>
      </c>
      <c r="E18" s="261">
        <v>976</v>
      </c>
      <c r="F18" s="261">
        <v>207</v>
      </c>
      <c r="G18" s="303">
        <v>489</v>
      </c>
      <c r="H18" s="327"/>
      <c r="I18" s="328">
        <f>B18/Settore!D18%</f>
        <v>59.29752066115703</v>
      </c>
      <c r="J18" s="329">
        <f>E18/Settore!G18%</f>
        <v>58.3732057416268</v>
      </c>
      <c r="K18" s="327"/>
      <c r="L18" s="263">
        <f t="shared" si="0"/>
        <v>115</v>
      </c>
      <c r="M18" s="264">
        <f t="shared" si="1"/>
        <v>13.356562137049943</v>
      </c>
      <c r="N18" s="568">
        <f t="shared" si="2"/>
        <v>43</v>
      </c>
      <c r="O18" s="569">
        <f t="shared" si="5"/>
        <v>26.219512195121954</v>
      </c>
      <c r="P18" s="561">
        <f t="shared" si="3"/>
        <v>62</v>
      </c>
      <c r="Q18" s="265">
        <f t="shared" si="4"/>
        <v>14.519906323185014</v>
      </c>
    </row>
    <row r="19" spans="1:17" ht="15">
      <c r="A19" s="269" t="s">
        <v>70</v>
      </c>
      <c r="B19" s="260">
        <v>4863</v>
      </c>
      <c r="C19" s="261">
        <v>55</v>
      </c>
      <c r="D19" s="303">
        <v>817</v>
      </c>
      <c r="E19" s="261">
        <v>4527</v>
      </c>
      <c r="F19" s="261">
        <v>54</v>
      </c>
      <c r="G19" s="303">
        <v>933</v>
      </c>
      <c r="H19" s="327"/>
      <c r="I19" s="328">
        <f>B19/Settore!D19%</f>
        <v>84.7951176983435</v>
      </c>
      <c r="J19" s="329">
        <f>E19/Settore!G19%</f>
        <v>82.10010881392819</v>
      </c>
      <c r="K19" s="327"/>
      <c r="L19" s="263">
        <f>E19-B19</f>
        <v>-336</v>
      </c>
      <c r="M19" s="264">
        <f>L19/B19%</f>
        <v>-6.909315237507711</v>
      </c>
      <c r="N19" s="568">
        <f>F19-C19</f>
        <v>-1</v>
      </c>
      <c r="O19" s="569">
        <f>N19/C19%</f>
        <v>-1.8181818181818181</v>
      </c>
      <c r="P19" s="561">
        <f>G19-D19</f>
        <v>116</v>
      </c>
      <c r="Q19" s="265">
        <f>P19/D19%</f>
        <v>14.19828641370869</v>
      </c>
    </row>
    <row r="20" spans="1:17" ht="15">
      <c r="A20" s="269" t="s">
        <v>71</v>
      </c>
      <c r="B20" s="260">
        <v>7087</v>
      </c>
      <c r="C20" s="261">
        <v>11</v>
      </c>
      <c r="D20" s="303">
        <v>491</v>
      </c>
      <c r="E20" s="261">
        <v>7254</v>
      </c>
      <c r="F20" s="261">
        <v>15</v>
      </c>
      <c r="G20" s="303">
        <v>688</v>
      </c>
      <c r="H20" s="327"/>
      <c r="I20" s="328">
        <f>B20/Settore!D20%</f>
        <v>93.38516273553827</v>
      </c>
      <c r="J20" s="329">
        <f>E20/Settore!G20%</f>
        <v>91.16501193917307</v>
      </c>
      <c r="K20" s="327"/>
      <c r="L20" s="263">
        <f t="shared" si="0"/>
        <v>167</v>
      </c>
      <c r="M20" s="264">
        <f t="shared" si="1"/>
        <v>2.3564272611824464</v>
      </c>
      <c r="N20" s="568">
        <f t="shared" si="2"/>
        <v>4</v>
      </c>
      <c r="O20" s="579">
        <v>0</v>
      </c>
      <c r="P20" s="561">
        <f t="shared" si="3"/>
        <v>197</v>
      </c>
      <c r="Q20" s="265">
        <f t="shared" si="4"/>
        <v>40.122199592668025</v>
      </c>
    </row>
    <row r="21" spans="1:17" ht="15">
      <c r="A21" s="269" t="s">
        <v>72</v>
      </c>
      <c r="B21" s="260">
        <v>4053</v>
      </c>
      <c r="C21" s="261">
        <v>65</v>
      </c>
      <c r="D21" s="303">
        <v>1169</v>
      </c>
      <c r="E21" s="261">
        <v>3389</v>
      </c>
      <c r="F21" s="261">
        <v>77</v>
      </c>
      <c r="G21" s="303">
        <v>1643</v>
      </c>
      <c r="H21" s="327"/>
      <c r="I21" s="328">
        <f>B21/Settore!D21%</f>
        <v>76.65973141668243</v>
      </c>
      <c r="J21" s="329">
        <f>E21/Settore!G21%</f>
        <v>66.3339205323938</v>
      </c>
      <c r="K21" s="327"/>
      <c r="L21" s="263">
        <f t="shared" si="0"/>
        <v>-664</v>
      </c>
      <c r="M21" s="264">
        <f t="shared" si="1"/>
        <v>-16.38292622748581</v>
      </c>
      <c r="N21" s="568">
        <f t="shared" si="2"/>
        <v>12</v>
      </c>
      <c r="O21" s="569">
        <f t="shared" si="5"/>
        <v>18.46153846153846</v>
      </c>
      <c r="P21" s="561">
        <f t="shared" si="3"/>
        <v>474</v>
      </c>
      <c r="Q21" s="265">
        <f t="shared" si="4"/>
        <v>40.547476475620186</v>
      </c>
    </row>
    <row r="22" spans="1:17" ht="15">
      <c r="A22" s="269" t="s">
        <v>73</v>
      </c>
      <c r="B22" s="260">
        <v>2937</v>
      </c>
      <c r="C22" s="261">
        <v>326</v>
      </c>
      <c r="D22" s="303">
        <v>686</v>
      </c>
      <c r="E22" s="261">
        <v>2694</v>
      </c>
      <c r="F22" s="261">
        <v>269</v>
      </c>
      <c r="G22" s="303">
        <v>659</v>
      </c>
      <c r="H22" s="327"/>
      <c r="I22" s="328">
        <f>B22/Settore!D22%</f>
        <v>74.3732590529248</v>
      </c>
      <c r="J22" s="329">
        <f>E22/Settore!G22%</f>
        <v>74.37879624516842</v>
      </c>
      <c r="K22" s="327"/>
      <c r="L22" s="263">
        <f t="shared" si="0"/>
        <v>-243</v>
      </c>
      <c r="M22" s="264">
        <f t="shared" si="1"/>
        <v>-8.273748723186925</v>
      </c>
      <c r="N22" s="568">
        <f t="shared" si="2"/>
        <v>-57</v>
      </c>
      <c r="O22" s="569">
        <f t="shared" si="5"/>
        <v>-17.484662576687118</v>
      </c>
      <c r="P22" s="561">
        <f t="shared" si="3"/>
        <v>-27</v>
      </c>
      <c r="Q22" s="265">
        <f t="shared" si="4"/>
        <v>-3.9358600583090375</v>
      </c>
    </row>
    <row r="23" spans="1:17" ht="30" customHeight="1">
      <c r="A23" s="271" t="s">
        <v>74</v>
      </c>
      <c r="B23" s="272">
        <f aca="true" t="shared" si="6" ref="B23:G23">B14+B13+B7+B6</f>
        <v>72217</v>
      </c>
      <c r="C23" s="273">
        <f t="shared" si="6"/>
        <v>3334</v>
      </c>
      <c r="D23" s="274">
        <f t="shared" si="6"/>
        <v>11216</v>
      </c>
      <c r="E23" s="275">
        <f t="shared" si="6"/>
        <v>65652</v>
      </c>
      <c r="F23" s="273">
        <f t="shared" si="6"/>
        <v>3539</v>
      </c>
      <c r="G23" s="274">
        <f t="shared" si="6"/>
        <v>13652</v>
      </c>
      <c r="H23" s="330"/>
      <c r="I23" s="331">
        <f>B23/Settore!D23%</f>
        <v>83.23095185957796</v>
      </c>
      <c r="J23" s="332">
        <f>E23/Settore!G23%</f>
        <v>79.24869934695751</v>
      </c>
      <c r="K23" s="330"/>
      <c r="L23" s="276">
        <f>E23-B23</f>
        <v>-6565</v>
      </c>
      <c r="M23" s="559">
        <f>L23/B23%</f>
        <v>-9.090657324452692</v>
      </c>
      <c r="N23" s="570">
        <f>F23-C23</f>
        <v>205</v>
      </c>
      <c r="O23" s="571">
        <f>N23/C23%</f>
        <v>6.148770245950809</v>
      </c>
      <c r="P23" s="562">
        <f>G23-D23</f>
        <v>2436</v>
      </c>
      <c r="Q23" s="277">
        <f>P23/D23%</f>
        <v>21.718972895863054</v>
      </c>
    </row>
    <row r="24" spans="1:17" ht="18" customHeight="1">
      <c r="A24" s="278" t="s">
        <v>75</v>
      </c>
      <c r="B24" s="279">
        <v>759</v>
      </c>
      <c r="C24" s="280">
        <v>0</v>
      </c>
      <c r="D24" s="304">
        <v>2724</v>
      </c>
      <c r="E24" s="280">
        <v>656</v>
      </c>
      <c r="F24" s="280">
        <v>0</v>
      </c>
      <c r="G24" s="304">
        <v>2552</v>
      </c>
      <c r="H24" s="333"/>
      <c r="I24" s="334">
        <f>B24/Settore!D24%</f>
        <v>21.791559000861326</v>
      </c>
      <c r="J24" s="335">
        <f>E24/Settore!G24%</f>
        <v>20.448877805486287</v>
      </c>
      <c r="K24" s="333"/>
      <c r="L24" s="282">
        <f>E24-B24</f>
        <v>-103</v>
      </c>
      <c r="M24" s="283">
        <f>L24/B24%</f>
        <v>-13.570487483530963</v>
      </c>
      <c r="N24" s="572">
        <f>F24-C24</f>
        <v>0</v>
      </c>
      <c r="O24" s="580">
        <v>0</v>
      </c>
      <c r="P24" s="563">
        <f>G24-D24</f>
        <v>-172</v>
      </c>
      <c r="Q24" s="284">
        <f>P24/D24%</f>
        <v>-6.31424375917768</v>
      </c>
    </row>
    <row r="25" spans="1:17" ht="12.75" customHeight="1" thickBot="1">
      <c r="A25" s="585"/>
      <c r="B25" s="92"/>
      <c r="C25" s="92"/>
      <c r="D25" s="586"/>
      <c r="E25" s="92"/>
      <c r="F25" s="92"/>
      <c r="G25" s="93"/>
      <c r="H25" s="336"/>
      <c r="I25" s="588"/>
      <c r="J25" s="337"/>
      <c r="K25" s="336"/>
      <c r="L25" s="94"/>
      <c r="M25" s="466"/>
      <c r="N25" s="587"/>
      <c r="O25" s="466"/>
      <c r="P25" s="234"/>
      <c r="Q25" s="95"/>
    </row>
    <row r="26" spans="1:17" ht="9.75" customHeight="1">
      <c r="A26" s="178"/>
      <c r="B26" s="122"/>
      <c r="C26" s="285"/>
      <c r="D26" s="286"/>
      <c r="E26" s="122"/>
      <c r="F26" s="285"/>
      <c r="G26" s="286"/>
      <c r="H26" s="338"/>
      <c r="I26" s="339"/>
      <c r="J26" s="340"/>
      <c r="K26" s="338"/>
      <c r="L26" s="287"/>
      <c r="M26" s="123"/>
      <c r="N26" s="574"/>
      <c r="O26" s="515"/>
      <c r="P26" s="564"/>
      <c r="Q26" s="124"/>
    </row>
    <row r="27" spans="1:17" ht="15">
      <c r="A27" s="111" t="s">
        <v>30</v>
      </c>
      <c r="B27" s="288">
        <f aca="true" t="shared" si="7" ref="B27:G27">B24+B23</f>
        <v>72976</v>
      </c>
      <c r="C27" s="289">
        <f t="shared" si="7"/>
        <v>3334</v>
      </c>
      <c r="D27" s="290">
        <f t="shared" si="7"/>
        <v>13940</v>
      </c>
      <c r="E27" s="288">
        <f t="shared" si="7"/>
        <v>66308</v>
      </c>
      <c r="F27" s="289">
        <f t="shared" si="7"/>
        <v>3539</v>
      </c>
      <c r="G27" s="290">
        <f t="shared" si="7"/>
        <v>16204</v>
      </c>
      <c r="H27" s="341"/>
      <c r="I27" s="342">
        <f>B27/Settore!D27%</f>
        <v>80.85983379501386</v>
      </c>
      <c r="J27" s="343">
        <f>E27/Settore!G27%</f>
        <v>77.05662920826022</v>
      </c>
      <c r="K27" s="341"/>
      <c r="L27" s="291">
        <f>E27-B27</f>
        <v>-6668</v>
      </c>
      <c r="M27" s="292">
        <f>L27/B27%</f>
        <v>-9.137250602937952</v>
      </c>
      <c r="N27" s="575">
        <f>F27-C27</f>
        <v>205</v>
      </c>
      <c r="O27" s="576">
        <f>N27/C27%</f>
        <v>6.148770245950809</v>
      </c>
      <c r="P27" s="291">
        <f>G27-D27</f>
        <v>2264</v>
      </c>
      <c r="Q27" s="293">
        <f>P27/D27%</f>
        <v>16.24103299856528</v>
      </c>
    </row>
    <row r="28" spans="1:17" ht="9.75" customHeight="1">
      <c r="A28" s="294"/>
      <c r="B28" s="137"/>
      <c r="C28" s="295"/>
      <c r="D28" s="296"/>
      <c r="E28" s="137"/>
      <c r="F28" s="295"/>
      <c r="G28" s="296"/>
      <c r="H28" s="344"/>
      <c r="I28" s="345"/>
      <c r="J28" s="137"/>
      <c r="K28" s="344"/>
      <c r="L28" s="297"/>
      <c r="M28" s="109"/>
      <c r="N28" s="577"/>
      <c r="O28" s="578"/>
      <c r="P28" s="565"/>
      <c r="Q28" s="298"/>
    </row>
    <row r="29" spans="1:17" ht="19.5" customHeight="1" thickBot="1">
      <c r="A29" s="139" t="s">
        <v>31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1"/>
    </row>
    <row r="30" ht="15.75" thickTop="1"/>
  </sheetData>
  <sheetProtection/>
  <mergeCells count="9">
    <mergeCell ref="I4:I5"/>
    <mergeCell ref="J4:J5"/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r:id="rId1"/>
  <ignoredErrors>
    <ignoredError sqref="I6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04203gf</dc:creator>
  <cp:keywords/>
  <dc:description/>
  <cp:lastModifiedBy>Mauro Filippo Durando</cp:lastModifiedBy>
  <cp:lastPrinted>2020-04-19T06:55:29Z</cp:lastPrinted>
  <dcterms:created xsi:type="dcterms:W3CDTF">2017-12-13T08:39:04Z</dcterms:created>
  <dcterms:modified xsi:type="dcterms:W3CDTF">2020-04-19T07:19:30Z</dcterms:modified>
  <cp:category/>
  <cp:version/>
  <cp:contentType/>
  <cp:contentStatus/>
</cp:coreProperties>
</file>