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9005" windowHeight="11520" activeTab="0"/>
  </bookViews>
  <sheets>
    <sheet name="Note tecniche" sheetId="1" r:id="rId1"/>
    <sheet name="Riepilogo" sheetId="2" r:id="rId2"/>
    <sheet name="Riepilogo trimestri" sheetId="3" r:id="rId3"/>
    <sheet name="Contratti e qualifiche" sheetId="4" r:id="rId4"/>
    <sheet name="Settore" sheetId="5" r:id="rId5"/>
    <sheet name="Settore forma" sheetId="6" r:id="rId6"/>
  </sheets>
  <definedNames/>
  <calcPr fullCalcOnLoad="1"/>
</workbook>
</file>

<file path=xl/sharedStrings.xml><?xml version="1.0" encoding="utf-8"?>
<sst xmlns="http://schemas.openxmlformats.org/spreadsheetml/2006/main" count="247" uniqueCount="155">
  <si>
    <t xml:space="preserve">PROCEDURE DI ASSUNZIONE PER GENERE, SECONDO VARIE MODALITA'
</t>
  </si>
  <si>
    <t>Variazioni interannuali</t>
  </si>
  <si>
    <t>M</t>
  </si>
  <si>
    <t>F</t>
  </si>
  <si>
    <t>TOT</t>
  </si>
  <si>
    <t>UOMINI</t>
  </si>
  <si>
    <t>DONNE</t>
  </si>
  <si>
    <t>TOTALE</t>
  </si>
  <si>
    <t xml:space="preserve"> v.ass.</t>
  </si>
  <si>
    <t xml:space="preserve">  val.%</t>
  </si>
  <si>
    <t xml:space="preserve">  v.ass.</t>
  </si>
  <si>
    <t xml:space="preserve">   v.ass.</t>
  </si>
  <si>
    <t xml:space="preserve"> val.%</t>
  </si>
  <si>
    <t xml:space="preserve">  15-29 anni</t>
  </si>
  <si>
    <t xml:space="preserve">  30-39 anni</t>
  </si>
  <si>
    <t xml:space="preserve">  40-49 anni</t>
  </si>
  <si>
    <t xml:space="preserve">  50 anni e oltre</t>
  </si>
  <si>
    <t xml:space="preserve">  Cittadini italiani</t>
  </si>
  <si>
    <t xml:space="preserve">  Cittadini stranieri</t>
  </si>
  <si>
    <t xml:space="preserve">        Extracomunitari</t>
  </si>
  <si>
    <t xml:space="preserve">        Comunitari</t>
  </si>
  <si>
    <t xml:space="preserve">  Part-time</t>
  </si>
  <si>
    <t xml:space="preserve">  Full-time</t>
  </si>
  <si>
    <t xml:space="preserve">   Lavoro a t.determinato</t>
  </si>
  <si>
    <t xml:space="preserve">   Apprendistato</t>
  </si>
  <si>
    <t xml:space="preserve">   Lavoro a t.indetermin.</t>
  </si>
  <si>
    <t xml:space="preserve">  Lavoro subordinato</t>
  </si>
  <si>
    <t xml:space="preserve">  Lavoro parasubordinato</t>
  </si>
  <si>
    <t>TOTALE (*)</t>
  </si>
  <si>
    <t>Avviamenti giornalieri</t>
  </si>
  <si>
    <t>TOTALE GENERALE</t>
  </si>
  <si>
    <t>Elaborazione Regione Piemonte - Settore Politiche del Lavoro su dati Sistema Informativo Lavoro Piemonte</t>
  </si>
  <si>
    <t xml:space="preserve"> (*) Al netto degli avviamenti giornalieri, che si chiudono il giorno stesso o quello successivo la data di assunzione</t>
  </si>
  <si>
    <t>ASSUNZIONI PER GENERE,TIPOLOGIA CONTRATTUALE E GRANDE GRUPPO PROFESSIONALE</t>
  </si>
  <si>
    <t>Dati al netto degli 
avviamenti giornalieri</t>
  </si>
  <si>
    <t xml:space="preserve">  Lavoro a tempo indeterminato</t>
  </si>
  <si>
    <t xml:space="preserve">    Tempo indeterminato standard</t>
  </si>
  <si>
    <t xml:space="preserve">    Lavoro intermittente a T.I.</t>
  </si>
  <si>
    <t xml:space="preserve">    Somministrazione a T.I.</t>
  </si>
  <si>
    <t xml:space="preserve">    Altri contratti a t.indeterminato</t>
  </si>
  <si>
    <t xml:space="preserve">  Apprendistato</t>
  </si>
  <si>
    <t xml:space="preserve">  Lavoro a tempo determinato</t>
  </si>
  <si>
    <t xml:space="preserve">   Tempo determinato standard</t>
  </si>
  <si>
    <t xml:space="preserve">   Tempo determ. per sostituzione</t>
  </si>
  <si>
    <t xml:space="preserve">   Lavoro intermittente</t>
  </si>
  <si>
    <t xml:space="preserve">   Somministrazione a T.D.</t>
  </si>
  <si>
    <t xml:space="preserve">   Altre tipologie contrattuali</t>
  </si>
  <si>
    <t xml:space="preserve">  1 - Imprenditori e dirigenti</t>
  </si>
  <si>
    <t xml:space="preserve">  2 - Prof.ni di elevata specializzaz.</t>
  </si>
  <si>
    <t xml:space="preserve">  3 - Tecnici e intermedi</t>
  </si>
  <si>
    <t xml:space="preserve">  4 - Impiegati esecutivi</t>
  </si>
  <si>
    <t xml:space="preserve">  5 - Servizi per le famiglie</t>
  </si>
  <si>
    <t xml:space="preserve">  6 - Operai specializzati e artigiani</t>
  </si>
  <si>
    <t xml:space="preserve">  7 - Condutt.impianti, op.montaggio</t>
  </si>
  <si>
    <t xml:space="preserve">  8 - Personale non qualificato</t>
  </si>
  <si>
    <t>PROCEDURE DI ASSUNZIONE PER GENERE E SETTORE DI ATTIVITA'</t>
  </si>
  <si>
    <r>
      <t xml:space="preserve">Settore di attività
</t>
    </r>
    <r>
      <rPr>
        <i/>
        <sz val="9"/>
        <rFont val="Arial"/>
        <family val="2"/>
      </rPr>
      <t>(dati al netto degli avviam.giornalieri)</t>
    </r>
  </si>
  <si>
    <t xml:space="preserve">    Agricoltura</t>
  </si>
  <si>
    <t xml:space="preserve">    Industria in senso stretto</t>
  </si>
  <si>
    <t xml:space="preserve">    di cui: Alimentare</t>
  </si>
  <si>
    <t xml:space="preserve">              Tessile-Abbigliamento-Pelli</t>
  </si>
  <si>
    <t xml:space="preserve">              Chimica, Gomma-Plastica</t>
  </si>
  <si>
    <t xml:space="preserve">              Metalmeccanico</t>
  </si>
  <si>
    <t xml:space="preserve">              Altri comparti industriali</t>
  </si>
  <si>
    <t xml:space="preserve">    Costruzioni</t>
  </si>
  <si>
    <t xml:space="preserve">    Servizi</t>
  </si>
  <si>
    <t xml:space="preserve">    di cui:  Commercio</t>
  </si>
  <si>
    <t xml:space="preserve">              Alloggio e ristorazione</t>
  </si>
  <si>
    <t xml:space="preserve">              Trasporto e magazzinaggio</t>
  </si>
  <si>
    <t xml:space="preserve">              Servizi avanzati imprese</t>
  </si>
  <si>
    <t xml:space="preserve">              Servizi tradizionali imprese</t>
  </si>
  <si>
    <t xml:space="preserve">              Istruzione e F.P.</t>
  </si>
  <si>
    <t xml:space="preserve">              Sanità e assistenza</t>
  </si>
  <si>
    <t xml:space="preserve">              Altri servizi</t>
  </si>
  <si>
    <r>
      <t xml:space="preserve">TOTALE
</t>
    </r>
    <r>
      <rPr>
        <sz val="8"/>
        <rFont val="Arial"/>
        <family val="2"/>
      </rPr>
      <t>(al netto del lavoro domestico)</t>
    </r>
  </si>
  <si>
    <t xml:space="preserve">  Lavoro domestico</t>
  </si>
  <si>
    <t>PROCEDURE DI ASSUNZIONE PER GENERE E FORMA DI LAVORO</t>
  </si>
  <si>
    <t>Tempi
indet.</t>
  </si>
  <si>
    <t>Appren-distato</t>
  </si>
  <si>
    <t>Tempi
determ.</t>
  </si>
  <si>
    <t>T.INDETERM.</t>
  </si>
  <si>
    <t>APPRENDIST.</t>
  </si>
  <si>
    <t>T.DETERM.</t>
  </si>
  <si>
    <t xml:space="preserve">  NOTE TECNICHE</t>
  </si>
  <si>
    <t xml:space="preserve">  Come indicato, i dati riportati sono al netto degli avviamenti giornalieri, cioè di quelli che si</t>
  </si>
  <si>
    <t xml:space="preserve">  concludono il giorno stesso o il giorno successivo a quello di inizio.  Il n. di avviamenti giornalieri</t>
  </si>
  <si>
    <r>
      <rPr>
        <i/>
        <sz val="10"/>
        <rFont val="Arial"/>
        <family val="2"/>
      </rPr>
      <t xml:space="preserve">  </t>
    </r>
    <r>
      <rPr>
        <i/>
        <u val="single"/>
        <sz val="10"/>
        <rFont val="Arial"/>
        <family val="2"/>
      </rPr>
      <t>Tipologie di contratto (foglio di lavoro "Contratti e qualifiche")</t>
    </r>
  </si>
  <si>
    <r>
      <rPr>
        <i/>
        <sz val="10"/>
        <rFont val="Arial"/>
        <family val="2"/>
      </rPr>
      <t xml:space="preserve">  </t>
    </r>
    <r>
      <rPr>
        <i/>
        <u val="single"/>
        <sz val="10"/>
        <rFont val="Arial"/>
        <family val="2"/>
      </rPr>
      <t>Qualifiche di assunzione (foglio di lavoro "Contratti e qualifiche")</t>
    </r>
  </si>
  <si>
    <t xml:space="preserve">  Il riferimento è al Grande Gruppo Professionale, cioè al primo digit del codice della classificazione</t>
  </si>
  <si>
    <t xml:space="preserve">  delle professioni ISTAT 2011 adottato a partire da novembre 2011.</t>
  </si>
  <si>
    <r>
      <rPr>
        <i/>
        <sz val="10"/>
        <rFont val="Arial"/>
        <family val="2"/>
      </rPr>
      <t xml:space="preserve">  </t>
    </r>
    <r>
      <rPr>
        <i/>
        <u val="single"/>
        <sz val="10"/>
        <rFont val="Arial"/>
        <family val="2"/>
      </rPr>
      <t>Settori di attività (fogli di lavoro "Settore" e "Settore forma")</t>
    </r>
  </si>
  <si>
    <t xml:space="preserve">  I dati sono articolati in base al Codice Ateco 2007.</t>
  </si>
  <si>
    <t xml:space="preserve">  La "Chimica, Gomma-Plastica" comprende anche la Fabbricazione di coke e prodotti derivanti</t>
  </si>
  <si>
    <t xml:space="preserve">  dalla raffinazione del petrolio, e interessa i Codici Ateco dal 19 al 22 </t>
  </si>
  <si>
    <t xml:space="preserve">  Gli "Altri comparti industriali" comprendono l'Estrazione minerali (Cod. da 05 a 09), l'Industria </t>
  </si>
  <si>
    <t xml:space="preserve">  del legno (Cod.16), la Carta Stampa (Cod. 17 e 18), la Lavorazione minerali non metalliferi (Cod.</t>
  </si>
  <si>
    <t xml:space="preserve">  23), la Fabbricazione mobili (Cod. 31), le Altre industrie manifatturiere (Cod. 32), la Fornitura di</t>
  </si>
  <si>
    <t xml:space="preserve">  Energia elettrica, gas … (Cod. 35) e il ramo Acqua, rifiuti e riciclaggio (Cod. da 36 a 39).</t>
  </si>
  <si>
    <t xml:space="preserve">  Nel terziario, i "Servizi avanzati alle imprese" comprendono i Servizi di informazione e comunica-</t>
  </si>
  <si>
    <t xml:space="preserve">  zione (Cod. da 58 a 63) e le Attività professionali, scientifiche e tecniche (Cod. da 69 a 75).</t>
  </si>
  <si>
    <t xml:space="preserve">  Nei "Servizi tradizionali alle imprese" rientra per intero la voce Noleggio, Agenzie di viaggio,</t>
  </si>
  <si>
    <t xml:space="preserve">  servizi di supporto alle imprese (Cod. da 77 a 82), che includono anche pulizie, vigilanza, </t>
  </si>
  <si>
    <t xml:space="preserve">  imballaggio, ecc.</t>
  </si>
  <si>
    <t xml:space="preserve">  Tra gli "Altri servizi" troviamo le Attività finanziarie e assicurative (Cod. da 64 a 66), le Attività</t>
  </si>
  <si>
    <t xml:space="preserve">  immobiliari (Cod. 68), la Pubblica Amministrazione e difesa e l'Assicurazione Sociale obbligatoria</t>
  </si>
  <si>
    <t xml:space="preserve">  (Cod. 84), le Attività artistiche, sportive, di intrattenimento e divertimento (Cod. da 90 a 93), le</t>
  </si>
  <si>
    <t xml:space="preserve">  Altre attività di servizi (Cod. da 94 a 96), e le Organizzazioni e organismi extraterritoriali (Cod. 99).</t>
  </si>
  <si>
    <t xml:space="preserve">  Il lavoro domestico include il Cod. 97 (Attività di famiglie e convivenze come datori di lavoro per</t>
  </si>
  <si>
    <t xml:space="preserve">  personale domestico).</t>
  </si>
  <si>
    <t xml:space="preserve">   Provincia di Biella</t>
  </si>
  <si>
    <t xml:space="preserve">   Provincia di Novara</t>
  </si>
  <si>
    <t xml:space="preserve">   Provincia del VCO</t>
  </si>
  <si>
    <t xml:space="preserve">   Provincia di Vercelli</t>
  </si>
  <si>
    <t>% T.determinato</t>
  </si>
  <si>
    <t xml:space="preserve">   Collaborazioni coordin.continuat.</t>
  </si>
  <si>
    <t>QUADRANTE NORD-EST  (Province di Biella, Novara, VCO, Vercelli)</t>
  </si>
  <si>
    <t>PROCEDURE DI ASSUNZIONE SECONDO VARIE MODALITA' SU BASE TRIMESTRALE</t>
  </si>
  <si>
    <t>Dati al netto degli avviamenti giornalieri</t>
  </si>
  <si>
    <t>Gen-mar</t>
  </si>
  <si>
    <t>Apr-giu</t>
  </si>
  <si>
    <t>Lug-set</t>
  </si>
  <si>
    <t>Ott-dic</t>
  </si>
  <si>
    <t>Valori assoluti</t>
  </si>
  <si>
    <t>Valori percentuali</t>
  </si>
  <si>
    <t xml:space="preserve"> Uomini</t>
  </si>
  <si>
    <t xml:space="preserve"> Donne</t>
  </si>
  <si>
    <t xml:space="preserve"> 15-29 anni</t>
  </si>
  <si>
    <t xml:space="preserve"> 30-39 anni</t>
  </si>
  <si>
    <t xml:space="preserve"> 40-49 anni</t>
  </si>
  <si>
    <t xml:space="preserve"> 50 anni e oltre</t>
  </si>
  <si>
    <t xml:space="preserve"> Cittadini italiani</t>
  </si>
  <si>
    <t xml:space="preserve"> Cittadini stranieri</t>
  </si>
  <si>
    <t xml:space="preserve">   Extracomunitari</t>
  </si>
  <si>
    <t xml:space="preserve">   Comunitari</t>
  </si>
  <si>
    <t>Part-time</t>
  </si>
  <si>
    <t>Full-time</t>
  </si>
  <si>
    <t xml:space="preserve"> Lavoro a t.determinato</t>
  </si>
  <si>
    <t xml:space="preserve"> Apprendistato</t>
  </si>
  <si>
    <t xml:space="preserve"> Lavoro a t.indeterminato</t>
  </si>
  <si>
    <t>Lavoro subordinato</t>
  </si>
  <si>
    <t>Lavoro parasubordinato</t>
  </si>
  <si>
    <t>Somministrazione</t>
  </si>
  <si>
    <t>Lavoro intermittente</t>
  </si>
  <si>
    <t>Collaborazioni co.co.</t>
  </si>
  <si>
    <t>(al netto avviam.giornalieri)</t>
  </si>
  <si>
    <t>TOTALE MOVIMENTI</t>
  </si>
  <si>
    <r>
      <t xml:space="preserve"> </t>
    </r>
    <r>
      <rPr>
        <b/>
        <sz val="10"/>
        <rFont val="Arial"/>
        <family val="2"/>
      </rPr>
      <t>Nota</t>
    </r>
    <r>
      <rPr>
        <sz val="11"/>
        <color theme="1"/>
        <rFont val="Calibri"/>
        <family val="2"/>
      </rPr>
      <t>: per avviamenti giornalieri si intendono quelli che si chiudono il giorno stesso o quello successivo dall'inizio del rapporto di lavoro</t>
    </r>
  </si>
  <si>
    <t>Persone fisiche interessate</t>
  </si>
  <si>
    <t xml:space="preserve"> N. avviamenti pro capite</t>
  </si>
  <si>
    <t xml:space="preserve">  dei movimenti occupazionali, compresi quelli giornalieri.</t>
  </si>
  <si>
    <t xml:space="preserve">  Negli Altri contratti a tempo indeterminato e determinato rientrano tutte le fattispecie contrattuali</t>
  </si>
  <si>
    <t xml:space="preserve">  che possono essere utilizzate, oltre a quelle citate nella tabella, come lavoro marittimo, nello</t>
  </si>
  <si>
    <t xml:space="preserve">  spettacolo, a domicilio, ripartito, domestico, … Gran parte di questi avviamenti fanno capo al </t>
  </si>
  <si>
    <t xml:space="preserve">  lavoro domestico, comunque.</t>
  </si>
  <si>
    <t xml:space="preserve">  è riportato solo nella prima e nella seconda tabella, in basso, dove compare il totale generale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</si>
</sst>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_ ;\-0.0\ "/>
    <numFmt numFmtId="173" formatCode="#,##0_ ;\-#,##0\ "/>
    <numFmt numFmtId="174" formatCode="0_ ;\-0\ "/>
    <numFmt numFmtId="175" formatCode="_-* #,##0.0_-;\-* #,##0.0_-;_-* &quot;-&quot;?_-;_-@_-"/>
    <numFmt numFmtId="176" formatCode="_ * #,##0_ ;_ * \-#,##0_ ;_ * &quot;-&quot;_ ;_ @_ "/>
    <numFmt numFmtId="177" formatCode="_ &quot;L.&quot;\ * #,##0_ ;_ &quot;L.&quot;\ * \-#,##0_ ;_ &quot;L.&quot;\ * &quot;-&quot;_ ;_ @_ "/>
    <numFmt numFmtId="178" formatCode="#,##0.00_ ;\-#,##0.00\ "/>
    <numFmt numFmtId="179" formatCode="0.0"/>
    <numFmt numFmtId="180" formatCode="0.00_ ;\-0.0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12"/>
      <name val="Arial"/>
      <family val="2"/>
    </font>
    <font>
      <b/>
      <sz val="14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0"/>
      <color indexed="18"/>
      <name val="Arial"/>
      <family val="2"/>
    </font>
    <font>
      <i/>
      <sz val="10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i/>
      <sz val="9"/>
      <name val="Arial"/>
      <family val="2"/>
    </font>
    <font>
      <sz val="11"/>
      <color indexed="12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i/>
      <u val="single"/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double"/>
      <top style="medium"/>
      <bottom style="medium"/>
    </border>
    <border>
      <left style="double"/>
      <right style="medium"/>
      <top/>
      <bottom/>
    </border>
    <border>
      <left/>
      <right/>
      <top style="medium"/>
      <bottom/>
    </border>
    <border>
      <left/>
      <right style="double"/>
      <top style="medium"/>
      <bottom/>
    </border>
    <border>
      <left style="double"/>
      <right style="medium"/>
      <top/>
      <bottom style="thin"/>
    </border>
    <border>
      <left style="medium"/>
      <right/>
      <top style="thin"/>
      <bottom style="medium">
        <color indexed="25"/>
      </bottom>
    </border>
    <border>
      <left/>
      <right style="double"/>
      <top style="thin"/>
      <bottom style="medium">
        <color indexed="25"/>
      </bottom>
    </border>
    <border>
      <left style="double"/>
      <right/>
      <top style="medium">
        <color indexed="20"/>
      </top>
      <bottom style="dashed"/>
    </border>
    <border>
      <left style="medium"/>
      <right/>
      <top style="medium">
        <color indexed="25"/>
      </top>
      <bottom style="dashed"/>
    </border>
    <border>
      <left style="thin"/>
      <right style="thin"/>
      <top style="medium">
        <color indexed="25"/>
      </top>
      <bottom/>
    </border>
    <border>
      <left/>
      <right style="medium"/>
      <top style="medium">
        <color indexed="25"/>
      </top>
      <bottom/>
    </border>
    <border>
      <left style="medium"/>
      <right style="thin"/>
      <top style="medium">
        <color indexed="25"/>
      </top>
      <bottom style="dashed"/>
    </border>
    <border>
      <left/>
      <right/>
      <top style="medium">
        <color indexed="25"/>
      </top>
      <bottom style="dashed"/>
    </border>
    <border>
      <left/>
      <right style="double"/>
      <top style="medium">
        <color indexed="25"/>
      </top>
      <bottom style="dashed"/>
    </border>
    <border>
      <left style="double"/>
      <right/>
      <top style="dashed"/>
      <bottom style="dashed"/>
    </border>
    <border>
      <left style="medium"/>
      <right/>
      <top style="dashed"/>
      <bottom style="dashed"/>
    </border>
    <border>
      <left style="thin"/>
      <right style="thin"/>
      <top style="dashed"/>
      <bottom style="dashed"/>
    </border>
    <border>
      <left/>
      <right style="medium"/>
      <top style="dashed"/>
      <bottom style="dashed"/>
    </border>
    <border>
      <left/>
      <right/>
      <top style="dashed"/>
      <bottom style="dashed"/>
    </border>
    <border>
      <left/>
      <right style="double"/>
      <top style="dashed"/>
      <bottom style="dashed"/>
    </border>
    <border>
      <left style="double"/>
      <right/>
      <top style="dashed"/>
      <bottom/>
    </border>
    <border>
      <left style="medium"/>
      <right/>
      <top style="dashed"/>
      <bottom/>
    </border>
    <border>
      <left style="thin"/>
      <right style="thin"/>
      <top style="dashed"/>
      <bottom/>
    </border>
    <border>
      <left/>
      <right style="medium"/>
      <top style="dashed"/>
      <bottom/>
    </border>
    <border>
      <left/>
      <right/>
      <top style="dashed"/>
      <bottom/>
    </border>
    <border>
      <left/>
      <right style="double"/>
      <top style="dashed"/>
      <bottom/>
    </border>
    <border>
      <left/>
      <right/>
      <top/>
      <bottom style="medium">
        <color indexed="25"/>
      </bottom>
    </border>
    <border>
      <left/>
      <right style="double"/>
      <top/>
      <bottom style="medium">
        <color indexed="25"/>
      </bottom>
    </border>
    <border>
      <left style="thin"/>
      <right style="thin"/>
      <top style="medium">
        <color indexed="25"/>
      </top>
      <bottom style="dashed"/>
    </border>
    <border>
      <left style="double"/>
      <right style="medium"/>
      <top style="dashed"/>
      <bottom/>
    </border>
    <border>
      <left style="thin"/>
      <right style="medium"/>
      <top style="dashed"/>
      <bottom/>
    </border>
    <border>
      <left style="thin"/>
      <right style="thin"/>
      <top/>
      <bottom style="dashed"/>
    </border>
    <border>
      <left style="thin"/>
      <right style="medium"/>
      <top/>
      <bottom style="dashed"/>
    </border>
    <border>
      <left style="medium"/>
      <right/>
      <top/>
      <bottom style="dashed"/>
    </border>
    <border>
      <left/>
      <right style="double"/>
      <top/>
      <bottom style="dashed"/>
    </border>
    <border>
      <left style="double"/>
      <right style="medium"/>
      <top style="dotted"/>
      <bottom/>
    </border>
    <border>
      <left style="double"/>
      <right style="medium"/>
      <top style="medium">
        <color indexed="25"/>
      </top>
      <bottom/>
    </border>
    <border>
      <left style="thin"/>
      <right style="medium"/>
      <top style="medium">
        <color indexed="25"/>
      </top>
      <bottom/>
    </border>
    <border>
      <left style="medium"/>
      <right/>
      <top style="medium">
        <color indexed="25"/>
      </top>
      <bottom/>
    </border>
    <border>
      <left/>
      <right style="double"/>
      <top style="medium">
        <color indexed="25"/>
      </top>
      <bottom/>
    </border>
    <border>
      <left style="thin"/>
      <right style="thin"/>
      <top style="dotted"/>
      <bottom/>
    </border>
    <border>
      <left style="thin"/>
      <right style="medium"/>
      <top style="dotted"/>
      <bottom/>
    </border>
    <border>
      <left style="medium"/>
      <right/>
      <top style="dotted"/>
      <bottom/>
    </border>
    <border>
      <left/>
      <right style="double"/>
      <top style="dotted"/>
      <bottom/>
    </border>
    <border>
      <left style="double"/>
      <right style="medium"/>
      <top/>
      <bottom style="dashed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/>
      <bottom/>
    </border>
    <border>
      <left/>
      <right style="medium"/>
      <top/>
      <bottom style="medium">
        <color indexed="25"/>
      </bottom>
    </border>
    <border>
      <left style="medium"/>
      <right/>
      <top/>
      <bottom style="medium">
        <color indexed="25"/>
      </bottom>
    </border>
    <border>
      <left/>
      <right style="medium"/>
      <top/>
      <bottom/>
    </border>
    <border>
      <left style="double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thin"/>
      <top/>
      <bottom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double"/>
      <right/>
      <top style="medium">
        <color indexed="20"/>
      </top>
      <bottom/>
    </border>
    <border>
      <left style="medium"/>
      <right style="thin"/>
      <top style="medium">
        <color indexed="25"/>
      </top>
      <bottom/>
    </border>
    <border>
      <left/>
      <right/>
      <top style="medium">
        <color indexed="25"/>
      </top>
      <bottom/>
    </border>
    <border>
      <left style="medium"/>
      <right style="thin"/>
      <top/>
      <bottom style="dashed"/>
    </border>
    <border>
      <left/>
      <right/>
      <top/>
      <bottom style="dashed"/>
    </border>
    <border>
      <left style="double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dotted"/>
    </border>
    <border>
      <left style="thin"/>
      <right style="thin"/>
      <top style="dashed"/>
      <bottom style="dotted"/>
    </border>
    <border>
      <left style="thin"/>
      <right style="medium"/>
      <top style="dashed"/>
      <bottom style="dotted"/>
    </border>
    <border>
      <left/>
      <right style="thin"/>
      <top/>
      <bottom/>
    </border>
    <border>
      <left style="medium"/>
      <right style="thin"/>
      <top style="dashed"/>
      <bottom/>
    </border>
    <border>
      <left style="double"/>
      <right/>
      <top/>
      <bottom style="dashed"/>
    </border>
    <border>
      <left style="thin"/>
      <right style="thin"/>
      <top/>
      <bottom style="thin"/>
    </border>
    <border>
      <left/>
      <right style="double"/>
      <top/>
      <bottom style="thin"/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 style="medium"/>
    </border>
    <border>
      <left style="medium"/>
      <right style="medium"/>
      <top/>
      <bottom>
        <color indexed="63"/>
      </bottom>
    </border>
    <border>
      <left>
        <color indexed="63"/>
      </left>
      <right style="thin"/>
      <top style="dashed"/>
      <bottom style="dashed"/>
    </border>
    <border>
      <left>
        <color indexed="63"/>
      </left>
      <right style="thin"/>
      <top/>
      <bottom style="medium">
        <color indexed="25"/>
      </bottom>
    </border>
    <border>
      <left style="medium"/>
      <right style="medium"/>
      <top/>
      <bottom style="thin"/>
    </border>
    <border>
      <left style="medium"/>
      <right style="thin"/>
      <top>
        <color indexed="63"/>
      </top>
      <bottom style="thin"/>
    </border>
    <border>
      <left/>
      <right style="double"/>
      <top style="dashed"/>
      <bottom style="dotted"/>
    </border>
    <border>
      <left/>
      <right>
        <color indexed="63"/>
      </right>
      <top style="thin"/>
      <bottom style="medium">
        <color indexed="25"/>
      </bottom>
    </border>
    <border>
      <left/>
      <right>
        <color indexed="63"/>
      </right>
      <top style="dotted"/>
      <bottom/>
    </border>
    <border>
      <left>
        <color indexed="63"/>
      </left>
      <right>
        <color indexed="63"/>
      </right>
      <top style="dashed"/>
      <bottom style="dotted"/>
    </border>
    <border>
      <left>
        <color indexed="63"/>
      </left>
      <right/>
      <top/>
      <bottom style="thin"/>
    </border>
    <border>
      <left style="thin"/>
      <right/>
      <top style="medium"/>
      <bottom/>
    </border>
    <border>
      <left>
        <color indexed="63"/>
      </left>
      <right style="thin"/>
      <top style="medium"/>
      <bottom/>
    </border>
    <border>
      <left style="thin"/>
      <right/>
      <top style="thin"/>
      <bottom style="medium">
        <color indexed="25"/>
      </bottom>
    </border>
    <border>
      <left/>
      <right style="thin"/>
      <top style="thin"/>
      <bottom style="medium">
        <color indexed="25"/>
      </bottom>
    </border>
    <border>
      <left style="thin"/>
      <right/>
      <top style="medium">
        <color indexed="25"/>
      </top>
      <bottom style="dashed"/>
    </border>
    <border>
      <left/>
      <right style="thin"/>
      <top style="medium">
        <color indexed="25"/>
      </top>
      <bottom style="dashed"/>
    </border>
    <border>
      <left style="thin"/>
      <right/>
      <top style="dashed"/>
      <bottom style="dashed"/>
    </border>
    <border>
      <left style="thin"/>
      <right/>
      <top style="dashed"/>
      <bottom/>
    </border>
    <border>
      <left/>
      <right style="thin"/>
      <top style="dashed"/>
      <bottom/>
    </border>
    <border>
      <left style="thin"/>
      <right/>
      <top/>
      <bottom style="dashed"/>
    </border>
    <border>
      <left/>
      <right style="thin"/>
      <top/>
      <bottom style="dashed"/>
    </border>
    <border>
      <left style="thin"/>
      <right/>
      <top style="medium">
        <color indexed="25"/>
      </top>
      <bottom/>
    </border>
    <border>
      <left/>
      <right style="thin"/>
      <top style="medium">
        <color indexed="25"/>
      </top>
      <bottom/>
    </border>
    <border>
      <left style="thin"/>
      <right/>
      <top style="dotted"/>
      <bottom/>
    </border>
    <border>
      <left/>
      <right style="thin"/>
      <top style="dotted"/>
      <bottom/>
    </border>
    <border>
      <left style="thin"/>
      <right/>
      <top/>
      <bottom/>
    </border>
    <border>
      <left style="thin"/>
      <right/>
      <top style="dashed"/>
      <bottom style="dotted"/>
    </border>
    <border>
      <left/>
      <right style="thin"/>
      <top style="dashed"/>
      <bottom style="dotted"/>
    </border>
    <border>
      <left style="thin"/>
      <right/>
      <top/>
      <bottom style="thin"/>
    </border>
    <border>
      <left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dotted"/>
      <right style="dotted"/>
      <top style="thin"/>
      <bottom style="medium">
        <color indexed="25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 style="medium">
        <color indexed="25"/>
      </top>
      <bottom>
        <color indexed="63"/>
      </bottom>
    </border>
    <border>
      <left style="dotted"/>
      <right style="dotted"/>
      <top style="dotted"/>
      <bottom/>
    </border>
    <border>
      <left/>
      <right style="medium"/>
      <top style="dotted"/>
      <bottom/>
    </border>
    <border>
      <left style="double"/>
      <right>
        <color indexed="63"/>
      </right>
      <top>
        <color indexed="63"/>
      </top>
      <bottom style="medium">
        <color indexed="2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dotted"/>
      <bottom style="dotted"/>
    </border>
    <border>
      <left style="thin"/>
      <right style="medium"/>
      <top style="dotted"/>
      <bottom style="dotted"/>
    </border>
    <border>
      <left style="dotted"/>
      <right style="dotted"/>
      <top style="dotted"/>
      <bottom style="dotted"/>
    </border>
    <border>
      <left/>
      <right style="double"/>
      <top style="dotted"/>
      <bottom style="dotted"/>
    </border>
    <border>
      <left style="dotted"/>
      <right style="dotted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medium"/>
      <top style="medium">
        <color indexed="25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/>
      <top/>
      <bottom style="thin"/>
    </border>
    <border>
      <left style="thin"/>
      <right style="medium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/>
    </border>
    <border>
      <left style="medium"/>
      <right style="thin"/>
      <top/>
      <bottom style="medium">
        <color indexed="25"/>
      </bottom>
    </border>
    <border>
      <left style="thin"/>
      <right style="thin"/>
      <top style="medium"/>
      <bottom/>
    </border>
    <border>
      <left style="thin"/>
      <right style="thin"/>
      <top/>
      <bottom style="medium">
        <color indexed="25"/>
      </bottom>
    </border>
    <border>
      <left style="thin"/>
      <right style="medium"/>
      <top style="medium"/>
      <bottom/>
    </border>
    <border>
      <left style="thin"/>
      <right style="medium"/>
      <top/>
      <bottom style="medium">
        <color indexed="25"/>
      </bottom>
    </border>
    <border>
      <left style="double"/>
      <right style="medium"/>
      <top style="medium"/>
      <bottom/>
    </border>
    <border>
      <left>
        <color indexed="63"/>
      </left>
      <right style="medium"/>
      <top style="medium"/>
      <bottom/>
    </border>
    <border>
      <left style="double"/>
      <right style="medium"/>
      <top/>
      <bottom style="medium">
        <color indexed="20"/>
      </bottom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42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3" fillId="28" borderId="1" applyNumberFormat="0" applyAlignment="0" applyProtection="0"/>
    <xf numFmtId="171" fontId="0" fillId="0" borderId="0" applyFont="0" applyFill="0" applyBorder="0" applyAlignment="0" applyProtection="0"/>
    <xf numFmtId="17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44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170" fontId="0" fillId="0" borderId="0" applyFont="0" applyFill="0" applyBorder="0" applyAlignment="0" applyProtection="0"/>
    <xf numFmtId="177" fontId="8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39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 horizontal="centerContinuous" wrapText="1"/>
      <protection locked="0"/>
    </xf>
    <xf numFmtId="0" fontId="0" fillId="33" borderId="11" xfId="0" applyFill="1" applyBorder="1" applyAlignment="1">
      <alignment horizontal="centerContinuous"/>
    </xf>
    <xf numFmtId="0" fontId="0" fillId="33" borderId="12" xfId="0" applyFill="1" applyBorder="1" applyAlignment="1">
      <alignment horizontal="centerContinuous"/>
    </xf>
    <xf numFmtId="0" fontId="2" fillId="33" borderId="13" xfId="0" applyFont="1" applyFill="1" applyBorder="1" applyAlignment="1">
      <alignment horizontal="centerContinuous" vertical="top" wrapText="1"/>
    </xf>
    <xf numFmtId="0" fontId="0" fillId="33" borderId="0" xfId="0" applyFill="1" applyBorder="1" applyAlignment="1">
      <alignment horizontal="centerContinuous"/>
    </xf>
    <xf numFmtId="0" fontId="0" fillId="33" borderId="14" xfId="0" applyFill="1" applyBorder="1" applyAlignment="1">
      <alignment horizontal="centerContinuous"/>
    </xf>
    <xf numFmtId="0" fontId="3" fillId="0" borderId="15" xfId="0" applyFont="1" applyFill="1" applyBorder="1" applyAlignment="1">
      <alignment horizontal="left"/>
    </xf>
    <xf numFmtId="172" fontId="4" fillId="34" borderId="16" xfId="0" applyNumberFormat="1" applyFont="1" applyFill="1" applyBorder="1" applyAlignment="1" quotePrefix="1">
      <alignment horizontal="centerContinuous" vertical="center"/>
    </xf>
    <xf numFmtId="172" fontId="4" fillId="34" borderId="17" xfId="0" applyNumberFormat="1" applyFont="1" applyFill="1" applyBorder="1" applyAlignment="1">
      <alignment horizontal="centerContinuous" vertical="center" wrapText="1"/>
    </xf>
    <xf numFmtId="172" fontId="5" fillId="34" borderId="18" xfId="0" applyNumberFormat="1" applyFont="1" applyFill="1" applyBorder="1" applyAlignment="1">
      <alignment horizontal="centerContinuous" vertical="center" wrapText="1"/>
    </xf>
    <xf numFmtId="172" fontId="6" fillId="34" borderId="18" xfId="0" applyNumberFormat="1" applyFont="1" applyFill="1" applyBorder="1" applyAlignment="1">
      <alignment horizontal="centerContinuous" vertical="center" wrapText="1"/>
    </xf>
    <xf numFmtId="172" fontId="6" fillId="34" borderId="19" xfId="0" applyNumberFormat="1" applyFont="1" applyFill="1" applyBorder="1" applyAlignment="1">
      <alignment horizontal="centerContinuous" vertical="center" wrapText="1"/>
    </xf>
    <xf numFmtId="0" fontId="7" fillId="0" borderId="20" xfId="0" applyFont="1" applyFill="1" applyBorder="1" applyAlignment="1">
      <alignment/>
    </xf>
    <xf numFmtId="0" fontId="4" fillId="35" borderId="21" xfId="0" applyFont="1" applyFill="1" applyBorder="1" applyAlignment="1">
      <alignment horizontal="centerContinuous"/>
    </xf>
    <xf numFmtId="0" fontId="4" fillId="35" borderId="16" xfId="0" applyFont="1" applyFill="1" applyBorder="1" applyAlignment="1">
      <alignment horizontal="centerContinuous"/>
    </xf>
    <xf numFmtId="0" fontId="4" fillId="35" borderId="22" xfId="0" applyFont="1" applyFill="1" applyBorder="1" applyAlignment="1">
      <alignment horizontal="centerContinuous"/>
    </xf>
    <xf numFmtId="0" fontId="8" fillId="0" borderId="0" xfId="0" applyFont="1" applyAlignment="1">
      <alignment/>
    </xf>
    <xf numFmtId="0" fontId="7" fillId="0" borderId="23" xfId="0" applyFont="1" applyFill="1" applyBorder="1" applyAlignment="1">
      <alignment/>
    </xf>
    <xf numFmtId="0" fontId="4" fillId="35" borderId="24" xfId="0" applyFont="1" applyFill="1" applyBorder="1" applyAlignment="1">
      <alignment horizontal="left"/>
    </xf>
    <xf numFmtId="0" fontId="4" fillId="35" borderId="25" xfId="0" applyFont="1" applyFill="1" applyBorder="1" applyAlignment="1">
      <alignment horizontal="left"/>
    </xf>
    <xf numFmtId="0" fontId="8" fillId="0" borderId="26" xfId="0" applyFont="1" applyBorder="1" applyAlignment="1">
      <alignment horizontal="left"/>
    </xf>
    <xf numFmtId="173" fontId="8" fillId="0" borderId="27" xfId="0" applyNumberFormat="1" applyFont="1" applyFill="1" applyBorder="1" applyAlignment="1" applyProtection="1">
      <alignment horizontal="right"/>
      <protection locked="0"/>
    </xf>
    <xf numFmtId="173" fontId="8" fillId="0" borderId="28" xfId="0" applyNumberFormat="1" applyFont="1" applyFill="1" applyBorder="1" applyAlignment="1" applyProtection="1">
      <alignment horizontal="right"/>
      <protection locked="0"/>
    </xf>
    <xf numFmtId="173" fontId="8" fillId="0" borderId="29" xfId="0" applyNumberFormat="1" applyFont="1" applyFill="1" applyBorder="1" applyAlignment="1" applyProtection="1">
      <alignment horizontal="right"/>
      <protection locked="0"/>
    </xf>
    <xf numFmtId="173" fontId="8" fillId="0" borderId="30" xfId="0" applyNumberFormat="1" applyFont="1" applyFill="1" applyBorder="1" applyAlignment="1" applyProtection="1">
      <alignment horizontal="right"/>
      <protection locked="0"/>
    </xf>
    <xf numFmtId="173" fontId="8" fillId="0" borderId="27" xfId="0" applyNumberFormat="1" applyFont="1" applyFill="1" applyBorder="1" applyAlignment="1" quotePrefix="1">
      <alignment/>
    </xf>
    <xf numFmtId="172" fontId="9" fillId="0" borderId="31" xfId="0" applyNumberFormat="1" applyFont="1" applyBorder="1" applyAlignment="1">
      <alignment/>
    </xf>
    <xf numFmtId="172" fontId="9" fillId="0" borderId="32" xfId="0" applyNumberFormat="1" applyFont="1" applyBorder="1" applyAlignment="1">
      <alignment/>
    </xf>
    <xf numFmtId="0" fontId="8" fillId="0" borderId="33" xfId="0" applyFont="1" applyBorder="1" applyAlignment="1">
      <alignment/>
    </xf>
    <xf numFmtId="173" fontId="8" fillId="0" borderId="34" xfId="0" applyNumberFormat="1" applyFont="1" applyBorder="1" applyAlignment="1" applyProtection="1">
      <alignment horizontal="right"/>
      <protection locked="0"/>
    </xf>
    <xf numFmtId="173" fontId="8" fillId="0" borderId="35" xfId="0" applyNumberFormat="1" applyFont="1" applyBorder="1" applyAlignment="1" applyProtection="1">
      <alignment/>
      <protection locked="0"/>
    </xf>
    <xf numFmtId="173" fontId="8" fillId="0" borderId="36" xfId="0" applyNumberFormat="1" applyFont="1" applyBorder="1" applyAlignment="1" applyProtection="1">
      <alignment horizontal="right"/>
      <protection locked="0"/>
    </xf>
    <xf numFmtId="173" fontId="8" fillId="0" borderId="34" xfId="0" applyNumberFormat="1" applyFont="1" applyBorder="1" applyAlignment="1">
      <alignment horizontal="right"/>
    </xf>
    <xf numFmtId="172" fontId="9" fillId="0" borderId="37" xfId="0" applyNumberFormat="1" applyFont="1" applyBorder="1" applyAlignment="1">
      <alignment/>
    </xf>
    <xf numFmtId="172" fontId="9" fillId="0" borderId="38" xfId="0" applyNumberFormat="1" applyFont="1" applyBorder="1" applyAlignment="1">
      <alignment/>
    </xf>
    <xf numFmtId="0" fontId="8" fillId="0" borderId="39" xfId="0" applyFont="1" applyBorder="1" applyAlignment="1">
      <alignment vertical="top"/>
    </xf>
    <xf numFmtId="173" fontId="8" fillId="0" borderId="40" xfId="0" applyNumberFormat="1" applyFont="1" applyBorder="1" applyAlignment="1" applyProtection="1">
      <alignment horizontal="right" vertical="top"/>
      <protection locked="0"/>
    </xf>
    <xf numFmtId="173" fontId="8" fillId="0" borderId="41" xfId="0" applyNumberFormat="1" applyFont="1" applyBorder="1" applyAlignment="1" applyProtection="1">
      <alignment vertical="top"/>
      <protection locked="0"/>
    </xf>
    <xf numFmtId="173" fontId="8" fillId="0" borderId="42" xfId="0" applyNumberFormat="1" applyFont="1" applyBorder="1" applyAlignment="1" applyProtection="1">
      <alignment horizontal="right" vertical="top"/>
      <protection locked="0"/>
    </xf>
    <xf numFmtId="173" fontId="8" fillId="0" borderId="40" xfId="0" applyNumberFormat="1" applyFont="1" applyBorder="1" applyAlignment="1">
      <alignment horizontal="right" vertical="top"/>
    </xf>
    <xf numFmtId="172" fontId="9" fillId="0" borderId="43" xfId="0" applyNumberFormat="1" applyFont="1" applyBorder="1" applyAlignment="1">
      <alignment vertical="top"/>
    </xf>
    <xf numFmtId="173" fontId="9" fillId="0" borderId="40" xfId="0" applyNumberFormat="1" applyFont="1" applyBorder="1" applyAlignment="1">
      <alignment vertical="top"/>
    </xf>
    <xf numFmtId="172" fontId="9" fillId="0" borderId="44" xfId="0" applyNumberFormat="1" applyFont="1" applyBorder="1" applyAlignment="1">
      <alignment vertical="top"/>
    </xf>
    <xf numFmtId="173" fontId="8" fillId="33" borderId="45" xfId="0" applyNumberFormat="1" applyFont="1" applyFill="1" applyBorder="1" applyAlignment="1" applyProtection="1">
      <alignment/>
      <protection locked="0"/>
    </xf>
    <xf numFmtId="172" fontId="9" fillId="33" borderId="46" xfId="0" applyNumberFormat="1" applyFont="1" applyFill="1" applyBorder="1" applyAlignment="1">
      <alignment/>
    </xf>
    <xf numFmtId="173" fontId="8" fillId="0" borderId="47" xfId="0" applyNumberFormat="1" applyFont="1" applyFill="1" applyBorder="1" applyAlignment="1" applyProtection="1">
      <alignment horizontal="right"/>
      <protection locked="0"/>
    </xf>
    <xf numFmtId="173" fontId="8" fillId="0" borderId="42" xfId="0" applyNumberFormat="1" applyFont="1" applyBorder="1" applyAlignment="1" applyProtection="1">
      <alignment horizontal="right"/>
      <protection locked="0"/>
    </xf>
    <xf numFmtId="0" fontId="9" fillId="0" borderId="48" xfId="0" applyFont="1" applyBorder="1" applyAlignment="1">
      <alignment/>
    </xf>
    <xf numFmtId="173" fontId="8" fillId="36" borderId="41" xfId="0" applyNumberFormat="1" applyFont="1" applyFill="1" applyBorder="1" applyAlignment="1" applyProtection="1">
      <alignment/>
      <protection locked="0"/>
    </xf>
    <xf numFmtId="173" fontId="9" fillId="36" borderId="49" xfId="0" applyNumberFormat="1" applyFont="1" applyFill="1" applyBorder="1" applyAlignment="1" applyProtection="1">
      <alignment/>
      <protection locked="0"/>
    </xf>
    <xf numFmtId="173" fontId="9" fillId="0" borderId="40" xfId="0" applyNumberFormat="1" applyFont="1" applyBorder="1" applyAlignment="1">
      <alignment/>
    </xf>
    <xf numFmtId="172" fontId="9" fillId="0" borderId="44" xfId="0" applyNumberFormat="1" applyFont="1" applyBorder="1" applyAlignment="1">
      <alignment/>
    </xf>
    <xf numFmtId="0" fontId="10" fillId="0" borderId="20" xfId="0" applyFont="1" applyBorder="1" applyAlignment="1">
      <alignment/>
    </xf>
    <xf numFmtId="173" fontId="10" fillId="36" borderId="50" xfId="0" applyNumberFormat="1" applyFont="1" applyFill="1" applyBorder="1" applyAlignment="1" applyProtection="1">
      <alignment/>
      <protection locked="0"/>
    </xf>
    <xf numFmtId="173" fontId="11" fillId="36" borderId="51" xfId="0" applyNumberFormat="1" applyFont="1" applyFill="1" applyBorder="1" applyAlignment="1" applyProtection="1">
      <alignment/>
      <protection locked="0"/>
    </xf>
    <xf numFmtId="173" fontId="11" fillId="0" borderId="52" xfId="0" applyNumberFormat="1" applyFont="1" applyBorder="1" applyAlignment="1">
      <alignment/>
    </xf>
    <xf numFmtId="172" fontId="11" fillId="0" borderId="53" xfId="0" applyNumberFormat="1" applyFont="1" applyBorder="1" applyAlignment="1">
      <alignment/>
    </xf>
    <xf numFmtId="0" fontId="10" fillId="0" borderId="54" xfId="0" applyFont="1" applyBorder="1" applyAlignment="1">
      <alignment vertical="top"/>
    </xf>
    <xf numFmtId="173" fontId="10" fillId="36" borderId="41" xfId="0" applyNumberFormat="1" applyFont="1" applyFill="1" applyBorder="1" applyAlignment="1" applyProtection="1">
      <alignment vertical="top"/>
      <protection locked="0"/>
    </xf>
    <xf numFmtId="173" fontId="11" fillId="36" borderId="49" xfId="0" applyNumberFormat="1" applyFont="1" applyFill="1" applyBorder="1" applyAlignment="1" applyProtection="1">
      <alignment vertical="top"/>
      <protection locked="0"/>
    </xf>
    <xf numFmtId="173" fontId="11" fillId="0" borderId="40" xfId="0" applyNumberFormat="1" applyFont="1" applyBorder="1" applyAlignment="1">
      <alignment vertical="top"/>
    </xf>
    <xf numFmtId="172" fontId="11" fillId="0" borderId="44" xfId="0" applyNumberFormat="1" applyFont="1" applyBorder="1" applyAlignment="1">
      <alignment vertical="top"/>
    </xf>
    <xf numFmtId="169" fontId="8" fillId="0" borderId="55" xfId="0" applyNumberFormat="1" applyFont="1" applyBorder="1" applyAlignment="1">
      <alignment/>
    </xf>
    <xf numFmtId="173" fontId="8" fillId="36" borderId="28" xfId="0" applyNumberFormat="1" applyFont="1" applyFill="1" applyBorder="1" applyAlignment="1" applyProtection="1">
      <alignment/>
      <protection locked="0"/>
    </xf>
    <xf numFmtId="173" fontId="9" fillId="36" borderId="56" xfId="0" applyNumberFormat="1" applyFont="1" applyFill="1" applyBorder="1" applyAlignment="1" applyProtection="1">
      <alignment/>
      <protection locked="0"/>
    </xf>
    <xf numFmtId="173" fontId="9" fillId="0" borderId="57" xfId="0" applyNumberFormat="1" applyFont="1" applyBorder="1" applyAlignment="1">
      <alignment/>
    </xf>
    <xf numFmtId="172" fontId="9" fillId="0" borderId="58" xfId="0" applyNumberFormat="1" applyFont="1" applyBorder="1" applyAlignment="1">
      <alignment/>
    </xf>
    <xf numFmtId="169" fontId="8" fillId="0" borderId="54" xfId="0" applyNumberFormat="1" applyFont="1" applyBorder="1" applyAlignment="1">
      <alignment vertical="top"/>
    </xf>
    <xf numFmtId="173" fontId="8" fillId="36" borderId="59" xfId="0" applyNumberFormat="1" applyFont="1" applyFill="1" applyBorder="1" applyAlignment="1" applyProtection="1">
      <alignment vertical="top"/>
      <protection locked="0"/>
    </xf>
    <xf numFmtId="173" fontId="9" fillId="36" borderId="60" xfId="0" applyNumberFormat="1" applyFont="1" applyFill="1" applyBorder="1" applyAlignment="1" applyProtection="1">
      <alignment vertical="top"/>
      <protection locked="0"/>
    </xf>
    <xf numFmtId="173" fontId="9" fillId="0" borderId="61" xfId="0" applyNumberFormat="1" applyFont="1" applyBorder="1" applyAlignment="1">
      <alignment vertical="top"/>
    </xf>
    <xf numFmtId="172" fontId="9" fillId="0" borderId="62" xfId="0" applyNumberFormat="1" applyFont="1" applyBorder="1" applyAlignment="1">
      <alignment vertical="top"/>
    </xf>
    <xf numFmtId="0" fontId="9" fillId="0" borderId="63" xfId="0" applyNumberFormat="1" applyFont="1" applyBorder="1" applyAlignment="1">
      <alignment/>
    </xf>
    <xf numFmtId="173" fontId="8" fillId="36" borderId="50" xfId="0" applyNumberFormat="1" applyFont="1" applyFill="1" applyBorder="1" applyAlignment="1" applyProtection="1">
      <alignment/>
      <protection/>
    </xf>
    <xf numFmtId="173" fontId="9" fillId="36" borderId="51" xfId="0" applyNumberFormat="1" applyFont="1" applyFill="1" applyBorder="1" applyAlignment="1" applyProtection="1">
      <alignment/>
      <protection/>
    </xf>
    <xf numFmtId="173" fontId="9" fillId="0" borderId="52" xfId="0" applyNumberFormat="1" applyFont="1" applyBorder="1" applyAlignment="1">
      <alignment/>
    </xf>
    <xf numFmtId="172" fontId="9" fillId="0" borderId="53" xfId="0" applyNumberFormat="1" applyFont="1" applyBorder="1" applyAlignment="1">
      <alignment/>
    </xf>
    <xf numFmtId="0" fontId="9" fillId="0" borderId="20" xfId="0" applyNumberFormat="1" applyFont="1" applyFill="1" applyBorder="1" applyAlignment="1">
      <alignment/>
    </xf>
    <xf numFmtId="173" fontId="8" fillId="36" borderId="64" xfId="0" applyNumberFormat="1" applyFont="1" applyFill="1" applyBorder="1" applyAlignment="1" applyProtection="1">
      <alignment/>
      <protection/>
    </xf>
    <xf numFmtId="173" fontId="9" fillId="36" borderId="65" xfId="0" applyNumberFormat="1" applyFont="1" applyFill="1" applyBorder="1" applyAlignment="1" applyProtection="1">
      <alignment/>
      <protection/>
    </xf>
    <xf numFmtId="173" fontId="9" fillId="0" borderId="66" xfId="0" applyNumberFormat="1" applyFont="1" applyBorder="1" applyAlignment="1">
      <alignment/>
    </xf>
    <xf numFmtId="172" fontId="9" fillId="0" borderId="14" xfId="0" applyNumberFormat="1" applyFont="1" applyBorder="1" applyAlignment="1">
      <alignment/>
    </xf>
    <xf numFmtId="0" fontId="9" fillId="0" borderId="48" xfId="0" applyNumberFormat="1" applyFont="1" applyBorder="1" applyAlignment="1">
      <alignment vertical="center"/>
    </xf>
    <xf numFmtId="173" fontId="8" fillId="36" borderId="41" xfId="0" applyNumberFormat="1" applyFont="1" applyFill="1" applyBorder="1" applyAlignment="1" applyProtection="1">
      <alignment/>
      <protection/>
    </xf>
    <xf numFmtId="173" fontId="9" fillId="36" borderId="49" xfId="0" applyNumberFormat="1" applyFont="1" applyFill="1" applyBorder="1" applyAlignment="1" applyProtection="1">
      <alignment/>
      <protection/>
    </xf>
    <xf numFmtId="169" fontId="9" fillId="0" borderId="63" xfId="0" applyNumberFormat="1" applyFont="1" applyBorder="1" applyAlignment="1">
      <alignment/>
    </xf>
    <xf numFmtId="173" fontId="8" fillId="36" borderId="50" xfId="0" applyNumberFormat="1" applyFont="1" applyFill="1" applyBorder="1" applyAlignment="1" applyProtection="1">
      <alignment/>
      <protection locked="0"/>
    </xf>
    <xf numFmtId="173" fontId="9" fillId="36" borderId="51" xfId="0" applyNumberFormat="1" applyFont="1" applyFill="1" applyBorder="1" applyAlignment="1" applyProtection="1">
      <alignment/>
      <protection locked="0"/>
    </xf>
    <xf numFmtId="169" fontId="9" fillId="0" borderId="48" xfId="0" applyNumberFormat="1" applyFont="1" applyBorder="1" applyAlignment="1">
      <alignment vertical="top"/>
    </xf>
    <xf numFmtId="173" fontId="8" fillId="36" borderId="41" xfId="0" applyNumberFormat="1" applyFont="1" applyFill="1" applyBorder="1" applyAlignment="1" applyProtection="1">
      <alignment vertical="top"/>
      <protection locked="0"/>
    </xf>
    <xf numFmtId="173" fontId="9" fillId="36" borderId="49" xfId="0" applyNumberFormat="1" applyFont="1" applyFill="1" applyBorder="1" applyAlignment="1" applyProtection="1">
      <alignment vertical="top"/>
      <protection locked="0"/>
    </xf>
    <xf numFmtId="173" fontId="8" fillId="33" borderId="45" xfId="0" applyNumberFormat="1" applyFont="1" applyFill="1" applyBorder="1" applyAlignment="1">
      <alignment/>
    </xf>
    <xf numFmtId="173" fontId="0" fillId="33" borderId="67" xfId="0" applyNumberFormat="1" applyFill="1" applyBorder="1" applyAlignment="1">
      <alignment/>
    </xf>
    <xf numFmtId="3" fontId="0" fillId="33" borderId="68" xfId="0" applyNumberFormat="1" applyFill="1" applyBorder="1" applyAlignment="1">
      <alignment/>
    </xf>
    <xf numFmtId="172" fontId="0" fillId="33" borderId="46" xfId="0" applyNumberFormat="1" applyFill="1" applyBorder="1" applyAlignment="1">
      <alignment/>
    </xf>
    <xf numFmtId="0" fontId="9" fillId="0" borderId="20" xfId="0" applyFont="1" applyBorder="1" applyAlignment="1">
      <alignment/>
    </xf>
    <xf numFmtId="173" fontId="8" fillId="36" borderId="0" xfId="48" applyNumberFormat="1" applyFont="1" applyFill="1" applyBorder="1" applyAlignment="1">
      <alignment/>
    </xf>
    <xf numFmtId="173" fontId="8" fillId="36" borderId="64" xfId="48" applyNumberFormat="1" applyFont="1" applyFill="1" applyBorder="1" applyAlignment="1">
      <alignment/>
    </xf>
    <xf numFmtId="173" fontId="8" fillId="36" borderId="69" xfId="48" applyNumberFormat="1" applyFont="1" applyFill="1" applyBorder="1" applyAlignment="1">
      <alignment/>
    </xf>
    <xf numFmtId="0" fontId="9" fillId="0" borderId="70" xfId="0" applyFont="1" applyBorder="1" applyAlignment="1">
      <alignment/>
    </xf>
    <xf numFmtId="173" fontId="8" fillId="36" borderId="71" xfId="48" applyNumberFormat="1" applyFont="1" applyFill="1" applyBorder="1" applyAlignment="1">
      <alignment/>
    </xf>
    <xf numFmtId="173" fontId="8" fillId="36" borderId="72" xfId="48" applyNumberFormat="1" applyFont="1" applyFill="1" applyBorder="1" applyAlignment="1">
      <alignment/>
    </xf>
    <xf numFmtId="173" fontId="8" fillId="36" borderId="73" xfId="48" applyNumberFormat="1" applyFont="1" applyFill="1" applyBorder="1" applyAlignment="1">
      <alignment/>
    </xf>
    <xf numFmtId="0" fontId="9" fillId="0" borderId="20" xfId="0" applyFont="1" applyBorder="1" applyAlignment="1">
      <alignment/>
    </xf>
    <xf numFmtId="173" fontId="8" fillId="36" borderId="0" xfId="48" applyNumberFormat="1" applyFont="1" applyFill="1" applyBorder="1" applyAlignment="1">
      <alignment/>
    </xf>
    <xf numFmtId="173" fontId="8" fillId="36" borderId="64" xfId="48" applyNumberFormat="1" applyFont="1" applyFill="1" applyBorder="1" applyAlignment="1">
      <alignment/>
    </xf>
    <xf numFmtId="173" fontId="8" fillId="36" borderId="69" xfId="48" applyNumberFormat="1" applyFont="1" applyFill="1" applyBorder="1" applyAlignment="1">
      <alignment/>
    </xf>
    <xf numFmtId="173" fontId="8" fillId="0" borderId="40" xfId="0" applyNumberFormat="1" applyFont="1" applyBorder="1" applyAlignment="1">
      <alignment horizontal="right"/>
    </xf>
    <xf numFmtId="172" fontId="9" fillId="0" borderId="0" xfId="0" applyNumberFormat="1" applyFont="1" applyBorder="1" applyAlignment="1">
      <alignment/>
    </xf>
    <xf numFmtId="172" fontId="9" fillId="0" borderId="14" xfId="0" applyNumberFormat="1" applyFont="1" applyBorder="1" applyAlignment="1">
      <alignment/>
    </xf>
    <xf numFmtId="0" fontId="9" fillId="0" borderId="20" xfId="0" applyFont="1" applyBorder="1" applyAlignment="1">
      <alignment vertical="top"/>
    </xf>
    <xf numFmtId="173" fontId="8" fillId="36" borderId="0" xfId="48" applyNumberFormat="1" applyFont="1" applyFill="1" applyBorder="1" applyAlignment="1">
      <alignment vertical="top"/>
    </xf>
    <xf numFmtId="173" fontId="8" fillId="36" borderId="64" xfId="48" applyNumberFormat="1" applyFont="1" applyFill="1" applyBorder="1" applyAlignment="1">
      <alignment vertical="top"/>
    </xf>
    <xf numFmtId="173" fontId="8" fillId="36" borderId="69" xfId="48" applyNumberFormat="1" applyFont="1" applyFill="1" applyBorder="1" applyAlignment="1">
      <alignment vertical="top"/>
    </xf>
    <xf numFmtId="173" fontId="8" fillId="0" borderId="66" xfId="0" applyNumberFormat="1" applyFont="1" applyBorder="1" applyAlignment="1">
      <alignment horizontal="right" vertical="top"/>
    </xf>
    <xf numFmtId="172" fontId="9" fillId="0" borderId="0" xfId="0" applyNumberFormat="1" applyFont="1" applyBorder="1" applyAlignment="1">
      <alignment vertical="top"/>
    </xf>
    <xf numFmtId="172" fontId="9" fillId="0" borderId="14" xfId="0" applyNumberFormat="1" applyFont="1" applyBorder="1" applyAlignment="1">
      <alignment vertical="top"/>
    </xf>
    <xf numFmtId="0" fontId="0" fillId="0" borderId="20" xfId="0" applyBorder="1" applyAlignment="1">
      <alignment/>
    </xf>
    <xf numFmtId="173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14" xfId="0" applyNumberFormat="1" applyBorder="1" applyAlignment="1">
      <alignment/>
    </xf>
    <xf numFmtId="0" fontId="4" fillId="0" borderId="20" xfId="0" applyFont="1" applyBorder="1" applyAlignment="1">
      <alignment horizontal="center"/>
    </xf>
    <xf numFmtId="173" fontId="4" fillId="0" borderId="74" xfId="48" applyNumberFormat="1" applyFont="1" applyFill="1" applyBorder="1" applyAlignment="1">
      <alignment vertical="center"/>
    </xf>
    <xf numFmtId="173" fontId="4" fillId="0" borderId="64" xfId="48" applyNumberFormat="1" applyFont="1" applyFill="1" applyBorder="1" applyAlignment="1">
      <alignment vertical="center"/>
    </xf>
    <xf numFmtId="173" fontId="4" fillId="0" borderId="65" xfId="48" applyNumberFormat="1" applyFont="1" applyFill="1" applyBorder="1" applyAlignment="1">
      <alignment vertical="center"/>
    </xf>
    <xf numFmtId="173" fontId="4" fillId="0" borderId="66" xfId="0" applyNumberFormat="1" applyFont="1" applyBorder="1" applyAlignment="1">
      <alignment vertical="center"/>
    </xf>
    <xf numFmtId="172" fontId="4" fillId="0" borderId="0" xfId="0" applyNumberFormat="1" applyFont="1" applyBorder="1" applyAlignment="1">
      <alignment vertical="center"/>
    </xf>
    <xf numFmtId="172" fontId="4" fillId="0" borderId="14" xfId="0" applyNumberFormat="1" applyFont="1" applyBorder="1" applyAlignment="1">
      <alignment vertical="center"/>
    </xf>
    <xf numFmtId="0" fontId="9" fillId="0" borderId="20" xfId="0" applyFont="1" applyBorder="1" applyAlignment="1">
      <alignment horizontal="center"/>
    </xf>
    <xf numFmtId="173" fontId="8" fillId="36" borderId="74" xfId="48" applyNumberFormat="1" applyFont="1" applyFill="1" applyBorder="1" applyAlignment="1" applyProtection="1">
      <alignment/>
      <protection locked="0"/>
    </xf>
    <xf numFmtId="173" fontId="8" fillId="36" borderId="0" xfId="48" applyNumberFormat="1" applyFont="1" applyFill="1" applyBorder="1" applyAlignment="1" applyProtection="1">
      <alignment/>
      <protection locked="0"/>
    </xf>
    <xf numFmtId="173" fontId="8" fillId="36" borderId="65" xfId="48" applyNumberFormat="1" applyFont="1" applyFill="1" applyBorder="1" applyAlignment="1" applyProtection="1">
      <alignment/>
      <protection locked="0"/>
    </xf>
    <xf numFmtId="173" fontId="8" fillId="0" borderId="0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172" fontId="8" fillId="0" borderId="14" xfId="0" applyNumberFormat="1" applyFont="1" applyBorder="1" applyAlignment="1">
      <alignment/>
    </xf>
    <xf numFmtId="0" fontId="0" fillId="0" borderId="20" xfId="0" applyFont="1" applyBorder="1" applyAlignment="1">
      <alignment horizontal="center"/>
    </xf>
    <xf numFmtId="173" fontId="4" fillId="36" borderId="74" xfId="48" applyNumberFormat="1" applyFont="1" applyFill="1" applyBorder="1" applyAlignment="1" applyProtection="1">
      <alignment vertical="center"/>
      <protection locked="0"/>
    </xf>
    <xf numFmtId="173" fontId="4" fillId="36" borderId="64" xfId="48" applyNumberFormat="1" applyFont="1" applyFill="1" applyBorder="1" applyAlignment="1" applyProtection="1">
      <alignment vertical="center"/>
      <protection locked="0"/>
    </xf>
    <xf numFmtId="173" fontId="4" fillId="36" borderId="65" xfId="48" applyNumberFormat="1" applyFont="1" applyFill="1" applyBorder="1" applyAlignment="1" applyProtection="1">
      <alignment vertical="center"/>
      <protection locked="0"/>
    </xf>
    <xf numFmtId="173" fontId="4" fillId="0" borderId="0" xfId="48" applyNumberFormat="1" applyFont="1" applyFill="1" applyBorder="1" applyAlignment="1">
      <alignment/>
    </xf>
    <xf numFmtId="173" fontId="4" fillId="0" borderId="64" xfId="48" applyNumberFormat="1" applyFont="1" applyFill="1" applyBorder="1" applyAlignment="1">
      <alignment/>
    </xf>
    <xf numFmtId="173" fontId="4" fillId="0" borderId="65" xfId="48" applyNumberFormat="1" applyFont="1" applyFill="1" applyBorder="1" applyAlignment="1">
      <alignment/>
    </xf>
    <xf numFmtId="173" fontId="4" fillId="0" borderId="74" xfId="48" applyNumberFormat="1" applyFont="1" applyFill="1" applyBorder="1" applyAlignment="1">
      <alignment/>
    </xf>
    <xf numFmtId="173" fontId="4" fillId="0" borderId="69" xfId="48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64" xfId="0" applyNumberFormat="1" applyBorder="1" applyAlignment="1">
      <alignment/>
    </xf>
    <xf numFmtId="3" fontId="0" fillId="0" borderId="69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12" fillId="33" borderId="75" xfId="0" applyFont="1" applyFill="1" applyBorder="1" applyAlignment="1" applyProtection="1">
      <alignment horizontal="centerContinuous" vertical="center" wrapText="1"/>
      <protection locked="0"/>
    </xf>
    <xf numFmtId="0" fontId="0" fillId="33" borderId="76" xfId="0" applyFill="1" applyBorder="1" applyAlignment="1">
      <alignment horizontal="centerContinuous"/>
    </xf>
    <xf numFmtId="0" fontId="0" fillId="33" borderId="77" xfId="0" applyFill="1" applyBorder="1" applyAlignment="1">
      <alignment horizontal="centerContinuous"/>
    </xf>
    <xf numFmtId="172" fontId="4" fillId="34" borderId="18" xfId="0" applyNumberFormat="1" applyFont="1" applyFill="1" applyBorder="1" applyAlignment="1">
      <alignment horizontal="centerContinuous" vertical="center" wrapText="1"/>
    </xf>
    <xf numFmtId="172" fontId="4" fillId="34" borderId="19" xfId="0" applyNumberFormat="1" applyFont="1" applyFill="1" applyBorder="1" applyAlignment="1">
      <alignment horizontal="centerContinuous" vertical="center" wrapText="1"/>
    </xf>
    <xf numFmtId="0" fontId="4" fillId="35" borderId="24" xfId="0" applyFont="1" applyFill="1" applyBorder="1" applyAlignment="1">
      <alignment horizontal="center"/>
    </xf>
    <xf numFmtId="0" fontId="4" fillId="35" borderId="25" xfId="0" applyFont="1" applyFill="1" applyBorder="1" applyAlignment="1">
      <alignment horizontal="center"/>
    </xf>
    <xf numFmtId="0" fontId="4" fillId="0" borderId="78" xfId="0" applyFont="1" applyBorder="1" applyAlignment="1">
      <alignment horizontal="left"/>
    </xf>
    <xf numFmtId="173" fontId="4" fillId="36" borderId="57" xfId="0" applyNumberFormat="1" applyFont="1" applyFill="1" applyBorder="1" applyAlignment="1" applyProtection="1">
      <alignment horizontal="right"/>
      <protection/>
    </xf>
    <xf numFmtId="173" fontId="4" fillId="36" borderId="28" xfId="0" applyNumberFormat="1" applyFont="1" applyFill="1" applyBorder="1" applyAlignment="1" applyProtection="1">
      <alignment horizontal="right"/>
      <protection/>
    </xf>
    <xf numFmtId="173" fontId="4" fillId="36" borderId="29" xfId="0" applyNumberFormat="1" applyFont="1" applyFill="1" applyBorder="1" applyAlignment="1" applyProtection="1">
      <alignment horizontal="right"/>
      <protection/>
    </xf>
    <xf numFmtId="173" fontId="4" fillId="36" borderId="79" xfId="0" applyNumberFormat="1" applyFont="1" applyFill="1" applyBorder="1" applyAlignment="1" applyProtection="1">
      <alignment horizontal="right"/>
      <protection/>
    </xf>
    <xf numFmtId="173" fontId="4" fillId="0" borderId="57" xfId="0" applyNumberFormat="1" applyFont="1" applyFill="1" applyBorder="1" applyAlignment="1" quotePrefix="1">
      <alignment/>
    </xf>
    <xf numFmtId="172" fontId="4" fillId="0" borderId="80" xfId="0" applyNumberFormat="1" applyFont="1" applyBorder="1" applyAlignment="1">
      <alignment/>
    </xf>
    <xf numFmtId="172" fontId="4" fillId="0" borderId="58" xfId="0" applyNumberFormat="1" applyFont="1" applyBorder="1" applyAlignment="1">
      <alignment/>
    </xf>
    <xf numFmtId="0" fontId="11" fillId="0" borderId="63" xfId="0" applyFont="1" applyBorder="1" applyAlignment="1">
      <alignment/>
    </xf>
    <xf numFmtId="173" fontId="10" fillId="0" borderId="81" xfId="48" applyNumberFormat="1" applyFont="1" applyFill="1" applyBorder="1" applyAlignment="1" applyProtection="1">
      <alignment/>
      <protection locked="0"/>
    </xf>
    <xf numFmtId="173" fontId="10" fillId="0" borderId="50" xfId="48" applyNumberFormat="1" applyFont="1" applyFill="1" applyBorder="1" applyAlignment="1" applyProtection="1">
      <alignment/>
      <protection locked="0"/>
    </xf>
    <xf numFmtId="173" fontId="10" fillId="0" borderId="51" xfId="0" applyNumberFormat="1" applyFont="1" applyFill="1" applyBorder="1" applyAlignment="1" applyProtection="1">
      <alignment/>
      <protection/>
    </xf>
    <xf numFmtId="173" fontId="10" fillId="0" borderId="52" xfId="0" applyNumberFormat="1" applyFont="1" applyBorder="1" applyAlignment="1">
      <alignment/>
    </xf>
    <xf numFmtId="172" fontId="10" fillId="0" borderId="82" xfId="0" applyNumberFormat="1" applyFont="1" applyBorder="1" applyAlignment="1">
      <alignment/>
    </xf>
    <xf numFmtId="172" fontId="10" fillId="0" borderId="53" xfId="0" applyNumberFormat="1" applyFont="1" applyBorder="1" applyAlignment="1">
      <alignment/>
    </xf>
    <xf numFmtId="0" fontId="11" fillId="0" borderId="83" xfId="0" applyFont="1" applyBorder="1" applyAlignment="1">
      <alignment/>
    </xf>
    <xf numFmtId="173" fontId="10" fillId="0" borderId="84" xfId="48" applyNumberFormat="1" applyFont="1" applyFill="1" applyBorder="1" applyAlignment="1" applyProtection="1">
      <alignment/>
      <protection locked="0"/>
    </xf>
    <xf numFmtId="173" fontId="10" fillId="0" borderId="35" xfId="48" applyNumberFormat="1" applyFont="1" applyFill="1" applyBorder="1" applyAlignment="1" applyProtection="1">
      <alignment/>
      <protection locked="0"/>
    </xf>
    <xf numFmtId="173" fontId="10" fillId="0" borderId="85" xfId="0" applyNumberFormat="1" applyFont="1" applyFill="1" applyBorder="1" applyAlignment="1" applyProtection="1">
      <alignment/>
      <protection/>
    </xf>
    <xf numFmtId="173" fontId="10" fillId="0" borderId="34" xfId="0" applyNumberFormat="1" applyFont="1" applyBorder="1" applyAlignment="1">
      <alignment/>
    </xf>
    <xf numFmtId="172" fontId="10" fillId="0" borderId="37" xfId="0" applyNumberFormat="1" applyFont="1" applyBorder="1" applyAlignment="1">
      <alignment/>
    </xf>
    <xf numFmtId="172" fontId="10" fillId="0" borderId="38" xfId="0" applyNumberFormat="1" applyFont="1" applyBorder="1" applyAlignment="1">
      <alignment/>
    </xf>
    <xf numFmtId="173" fontId="10" fillId="0" borderId="86" xfId="48" applyNumberFormat="1" applyFont="1" applyFill="1" applyBorder="1" applyAlignment="1" applyProtection="1">
      <alignment/>
      <protection locked="0"/>
    </xf>
    <xf numFmtId="173" fontId="10" fillId="0" borderId="87" xfId="48" applyNumberFormat="1" applyFont="1" applyFill="1" applyBorder="1" applyAlignment="1" applyProtection="1">
      <alignment/>
      <protection locked="0"/>
    </xf>
    <xf numFmtId="173" fontId="10" fillId="0" borderId="88" xfId="0" applyNumberFormat="1" applyFont="1" applyFill="1" applyBorder="1" applyAlignment="1" applyProtection="1">
      <alignment/>
      <protection/>
    </xf>
    <xf numFmtId="0" fontId="11" fillId="0" borderId="48" xfId="0" applyFont="1" applyBorder="1" applyAlignment="1">
      <alignment/>
    </xf>
    <xf numFmtId="173" fontId="10" fillId="36" borderId="89" xfId="48" applyNumberFormat="1" applyFont="1" applyFill="1" applyBorder="1" applyAlignment="1" applyProtection="1">
      <alignment/>
      <protection locked="0"/>
    </xf>
    <xf numFmtId="173" fontId="10" fillId="36" borderId="64" xfId="48" applyNumberFormat="1" applyFont="1" applyFill="1" applyBorder="1" applyAlignment="1" applyProtection="1">
      <alignment/>
      <protection locked="0"/>
    </xf>
    <xf numFmtId="173" fontId="10" fillId="36" borderId="65" xfId="0" applyNumberFormat="1" applyFont="1" applyFill="1" applyBorder="1" applyAlignment="1" applyProtection="1">
      <alignment/>
      <protection/>
    </xf>
    <xf numFmtId="173" fontId="10" fillId="0" borderId="40" xfId="0" applyNumberFormat="1" applyFont="1" applyBorder="1" applyAlignment="1">
      <alignment/>
    </xf>
    <xf numFmtId="172" fontId="10" fillId="0" borderId="43" xfId="0" applyNumberFormat="1" applyFont="1" applyBorder="1" applyAlignment="1">
      <alignment/>
    </xf>
    <xf numFmtId="172" fontId="10" fillId="0" borderId="44" xfId="0" applyNumberFormat="1" applyFont="1" applyBorder="1" applyAlignment="1">
      <alignment/>
    </xf>
    <xf numFmtId="0" fontId="0" fillId="0" borderId="20" xfId="0" applyBorder="1" applyAlignment="1">
      <alignment/>
    </xf>
    <xf numFmtId="3" fontId="10" fillId="36" borderId="74" xfId="48" applyNumberFormat="1" applyFont="1" applyFill="1" applyBorder="1" applyAlignment="1" applyProtection="1">
      <alignment/>
      <protection locked="0"/>
    </xf>
    <xf numFmtId="3" fontId="10" fillId="36" borderId="64" xfId="48" applyNumberFormat="1" applyFont="1" applyFill="1" applyBorder="1" applyAlignment="1" applyProtection="1">
      <alignment/>
      <protection locked="0"/>
    </xf>
    <xf numFmtId="3" fontId="10" fillId="36" borderId="65" xfId="0" applyNumberFormat="1" applyFont="1" applyFill="1" applyBorder="1" applyAlignment="1">
      <alignment/>
    </xf>
    <xf numFmtId="3" fontId="10" fillId="0" borderId="66" xfId="0" applyNumberFormat="1" applyFont="1" applyBorder="1" applyAlignment="1">
      <alignment/>
    </xf>
    <xf numFmtId="172" fontId="10" fillId="0" borderId="0" xfId="0" applyNumberFormat="1" applyFont="1" applyBorder="1" applyAlignment="1">
      <alignment/>
    </xf>
    <xf numFmtId="172" fontId="10" fillId="0" borderId="14" xfId="0" applyNumberFormat="1" applyFont="1" applyBorder="1" applyAlignment="1">
      <alignment/>
    </xf>
    <xf numFmtId="0" fontId="14" fillId="0" borderId="20" xfId="0" applyFont="1" applyBorder="1" applyAlignment="1">
      <alignment vertical="center"/>
    </xf>
    <xf numFmtId="173" fontId="4" fillId="36" borderId="89" xfId="48" applyNumberFormat="1" applyFont="1" applyFill="1" applyBorder="1" applyAlignment="1" applyProtection="1">
      <alignment/>
      <protection locked="0"/>
    </xf>
    <xf numFmtId="173" fontId="4" fillId="36" borderId="64" xfId="48" applyNumberFormat="1" applyFont="1" applyFill="1" applyBorder="1" applyAlignment="1" applyProtection="1">
      <alignment/>
      <protection locked="0"/>
    </xf>
    <xf numFmtId="173" fontId="4" fillId="36" borderId="65" xfId="0" applyNumberFormat="1" applyFont="1" applyFill="1" applyBorder="1" applyAlignment="1" applyProtection="1">
      <alignment/>
      <protection/>
    </xf>
    <xf numFmtId="173" fontId="4" fillId="0" borderId="66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172" fontId="4" fillId="0" borderId="14" xfId="0" applyNumberFormat="1" applyFont="1" applyBorder="1" applyAlignment="1">
      <alignment/>
    </xf>
    <xf numFmtId="0" fontId="4" fillId="0" borderId="20" xfId="0" applyFont="1" applyBorder="1" applyAlignment="1">
      <alignment/>
    </xf>
    <xf numFmtId="173" fontId="4" fillId="36" borderId="64" xfId="48" applyNumberFormat="1" applyFont="1" applyFill="1" applyBorder="1" applyAlignment="1" applyProtection="1">
      <alignment/>
      <protection/>
    </xf>
    <xf numFmtId="173" fontId="10" fillId="36" borderId="81" xfId="48" applyNumberFormat="1" applyFont="1" applyFill="1" applyBorder="1" applyAlignment="1" applyProtection="1">
      <alignment/>
      <protection locked="0"/>
    </xf>
    <xf numFmtId="173" fontId="10" fillId="36" borderId="50" xfId="48" applyNumberFormat="1" applyFont="1" applyFill="1" applyBorder="1" applyAlignment="1" applyProtection="1">
      <alignment/>
      <protection locked="0"/>
    </xf>
    <xf numFmtId="173" fontId="10" fillId="36" borderId="51" xfId="0" applyNumberFormat="1" applyFont="1" applyFill="1" applyBorder="1" applyAlignment="1" applyProtection="1">
      <alignment/>
      <protection/>
    </xf>
    <xf numFmtId="173" fontId="10" fillId="36" borderId="84" xfId="48" applyNumberFormat="1" applyFont="1" applyFill="1" applyBorder="1" applyAlignment="1" applyProtection="1">
      <alignment/>
      <protection locked="0"/>
    </xf>
    <xf numFmtId="173" fontId="10" fillId="36" borderId="35" xfId="48" applyNumberFormat="1" applyFont="1" applyFill="1" applyBorder="1" applyAlignment="1" applyProtection="1">
      <alignment/>
      <protection locked="0"/>
    </xf>
    <xf numFmtId="173" fontId="10" fillId="36" borderId="85" xfId="0" applyNumberFormat="1" applyFont="1" applyFill="1" applyBorder="1" applyAlignment="1" applyProtection="1">
      <alignment/>
      <protection/>
    </xf>
    <xf numFmtId="173" fontId="10" fillId="36" borderId="90" xfId="48" applyNumberFormat="1" applyFont="1" applyFill="1" applyBorder="1" applyAlignment="1" applyProtection="1">
      <alignment/>
      <protection locked="0"/>
    </xf>
    <xf numFmtId="173" fontId="10" fillId="36" borderId="41" xfId="48" applyNumberFormat="1" applyFont="1" applyFill="1" applyBorder="1" applyAlignment="1" applyProtection="1">
      <alignment/>
      <protection locked="0"/>
    </xf>
    <xf numFmtId="173" fontId="10" fillId="36" borderId="49" xfId="0" applyNumberFormat="1" applyFont="1" applyFill="1" applyBorder="1" applyAlignment="1" applyProtection="1">
      <alignment/>
      <protection/>
    </xf>
    <xf numFmtId="173" fontId="8" fillId="0" borderId="64" xfId="48" applyNumberFormat="1" applyFont="1" applyFill="1" applyBorder="1" applyAlignment="1" applyProtection="1">
      <alignment/>
      <protection locked="0"/>
    </xf>
    <xf numFmtId="173" fontId="0" fillId="0" borderId="65" xfId="0" applyNumberFormat="1" applyFill="1" applyBorder="1" applyAlignment="1">
      <alignment/>
    </xf>
    <xf numFmtId="173" fontId="0" fillId="0" borderId="66" xfId="0" applyNumberForma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14" xfId="0" applyNumberFormat="1" applyBorder="1" applyAlignment="1">
      <alignment/>
    </xf>
    <xf numFmtId="172" fontId="0" fillId="33" borderId="46" xfId="0" applyNumberFormat="1" applyFill="1" applyBorder="1" applyAlignment="1">
      <alignment/>
    </xf>
    <xf numFmtId="0" fontId="8" fillId="0" borderId="20" xfId="0" applyFont="1" applyBorder="1" applyAlignment="1">
      <alignment/>
    </xf>
    <xf numFmtId="173" fontId="0" fillId="0" borderId="57" xfId="0" applyNumberFormat="1" applyBorder="1" applyAlignment="1">
      <alignment/>
    </xf>
    <xf numFmtId="0" fontId="9" fillId="0" borderId="63" xfId="0" applyFont="1" applyBorder="1" applyAlignment="1">
      <alignment/>
    </xf>
    <xf numFmtId="173" fontId="8" fillId="0" borderId="81" xfId="48" applyNumberFormat="1" applyFont="1" applyFill="1" applyBorder="1" applyAlignment="1" applyProtection="1">
      <alignment/>
      <protection locked="0"/>
    </xf>
    <xf numFmtId="173" fontId="8" fillId="0" borderId="50" xfId="48" applyNumberFormat="1" applyFont="1" applyFill="1" applyBorder="1" applyAlignment="1" applyProtection="1">
      <alignment/>
      <protection locked="0"/>
    </xf>
    <xf numFmtId="173" fontId="8" fillId="0" borderId="51" xfId="0" applyNumberFormat="1" applyFont="1" applyFill="1" applyBorder="1" applyAlignment="1" applyProtection="1">
      <alignment/>
      <protection locked="0"/>
    </xf>
    <xf numFmtId="173" fontId="8" fillId="0" borderId="52" xfId="0" applyNumberFormat="1" applyFont="1" applyBorder="1" applyAlignment="1">
      <alignment/>
    </xf>
    <xf numFmtId="172" fontId="8" fillId="0" borderId="82" xfId="0" applyNumberFormat="1" applyFont="1" applyBorder="1" applyAlignment="1">
      <alignment/>
    </xf>
    <xf numFmtId="172" fontId="8" fillId="0" borderId="53" xfId="0" applyNumberFormat="1" applyFont="1" applyBorder="1" applyAlignment="1">
      <alignment/>
    </xf>
    <xf numFmtId="173" fontId="8" fillId="0" borderId="34" xfId="0" applyNumberFormat="1" applyFont="1" applyBorder="1" applyAlignment="1">
      <alignment/>
    </xf>
    <xf numFmtId="172" fontId="8" fillId="0" borderId="37" xfId="0" applyNumberFormat="1" applyFont="1" applyBorder="1" applyAlignment="1">
      <alignment/>
    </xf>
    <xf numFmtId="172" fontId="8" fillId="0" borderId="38" xfId="0" applyNumberFormat="1" applyFont="1" applyBorder="1" applyAlignment="1">
      <alignment/>
    </xf>
    <xf numFmtId="0" fontId="9" fillId="0" borderId="83" xfId="0" applyFont="1" applyBorder="1" applyAlignment="1">
      <alignment/>
    </xf>
    <xf numFmtId="173" fontId="8" fillId="0" borderId="84" xfId="48" applyNumberFormat="1" applyFont="1" applyFill="1" applyBorder="1" applyAlignment="1" applyProtection="1">
      <alignment/>
      <protection locked="0"/>
    </xf>
    <xf numFmtId="173" fontId="8" fillId="0" borderId="35" xfId="48" applyNumberFormat="1" applyFont="1" applyFill="1" applyBorder="1" applyAlignment="1" applyProtection="1">
      <alignment/>
      <protection locked="0"/>
    </xf>
    <xf numFmtId="173" fontId="8" fillId="0" borderId="85" xfId="0" applyNumberFormat="1" applyFont="1" applyFill="1" applyBorder="1" applyAlignment="1" applyProtection="1">
      <alignment/>
      <protection locked="0"/>
    </xf>
    <xf numFmtId="173" fontId="8" fillId="0" borderId="90" xfId="48" applyNumberFormat="1" applyFont="1" applyFill="1" applyBorder="1" applyAlignment="1" applyProtection="1">
      <alignment/>
      <protection locked="0"/>
    </xf>
    <xf numFmtId="173" fontId="8" fillId="0" borderId="41" xfId="48" applyNumberFormat="1" applyFont="1" applyFill="1" applyBorder="1" applyAlignment="1" applyProtection="1">
      <alignment/>
      <protection locked="0"/>
    </xf>
    <xf numFmtId="173" fontId="8" fillId="0" borderId="49" xfId="0" applyNumberFormat="1" applyFont="1" applyFill="1" applyBorder="1" applyAlignment="1" applyProtection="1">
      <alignment/>
      <protection locked="0"/>
    </xf>
    <xf numFmtId="173" fontId="8" fillId="0" borderId="40" xfId="0" applyNumberFormat="1" applyFont="1" applyBorder="1" applyAlignment="1">
      <alignment/>
    </xf>
    <xf numFmtId="172" fontId="8" fillId="0" borderId="43" xfId="0" applyNumberFormat="1" applyFont="1" applyBorder="1" applyAlignment="1">
      <alignment/>
    </xf>
    <xf numFmtId="172" fontId="8" fillId="0" borderId="44" xfId="0" applyNumberFormat="1" applyFont="1" applyBorder="1" applyAlignment="1">
      <alignment/>
    </xf>
    <xf numFmtId="0" fontId="0" fillId="0" borderId="20" xfId="0" applyBorder="1" applyAlignment="1">
      <alignment vertical="top"/>
    </xf>
    <xf numFmtId="3" fontId="0" fillId="0" borderId="66" xfId="0" applyNumberFormat="1" applyBorder="1" applyAlignment="1">
      <alignment vertical="top"/>
    </xf>
    <xf numFmtId="172" fontId="0" fillId="0" borderId="0" xfId="0" applyNumberFormat="1" applyBorder="1" applyAlignment="1">
      <alignment vertical="top"/>
    </xf>
    <xf numFmtId="3" fontId="0" fillId="33" borderId="45" xfId="0" applyNumberFormat="1" applyFill="1" applyBorder="1" applyAlignment="1">
      <alignment/>
    </xf>
    <xf numFmtId="173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73" fontId="4" fillId="36" borderId="66" xfId="48" applyNumberFormat="1" applyFont="1" applyFill="1" applyBorder="1" applyAlignment="1">
      <alignment vertical="center"/>
    </xf>
    <xf numFmtId="173" fontId="4" fillId="36" borderId="64" xfId="48" applyNumberFormat="1" applyFont="1" applyFill="1" applyBorder="1" applyAlignment="1">
      <alignment vertical="center"/>
    </xf>
    <xf numFmtId="173" fontId="4" fillId="36" borderId="89" xfId="48" applyNumberFormat="1" applyFont="1" applyFill="1" applyBorder="1" applyAlignment="1">
      <alignment vertical="center"/>
    </xf>
    <xf numFmtId="173" fontId="4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36" borderId="0" xfId="0" applyFill="1" applyAlignment="1">
      <alignment/>
    </xf>
    <xf numFmtId="0" fontId="15" fillId="0" borderId="0" xfId="0" applyFont="1" applyAlignment="1">
      <alignment/>
    </xf>
    <xf numFmtId="0" fontId="8" fillId="36" borderId="0" xfId="0" applyFont="1" applyFill="1" applyAlignment="1">
      <alignment/>
    </xf>
    <xf numFmtId="0" fontId="4" fillId="0" borderId="26" xfId="0" applyFont="1" applyBorder="1" applyAlignment="1">
      <alignment horizontal="left"/>
    </xf>
    <xf numFmtId="173" fontId="4" fillId="0" borderId="27" xfId="0" applyNumberFormat="1" applyFont="1" applyFill="1" applyBorder="1" applyAlignment="1" applyProtection="1">
      <alignment horizontal="right"/>
      <protection locked="0"/>
    </xf>
    <xf numFmtId="173" fontId="4" fillId="0" borderId="28" xfId="0" applyNumberFormat="1" applyFont="1" applyFill="1" applyBorder="1" applyAlignment="1" applyProtection="1">
      <alignment horizontal="right"/>
      <protection locked="0"/>
    </xf>
    <xf numFmtId="173" fontId="4" fillId="0" borderId="29" xfId="0" applyNumberFormat="1" applyFont="1" applyFill="1" applyBorder="1" applyAlignment="1" applyProtection="1">
      <alignment horizontal="right"/>
      <protection/>
    </xf>
    <xf numFmtId="173" fontId="4" fillId="0" borderId="79" xfId="0" applyNumberFormat="1" applyFont="1" applyFill="1" applyBorder="1" applyAlignment="1" applyProtection="1">
      <alignment horizontal="right"/>
      <protection locked="0"/>
    </xf>
    <xf numFmtId="173" fontId="4" fillId="0" borderId="34" xfId="0" applyNumberFormat="1" applyFont="1" applyBorder="1" applyAlignment="1">
      <alignment/>
    </xf>
    <xf numFmtId="172" fontId="4" fillId="0" borderId="37" xfId="0" applyNumberFormat="1" applyFont="1" applyBorder="1" applyAlignment="1">
      <alignment/>
    </xf>
    <xf numFmtId="172" fontId="4" fillId="0" borderId="38" xfId="0" applyNumberFormat="1" applyFont="1" applyBorder="1" applyAlignment="1">
      <alignment/>
    </xf>
    <xf numFmtId="0" fontId="4" fillId="0" borderId="33" xfId="0" applyFont="1" applyBorder="1" applyAlignment="1">
      <alignment/>
    </xf>
    <xf numFmtId="173" fontId="4" fillId="36" borderId="84" xfId="48" applyNumberFormat="1" applyFont="1" applyFill="1" applyBorder="1" applyAlignment="1" applyProtection="1">
      <alignment/>
      <protection locked="0"/>
    </xf>
    <xf numFmtId="173" fontId="4" fillId="36" borderId="35" xfId="48" applyNumberFormat="1" applyFont="1" applyFill="1" applyBorder="1" applyAlignment="1" applyProtection="1">
      <alignment/>
      <protection locked="0"/>
    </xf>
    <xf numFmtId="173" fontId="4" fillId="36" borderId="85" xfId="0" applyNumberFormat="1" applyFont="1" applyFill="1" applyBorder="1" applyAlignment="1" applyProtection="1">
      <alignment/>
      <protection/>
    </xf>
    <xf numFmtId="0" fontId="10" fillId="0" borderId="33" xfId="0" applyFont="1" applyBorder="1" applyAlignment="1">
      <alignment/>
    </xf>
    <xf numFmtId="3" fontId="10" fillId="36" borderId="84" xfId="48" applyNumberFormat="1" applyFont="1" applyFill="1" applyBorder="1" applyAlignment="1" applyProtection="1">
      <alignment/>
      <protection locked="0"/>
    </xf>
    <xf numFmtId="3" fontId="10" fillId="36" borderId="35" xfId="48" applyNumberFormat="1" applyFont="1" applyFill="1" applyBorder="1" applyAlignment="1" applyProtection="1">
      <alignment/>
      <protection locked="0"/>
    </xf>
    <xf numFmtId="3" fontId="10" fillId="36" borderId="85" xfId="0" applyNumberFormat="1" applyFont="1" applyFill="1" applyBorder="1" applyAlignment="1" applyProtection="1">
      <alignment/>
      <protection/>
    </xf>
    <xf numFmtId="3" fontId="10" fillId="0" borderId="34" xfId="0" applyNumberFormat="1" applyFont="1" applyBorder="1" applyAlignment="1">
      <alignment/>
    </xf>
    <xf numFmtId="172" fontId="10" fillId="0" borderId="37" xfId="0" applyNumberFormat="1" applyFont="1" applyBorder="1" applyAlignment="1">
      <alignment/>
    </xf>
    <xf numFmtId="172" fontId="10" fillId="0" borderId="38" xfId="0" applyNumberFormat="1" applyFont="1" applyBorder="1" applyAlignment="1">
      <alignment/>
    </xf>
    <xf numFmtId="3" fontId="10" fillId="36" borderId="84" xfId="48" applyNumberFormat="1" applyFont="1" applyFill="1" applyBorder="1" applyAlignment="1" applyProtection="1">
      <alignment/>
      <protection/>
    </xf>
    <xf numFmtId="3" fontId="10" fillId="36" borderId="35" xfId="48" applyNumberFormat="1" applyFont="1" applyFill="1" applyBorder="1" applyAlignment="1" applyProtection="1">
      <alignment/>
      <protection/>
    </xf>
    <xf numFmtId="0" fontId="15" fillId="36" borderId="0" xfId="0" applyFont="1" applyFill="1" applyAlignment="1">
      <alignment/>
    </xf>
    <xf numFmtId="0" fontId="10" fillId="0" borderId="91" xfId="0" applyFont="1" applyBorder="1" applyAlignment="1">
      <alignment/>
    </xf>
    <xf numFmtId="0" fontId="17" fillId="36" borderId="0" xfId="0" applyFont="1" applyFill="1" applyAlignment="1">
      <alignment/>
    </xf>
    <xf numFmtId="0" fontId="4" fillId="0" borderId="20" xfId="0" applyFont="1" applyBorder="1" applyAlignment="1">
      <alignment horizontal="center" vertical="center" wrapText="1"/>
    </xf>
    <xf numFmtId="173" fontId="4" fillId="36" borderId="40" xfId="0" applyNumberFormat="1" applyFont="1" applyFill="1" applyBorder="1" applyAlignment="1">
      <alignment vertical="center"/>
    </xf>
    <xf numFmtId="173" fontId="4" fillId="36" borderId="41" xfId="0" applyNumberFormat="1" applyFont="1" applyFill="1" applyBorder="1" applyAlignment="1">
      <alignment vertical="center"/>
    </xf>
    <xf numFmtId="173" fontId="4" fillId="36" borderId="42" xfId="0" applyNumberFormat="1" applyFont="1" applyFill="1" applyBorder="1" applyAlignment="1">
      <alignment vertical="center"/>
    </xf>
    <xf numFmtId="173" fontId="4" fillId="36" borderId="43" xfId="0" applyNumberFormat="1" applyFont="1" applyFill="1" applyBorder="1" applyAlignment="1">
      <alignment vertical="center"/>
    </xf>
    <xf numFmtId="3" fontId="4" fillId="0" borderId="40" xfId="0" applyNumberFormat="1" applyFont="1" applyBorder="1" applyAlignment="1">
      <alignment vertical="center"/>
    </xf>
    <xf numFmtId="172" fontId="4" fillId="0" borderId="44" xfId="0" applyNumberFormat="1" applyFont="1" applyBorder="1" applyAlignment="1">
      <alignment vertical="center"/>
    </xf>
    <xf numFmtId="0" fontId="8" fillId="0" borderId="20" xfId="0" applyFont="1" applyBorder="1" applyAlignment="1">
      <alignment vertical="top"/>
    </xf>
    <xf numFmtId="173" fontId="8" fillId="36" borderId="74" xfId="48" applyNumberFormat="1" applyFont="1" applyFill="1" applyBorder="1" applyAlignment="1" applyProtection="1">
      <alignment vertical="top"/>
      <protection locked="0"/>
    </xf>
    <xf numFmtId="173" fontId="8" fillId="36" borderId="64" xfId="48" applyNumberFormat="1" applyFont="1" applyFill="1" applyBorder="1" applyAlignment="1" applyProtection="1">
      <alignment vertical="top"/>
      <protection locked="0"/>
    </xf>
    <xf numFmtId="173" fontId="8" fillId="36" borderId="65" xfId="0" applyNumberFormat="1" applyFont="1" applyFill="1" applyBorder="1" applyAlignment="1" applyProtection="1">
      <alignment vertical="top"/>
      <protection/>
    </xf>
    <xf numFmtId="3" fontId="8" fillId="0" borderId="66" xfId="0" applyNumberFormat="1" applyFont="1" applyBorder="1" applyAlignment="1">
      <alignment vertical="top"/>
    </xf>
    <xf numFmtId="172" fontId="8" fillId="0" borderId="0" xfId="0" applyNumberFormat="1" applyFont="1" applyBorder="1" applyAlignment="1">
      <alignment vertical="top"/>
    </xf>
    <xf numFmtId="172" fontId="8" fillId="0" borderId="14" xfId="0" applyNumberFormat="1" applyFont="1" applyBorder="1" applyAlignment="1">
      <alignment vertical="top"/>
    </xf>
    <xf numFmtId="3" fontId="8" fillId="0" borderId="28" xfId="0" applyNumberFormat="1" applyFont="1" applyBorder="1" applyAlignment="1">
      <alignment/>
    </xf>
    <xf numFmtId="173" fontId="8" fillId="0" borderId="69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173" fontId="4" fillId="36" borderId="0" xfId="0" applyNumberFormat="1" applyFont="1" applyFill="1" applyBorder="1" applyAlignment="1">
      <alignment/>
    </xf>
    <xf numFmtId="173" fontId="4" fillId="36" borderId="64" xfId="0" applyNumberFormat="1" applyFont="1" applyFill="1" applyBorder="1" applyAlignment="1">
      <alignment/>
    </xf>
    <xf numFmtId="173" fontId="4" fillId="36" borderId="69" xfId="0" applyNumberFormat="1" applyFont="1" applyFill="1" applyBorder="1" applyAlignment="1">
      <alignment/>
    </xf>
    <xf numFmtId="3" fontId="4" fillId="0" borderId="0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172" fontId="4" fillId="0" borderId="14" xfId="0" applyNumberFormat="1" applyFont="1" applyBorder="1" applyAlignment="1">
      <alignment/>
    </xf>
    <xf numFmtId="0" fontId="0" fillId="0" borderId="20" xfId="0" applyBorder="1" applyAlignment="1" quotePrefix="1">
      <alignment horizontal="left"/>
    </xf>
    <xf numFmtId="0" fontId="0" fillId="0" borderId="92" xfId="0" applyBorder="1" applyAlignment="1">
      <alignment/>
    </xf>
    <xf numFmtId="0" fontId="0" fillId="0" borderId="69" xfId="0" applyBorder="1" applyAlignment="1">
      <alignment/>
    </xf>
    <xf numFmtId="174" fontId="0" fillId="0" borderId="0" xfId="0" applyNumberFormat="1" applyBorder="1" applyAlignment="1">
      <alignment/>
    </xf>
    <xf numFmtId="172" fontId="0" fillId="0" borderId="93" xfId="0" applyNumberFormat="1" applyBorder="1" applyAlignment="1">
      <alignment/>
    </xf>
    <xf numFmtId="174" fontId="0" fillId="0" borderId="0" xfId="0" applyNumberFormat="1" applyAlignment="1">
      <alignment/>
    </xf>
    <xf numFmtId="172" fontId="0" fillId="0" borderId="0" xfId="0" applyNumberFormat="1" applyAlignment="1">
      <alignment/>
    </xf>
    <xf numFmtId="173" fontId="4" fillId="0" borderId="29" xfId="0" applyNumberFormat="1" applyFont="1" applyFill="1" applyBorder="1" applyAlignment="1" applyProtection="1">
      <alignment horizontal="right"/>
      <protection locked="0"/>
    </xf>
    <xf numFmtId="173" fontId="4" fillId="36" borderId="85" xfId="0" applyNumberFormat="1" applyFont="1" applyFill="1" applyBorder="1" applyAlignment="1" applyProtection="1">
      <alignment/>
      <protection locked="0"/>
    </xf>
    <xf numFmtId="3" fontId="10" fillId="36" borderId="85" xfId="0" applyNumberFormat="1" applyFont="1" applyFill="1" applyBorder="1" applyAlignment="1" applyProtection="1">
      <alignment/>
      <protection locked="0"/>
    </xf>
    <xf numFmtId="173" fontId="8" fillId="36" borderId="65" xfId="0" applyNumberFormat="1" applyFont="1" applyFill="1" applyBorder="1" applyAlignment="1" applyProtection="1">
      <alignment vertical="top"/>
      <protection locked="0"/>
    </xf>
    <xf numFmtId="0" fontId="19" fillId="0" borderId="0" xfId="53" applyFont="1">
      <alignment/>
      <protection/>
    </xf>
    <xf numFmtId="0" fontId="8" fillId="0" borderId="0" xfId="53">
      <alignment/>
      <protection/>
    </xf>
    <xf numFmtId="0" fontId="8" fillId="0" borderId="0" xfId="53" applyFont="1">
      <alignment/>
      <protection/>
    </xf>
    <xf numFmtId="0" fontId="20" fillId="0" borderId="0" xfId="53" applyFont="1">
      <alignment/>
      <protection/>
    </xf>
    <xf numFmtId="0" fontId="9" fillId="0" borderId="70" xfId="0" applyFont="1" applyBorder="1" applyAlignment="1">
      <alignment/>
    </xf>
    <xf numFmtId="172" fontId="4" fillId="0" borderId="94" xfId="0" applyNumberFormat="1" applyFont="1" applyFill="1" applyBorder="1" applyAlignment="1" quotePrefix="1">
      <alignment vertical="center"/>
    </xf>
    <xf numFmtId="172" fontId="4" fillId="34" borderId="17" xfId="0" applyNumberFormat="1" applyFont="1" applyFill="1" applyBorder="1" applyAlignment="1">
      <alignment horizontal="centerContinuous" vertical="center"/>
    </xf>
    <xf numFmtId="172" fontId="4" fillId="34" borderId="95" xfId="0" applyNumberFormat="1" applyFont="1" applyFill="1" applyBorder="1" applyAlignment="1" quotePrefix="1">
      <alignment horizontal="centerContinuous" vertical="center"/>
    </xf>
    <xf numFmtId="0" fontId="4" fillId="0" borderId="96" xfId="0" applyFont="1" applyFill="1" applyBorder="1" applyAlignment="1">
      <alignment horizontal="center" vertical="center" wrapText="1"/>
    </xf>
    <xf numFmtId="0" fontId="4" fillId="0" borderId="96" xfId="0" applyFont="1" applyFill="1" applyBorder="1" applyAlignment="1">
      <alignment horizontal="center" vertical="center"/>
    </xf>
    <xf numFmtId="173" fontId="4" fillId="0" borderId="96" xfId="0" applyNumberFormat="1" applyFont="1" applyFill="1" applyBorder="1" applyAlignment="1" applyProtection="1">
      <alignment horizontal="right"/>
      <protection locked="0"/>
    </xf>
    <xf numFmtId="179" fontId="4" fillId="0" borderId="79" xfId="0" applyNumberFormat="1" applyFont="1" applyFill="1" applyBorder="1" applyAlignment="1" applyProtection="1">
      <alignment horizontal="center"/>
      <protection locked="0"/>
    </xf>
    <xf numFmtId="179" fontId="4" fillId="0" borderId="89" xfId="0" applyNumberFormat="1" applyFont="1" applyFill="1" applyBorder="1" applyAlignment="1" applyProtection="1">
      <alignment horizontal="center"/>
      <protection locked="0"/>
    </xf>
    <xf numFmtId="173" fontId="4" fillId="36" borderId="96" xfId="0" applyNumberFormat="1" applyFont="1" applyFill="1" applyBorder="1" applyAlignment="1" applyProtection="1">
      <alignment/>
      <protection locked="0"/>
    </xf>
    <xf numFmtId="179" fontId="4" fillId="36" borderId="84" xfId="0" applyNumberFormat="1" applyFont="1" applyFill="1" applyBorder="1" applyAlignment="1" applyProtection="1">
      <alignment horizontal="center"/>
      <protection locked="0"/>
    </xf>
    <xf numFmtId="179" fontId="4" fillId="36" borderId="97" xfId="0" applyNumberFormat="1" applyFont="1" applyFill="1" applyBorder="1" applyAlignment="1" applyProtection="1">
      <alignment horizontal="center"/>
      <protection locked="0"/>
    </xf>
    <xf numFmtId="3" fontId="10" fillId="36" borderId="96" xfId="0" applyNumberFormat="1" applyFont="1" applyFill="1" applyBorder="1" applyAlignment="1" applyProtection="1">
      <alignment/>
      <protection locked="0"/>
    </xf>
    <xf numFmtId="179" fontId="10" fillId="36" borderId="84" xfId="0" applyNumberFormat="1" applyFont="1" applyFill="1" applyBorder="1" applyAlignment="1" applyProtection="1">
      <alignment horizontal="center"/>
      <protection locked="0"/>
    </xf>
    <xf numFmtId="179" fontId="10" fillId="36" borderId="97" xfId="0" applyNumberFormat="1" applyFont="1" applyFill="1" applyBorder="1" applyAlignment="1" applyProtection="1">
      <alignment horizontal="center"/>
      <protection locked="0"/>
    </xf>
    <xf numFmtId="173" fontId="4" fillId="36" borderId="96" xfId="0" applyNumberFormat="1" applyFont="1" applyFill="1" applyBorder="1" applyAlignment="1">
      <alignment vertical="center"/>
    </xf>
    <xf numFmtId="179" fontId="4" fillId="36" borderId="90" xfId="0" applyNumberFormat="1" applyFont="1" applyFill="1" applyBorder="1" applyAlignment="1">
      <alignment horizontal="center" vertical="center"/>
    </xf>
    <xf numFmtId="179" fontId="4" fillId="36" borderId="0" xfId="0" applyNumberFormat="1" applyFont="1" applyFill="1" applyBorder="1" applyAlignment="1">
      <alignment horizontal="center" vertical="center"/>
    </xf>
    <xf numFmtId="173" fontId="8" fillId="36" borderId="96" xfId="0" applyNumberFormat="1" applyFont="1" applyFill="1" applyBorder="1" applyAlignment="1" applyProtection="1">
      <alignment vertical="top"/>
      <protection locked="0"/>
    </xf>
    <xf numFmtId="179" fontId="8" fillId="36" borderId="74" xfId="0" applyNumberFormat="1" applyFont="1" applyFill="1" applyBorder="1" applyAlignment="1" applyProtection="1">
      <alignment horizontal="center" vertical="top"/>
      <protection locked="0"/>
    </xf>
    <xf numFmtId="179" fontId="8" fillId="36" borderId="0" xfId="0" applyNumberFormat="1" applyFont="1" applyFill="1" applyBorder="1" applyAlignment="1" applyProtection="1">
      <alignment horizontal="center" vertical="top"/>
      <protection locked="0"/>
    </xf>
    <xf numFmtId="173" fontId="0" fillId="0" borderId="96" xfId="0" applyNumberFormat="1" applyFill="1" applyBorder="1" applyAlignment="1">
      <alignment/>
    </xf>
    <xf numFmtId="179" fontId="0" fillId="33" borderId="98" xfId="0" applyNumberFormat="1" applyFill="1" applyBorder="1" applyAlignment="1">
      <alignment horizontal="center"/>
    </xf>
    <xf numFmtId="173" fontId="8" fillId="0" borderId="96" xfId="0" applyNumberFormat="1" applyFont="1" applyFill="1" applyBorder="1" applyAlignment="1">
      <alignment/>
    </xf>
    <xf numFmtId="179" fontId="8" fillId="0" borderId="74" xfId="0" applyNumberFormat="1" applyFont="1" applyFill="1" applyBorder="1" applyAlignment="1">
      <alignment horizontal="center"/>
    </xf>
    <xf numFmtId="179" fontId="8" fillId="0" borderId="0" xfId="0" applyNumberFormat="1" applyFont="1" applyFill="1" applyBorder="1" applyAlignment="1">
      <alignment horizontal="center"/>
    </xf>
    <xf numFmtId="173" fontId="4" fillId="36" borderId="96" xfId="0" applyNumberFormat="1" applyFont="1" applyFill="1" applyBorder="1" applyAlignment="1">
      <alignment/>
    </xf>
    <xf numFmtId="179" fontId="4" fillId="36" borderId="74" xfId="0" applyNumberFormat="1" applyFont="1" applyFill="1" applyBorder="1" applyAlignment="1">
      <alignment horizontal="center" vertical="center"/>
    </xf>
    <xf numFmtId="179" fontId="4" fillId="36" borderId="0" xfId="0" applyNumberFormat="1" applyFont="1" applyFill="1" applyBorder="1" applyAlignment="1">
      <alignment horizontal="center"/>
    </xf>
    <xf numFmtId="0" fontId="0" fillId="0" borderId="99" xfId="0" applyBorder="1" applyAlignment="1">
      <alignment/>
    </xf>
    <xf numFmtId="0" fontId="0" fillId="0" borderId="100" xfId="0" applyBorder="1" applyAlignment="1">
      <alignment/>
    </xf>
    <xf numFmtId="172" fontId="9" fillId="0" borderId="101" xfId="0" applyNumberFormat="1" applyFont="1" applyBorder="1" applyAlignment="1">
      <alignment/>
    </xf>
    <xf numFmtId="0" fontId="4" fillId="35" borderId="102" xfId="0" applyFont="1" applyFill="1" applyBorder="1" applyAlignment="1">
      <alignment horizontal="left"/>
    </xf>
    <xf numFmtId="172" fontId="9" fillId="33" borderId="45" xfId="0" applyNumberFormat="1" applyFont="1" applyFill="1" applyBorder="1" applyAlignment="1">
      <alignment/>
    </xf>
    <xf numFmtId="172" fontId="9" fillId="0" borderId="43" xfId="0" applyNumberFormat="1" applyFont="1" applyBorder="1" applyAlignment="1">
      <alignment/>
    </xf>
    <xf numFmtId="172" fontId="11" fillId="0" borderId="82" xfId="0" applyNumberFormat="1" applyFont="1" applyBorder="1" applyAlignment="1">
      <alignment/>
    </xf>
    <xf numFmtId="172" fontId="11" fillId="0" borderId="43" xfId="0" applyNumberFormat="1" applyFont="1" applyBorder="1" applyAlignment="1">
      <alignment vertical="top"/>
    </xf>
    <xf numFmtId="172" fontId="9" fillId="0" borderId="80" xfId="0" applyNumberFormat="1" applyFont="1" applyBorder="1" applyAlignment="1">
      <alignment/>
    </xf>
    <xf numFmtId="172" fontId="9" fillId="0" borderId="103" xfId="0" applyNumberFormat="1" applyFont="1" applyBorder="1" applyAlignment="1">
      <alignment vertical="top"/>
    </xf>
    <xf numFmtId="172" fontId="9" fillId="0" borderId="82" xfId="0" applyNumberFormat="1" applyFont="1" applyBorder="1" applyAlignment="1">
      <alignment/>
    </xf>
    <xf numFmtId="172" fontId="9" fillId="0" borderId="0" xfId="0" applyNumberFormat="1" applyFont="1" applyBorder="1" applyAlignment="1">
      <alignment/>
    </xf>
    <xf numFmtId="172" fontId="0" fillId="33" borderId="45" xfId="0" applyNumberFormat="1" applyFill="1" applyBorder="1" applyAlignment="1">
      <alignment/>
    </xf>
    <xf numFmtId="173" fontId="9" fillId="0" borderId="31" xfId="0" applyNumberFormat="1" applyFont="1" applyBorder="1" applyAlignment="1">
      <alignment/>
    </xf>
    <xf numFmtId="173" fontId="9" fillId="0" borderId="37" xfId="0" applyNumberFormat="1" applyFont="1" applyBorder="1" applyAlignment="1">
      <alignment/>
    </xf>
    <xf numFmtId="173" fontId="9" fillId="0" borderId="43" xfId="0" applyNumberFormat="1" applyFont="1" applyBorder="1" applyAlignment="1">
      <alignment vertical="top"/>
    </xf>
    <xf numFmtId="173" fontId="9" fillId="33" borderId="45" xfId="0" applyNumberFormat="1" applyFont="1" applyFill="1" applyBorder="1" applyAlignment="1">
      <alignment/>
    </xf>
    <xf numFmtId="173" fontId="9" fillId="0" borderId="43" xfId="0" applyNumberFormat="1" applyFont="1" applyBorder="1" applyAlignment="1">
      <alignment/>
    </xf>
    <xf numFmtId="173" fontId="11" fillId="0" borderId="82" xfId="0" applyNumberFormat="1" applyFont="1" applyBorder="1" applyAlignment="1">
      <alignment/>
    </xf>
    <xf numFmtId="173" fontId="11" fillId="0" borderId="43" xfId="0" applyNumberFormat="1" applyFont="1" applyBorder="1" applyAlignment="1">
      <alignment vertical="top"/>
    </xf>
    <xf numFmtId="173" fontId="9" fillId="0" borderId="80" xfId="0" applyNumberFormat="1" applyFont="1" applyBorder="1" applyAlignment="1">
      <alignment/>
    </xf>
    <xf numFmtId="173" fontId="9" fillId="0" borderId="103" xfId="0" applyNumberFormat="1" applyFont="1" applyBorder="1" applyAlignment="1">
      <alignment vertical="top"/>
    </xf>
    <xf numFmtId="173" fontId="9" fillId="0" borderId="82" xfId="0" applyNumberFormat="1" applyFont="1" applyBorder="1" applyAlignment="1">
      <alignment/>
    </xf>
    <xf numFmtId="173" fontId="9" fillId="0" borderId="0" xfId="0" applyNumberFormat="1" applyFont="1" applyBorder="1" applyAlignment="1">
      <alignment/>
    </xf>
    <xf numFmtId="172" fontId="0" fillId="33" borderId="45" xfId="0" applyNumberFormat="1" applyFill="1" applyBorder="1" applyAlignment="1">
      <alignment/>
    </xf>
    <xf numFmtId="173" fontId="9" fillId="0" borderId="104" xfId="0" applyNumberFormat="1" applyFont="1" applyBorder="1" applyAlignment="1">
      <alignment/>
    </xf>
    <xf numFmtId="173" fontId="9" fillId="0" borderId="0" xfId="0" applyNumberFormat="1" applyFont="1" applyBorder="1" applyAlignment="1">
      <alignment/>
    </xf>
    <xf numFmtId="173" fontId="9" fillId="0" borderId="0" xfId="0" applyNumberFormat="1" applyFont="1" applyBorder="1" applyAlignment="1">
      <alignment vertical="top"/>
    </xf>
    <xf numFmtId="0" fontId="0" fillId="0" borderId="105" xfId="0" applyBorder="1" applyAlignment="1">
      <alignment/>
    </xf>
    <xf numFmtId="0" fontId="4" fillId="35" borderId="106" xfId="0" applyFont="1" applyFill="1" applyBorder="1" applyAlignment="1">
      <alignment horizontal="centerContinuous"/>
    </xf>
    <xf numFmtId="0" fontId="4" fillId="35" borderId="107" xfId="0" applyFont="1" applyFill="1" applyBorder="1" applyAlignment="1">
      <alignment horizontal="centerContinuous"/>
    </xf>
    <xf numFmtId="0" fontId="4" fillId="35" borderId="108" xfId="0" applyFont="1" applyFill="1" applyBorder="1" applyAlignment="1">
      <alignment horizontal="left"/>
    </xf>
    <xf numFmtId="0" fontId="4" fillId="35" borderId="109" xfId="0" applyFont="1" applyFill="1" applyBorder="1" applyAlignment="1">
      <alignment horizontal="left"/>
    </xf>
    <xf numFmtId="173" fontId="9" fillId="0" borderId="110" xfId="0" applyNumberFormat="1" applyFont="1" applyBorder="1" applyAlignment="1">
      <alignment/>
    </xf>
    <xf numFmtId="172" fontId="9" fillId="0" borderId="111" xfId="0" applyNumberFormat="1" applyFont="1" applyBorder="1" applyAlignment="1">
      <alignment/>
    </xf>
    <xf numFmtId="173" fontId="9" fillId="0" borderId="112" xfId="0" applyNumberFormat="1" applyFont="1" applyBorder="1" applyAlignment="1">
      <alignment/>
    </xf>
    <xf numFmtId="172" fontId="9" fillId="0" borderId="97" xfId="0" applyNumberFormat="1" applyFont="1" applyBorder="1" applyAlignment="1">
      <alignment/>
    </xf>
    <xf numFmtId="173" fontId="9" fillId="0" borderId="113" xfId="0" applyNumberFormat="1" applyFont="1" applyBorder="1" applyAlignment="1">
      <alignment vertical="top"/>
    </xf>
    <xf numFmtId="172" fontId="9" fillId="0" borderId="114" xfId="0" applyNumberFormat="1" applyFont="1" applyBorder="1" applyAlignment="1">
      <alignment vertical="top"/>
    </xf>
    <xf numFmtId="173" fontId="9" fillId="0" borderId="113" xfId="0" applyNumberFormat="1" applyFont="1" applyBorder="1" applyAlignment="1">
      <alignment/>
    </xf>
    <xf numFmtId="172" fontId="9" fillId="0" borderId="114" xfId="0" applyNumberFormat="1" applyFont="1" applyBorder="1" applyAlignment="1">
      <alignment/>
    </xf>
    <xf numFmtId="173" fontId="11" fillId="0" borderId="115" xfId="0" applyNumberFormat="1" applyFont="1" applyBorder="1" applyAlignment="1">
      <alignment/>
    </xf>
    <xf numFmtId="172" fontId="11" fillId="0" borderId="116" xfId="0" applyNumberFormat="1" applyFont="1" applyBorder="1" applyAlignment="1">
      <alignment/>
    </xf>
    <xf numFmtId="173" fontId="11" fillId="0" borderId="113" xfId="0" applyNumberFormat="1" applyFont="1" applyBorder="1" applyAlignment="1">
      <alignment vertical="top"/>
    </xf>
    <xf numFmtId="172" fontId="11" fillId="0" borderId="114" xfId="0" applyNumberFormat="1" applyFont="1" applyBorder="1" applyAlignment="1">
      <alignment vertical="top"/>
    </xf>
    <xf numFmtId="173" fontId="9" fillId="0" borderId="117" xfId="0" applyNumberFormat="1" applyFont="1" applyBorder="1" applyAlignment="1">
      <alignment/>
    </xf>
    <xf numFmtId="172" fontId="9" fillId="0" borderId="118" xfId="0" applyNumberFormat="1" applyFont="1" applyBorder="1" applyAlignment="1">
      <alignment/>
    </xf>
    <xf numFmtId="173" fontId="9" fillId="0" borderId="119" xfId="0" applyNumberFormat="1" applyFont="1" applyBorder="1" applyAlignment="1">
      <alignment vertical="top"/>
    </xf>
    <xf numFmtId="172" fontId="9" fillId="0" borderId="120" xfId="0" applyNumberFormat="1" applyFont="1" applyBorder="1" applyAlignment="1">
      <alignment vertical="top"/>
    </xf>
    <xf numFmtId="173" fontId="9" fillId="0" borderId="115" xfId="0" applyNumberFormat="1" applyFont="1" applyBorder="1" applyAlignment="1">
      <alignment/>
    </xf>
    <xf numFmtId="172" fontId="9" fillId="0" borderId="116" xfId="0" applyNumberFormat="1" applyFont="1" applyBorder="1" applyAlignment="1">
      <alignment/>
    </xf>
    <xf numFmtId="173" fontId="9" fillId="0" borderId="121" xfId="0" applyNumberFormat="1" applyFont="1" applyBorder="1" applyAlignment="1">
      <alignment/>
    </xf>
    <xf numFmtId="172" fontId="9" fillId="0" borderId="89" xfId="0" applyNumberFormat="1" applyFont="1" applyBorder="1" applyAlignment="1">
      <alignment/>
    </xf>
    <xf numFmtId="173" fontId="9" fillId="0" borderId="122" xfId="0" applyNumberFormat="1" applyFont="1" applyBorder="1" applyAlignment="1">
      <alignment/>
    </xf>
    <xf numFmtId="172" fontId="9" fillId="0" borderId="123" xfId="0" applyNumberFormat="1" applyFont="1" applyBorder="1" applyAlignment="1">
      <alignment/>
    </xf>
    <xf numFmtId="173" fontId="9" fillId="0" borderId="121" xfId="0" applyNumberFormat="1" applyFont="1" applyBorder="1" applyAlignment="1">
      <alignment/>
    </xf>
    <xf numFmtId="172" fontId="9" fillId="0" borderId="89" xfId="0" applyNumberFormat="1" applyFont="1" applyBorder="1" applyAlignment="1">
      <alignment/>
    </xf>
    <xf numFmtId="173" fontId="9" fillId="0" borderId="121" xfId="0" applyNumberFormat="1" applyFont="1" applyBorder="1" applyAlignment="1">
      <alignment vertical="top"/>
    </xf>
    <xf numFmtId="172" fontId="9" fillId="0" borderId="89" xfId="0" applyNumberFormat="1" applyFont="1" applyBorder="1" applyAlignment="1">
      <alignment vertical="top"/>
    </xf>
    <xf numFmtId="3" fontId="0" fillId="0" borderId="121" xfId="0" applyNumberFormat="1" applyBorder="1" applyAlignment="1">
      <alignment/>
    </xf>
    <xf numFmtId="172" fontId="0" fillId="0" borderId="89" xfId="0" applyNumberFormat="1" applyBorder="1" applyAlignment="1">
      <alignment/>
    </xf>
    <xf numFmtId="173" fontId="4" fillId="0" borderId="121" xfId="0" applyNumberFormat="1" applyFont="1" applyBorder="1" applyAlignment="1">
      <alignment vertical="center"/>
    </xf>
    <xf numFmtId="172" fontId="4" fillId="0" borderId="89" xfId="0" applyNumberFormat="1" applyFont="1" applyBorder="1" applyAlignment="1">
      <alignment vertical="center"/>
    </xf>
    <xf numFmtId="173" fontId="8" fillId="0" borderId="121" xfId="0" applyNumberFormat="1" applyFont="1" applyBorder="1" applyAlignment="1">
      <alignment/>
    </xf>
    <xf numFmtId="172" fontId="8" fillId="0" borderId="89" xfId="0" applyNumberFormat="1" applyFont="1" applyBorder="1" applyAlignment="1">
      <alignment/>
    </xf>
    <xf numFmtId="0" fontId="0" fillId="0" borderId="124" xfId="0" applyBorder="1" applyAlignment="1">
      <alignment/>
    </xf>
    <xf numFmtId="0" fontId="0" fillId="0" borderId="125" xfId="0" applyBorder="1" applyAlignment="1">
      <alignment/>
    </xf>
    <xf numFmtId="0" fontId="4" fillId="35" borderId="102" xfId="0" applyFont="1" applyFill="1" applyBorder="1" applyAlignment="1">
      <alignment horizontal="center"/>
    </xf>
    <xf numFmtId="172" fontId="0" fillId="0" borderId="80" xfId="0" applyNumberFormat="1" applyBorder="1" applyAlignment="1">
      <alignment/>
    </xf>
    <xf numFmtId="0" fontId="0" fillId="0" borderId="105" xfId="0" applyBorder="1" applyAlignment="1">
      <alignment horizontal="center"/>
    </xf>
    <xf numFmtId="173" fontId="4" fillId="0" borderId="80" xfId="0" applyNumberFormat="1" applyFont="1" applyBorder="1" applyAlignment="1">
      <alignment/>
    </xf>
    <xf numFmtId="173" fontId="10" fillId="0" borderId="82" xfId="0" applyNumberFormat="1" applyFont="1" applyBorder="1" applyAlignment="1">
      <alignment/>
    </xf>
    <xf numFmtId="173" fontId="10" fillId="0" borderId="37" xfId="0" applyNumberFormat="1" applyFont="1" applyBorder="1" applyAlignment="1">
      <alignment/>
    </xf>
    <xf numFmtId="173" fontId="10" fillId="0" borderId="43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173" fontId="4" fillId="0" borderId="0" xfId="0" applyNumberFormat="1" applyFont="1" applyBorder="1" applyAlignment="1">
      <alignment/>
    </xf>
    <xf numFmtId="3" fontId="0" fillId="0" borderId="80" xfId="0" applyNumberFormat="1" applyBorder="1" applyAlignment="1">
      <alignment/>
    </xf>
    <xf numFmtId="173" fontId="8" fillId="0" borderId="82" xfId="0" applyNumberFormat="1" applyFont="1" applyBorder="1" applyAlignment="1">
      <alignment/>
    </xf>
    <xf numFmtId="173" fontId="8" fillId="0" borderId="37" xfId="0" applyNumberFormat="1" applyFont="1" applyBorder="1" applyAlignment="1">
      <alignment/>
    </xf>
    <xf numFmtId="173" fontId="8" fillId="0" borderId="43" xfId="0" applyNumberFormat="1" applyFont="1" applyBorder="1" applyAlignment="1">
      <alignment/>
    </xf>
    <xf numFmtId="3" fontId="0" fillId="0" borderId="0" xfId="0" applyNumberFormat="1" applyBorder="1" applyAlignment="1">
      <alignment vertical="top"/>
    </xf>
    <xf numFmtId="0" fontId="4" fillId="35" borderId="108" xfId="0" applyFont="1" applyFill="1" applyBorder="1" applyAlignment="1">
      <alignment horizontal="center"/>
    </xf>
    <xf numFmtId="0" fontId="4" fillId="35" borderId="109" xfId="0" applyFont="1" applyFill="1" applyBorder="1" applyAlignment="1">
      <alignment horizontal="center"/>
    </xf>
    <xf numFmtId="173" fontId="4" fillId="0" borderId="117" xfId="0" applyNumberFormat="1" applyFont="1" applyBorder="1" applyAlignment="1">
      <alignment/>
    </xf>
    <xf numFmtId="172" fontId="4" fillId="0" borderId="118" xfId="0" applyNumberFormat="1" applyFont="1" applyBorder="1" applyAlignment="1">
      <alignment/>
    </xf>
    <xf numFmtId="173" fontId="10" fillId="0" borderId="115" xfId="0" applyNumberFormat="1" applyFont="1" applyBorder="1" applyAlignment="1">
      <alignment/>
    </xf>
    <xf numFmtId="172" fontId="10" fillId="0" borderId="116" xfId="0" applyNumberFormat="1" applyFont="1" applyBorder="1" applyAlignment="1">
      <alignment/>
    </xf>
    <xf numFmtId="173" fontId="10" fillId="0" borderId="112" xfId="0" applyNumberFormat="1" applyFont="1" applyBorder="1" applyAlignment="1">
      <alignment/>
    </xf>
    <xf numFmtId="172" fontId="10" fillId="0" borderId="97" xfId="0" applyNumberFormat="1" applyFont="1" applyBorder="1" applyAlignment="1">
      <alignment/>
    </xf>
    <xf numFmtId="173" fontId="10" fillId="0" borderId="113" xfId="0" applyNumberFormat="1" applyFont="1" applyBorder="1" applyAlignment="1">
      <alignment/>
    </xf>
    <xf numFmtId="172" fontId="10" fillId="0" borderId="114" xfId="0" applyNumberFormat="1" applyFont="1" applyBorder="1" applyAlignment="1">
      <alignment/>
    </xf>
    <xf numFmtId="3" fontId="10" fillId="0" borderId="121" xfId="0" applyNumberFormat="1" applyFont="1" applyBorder="1" applyAlignment="1">
      <alignment/>
    </xf>
    <xf numFmtId="172" fontId="10" fillId="0" borderId="89" xfId="0" applyNumberFormat="1" applyFont="1" applyBorder="1" applyAlignment="1">
      <alignment/>
    </xf>
    <xf numFmtId="173" fontId="4" fillId="0" borderId="121" xfId="0" applyNumberFormat="1" applyFont="1" applyBorder="1" applyAlignment="1">
      <alignment/>
    </xf>
    <xf numFmtId="172" fontId="4" fillId="0" borderId="89" xfId="0" applyNumberFormat="1" applyFont="1" applyBorder="1" applyAlignment="1">
      <alignment/>
    </xf>
    <xf numFmtId="3" fontId="0" fillId="0" borderId="121" xfId="0" applyNumberFormat="1" applyBorder="1" applyAlignment="1">
      <alignment/>
    </xf>
    <xf numFmtId="172" fontId="0" fillId="0" borderId="89" xfId="0" applyNumberFormat="1" applyBorder="1" applyAlignment="1">
      <alignment/>
    </xf>
    <xf numFmtId="3" fontId="0" fillId="0" borderId="117" xfId="0" applyNumberFormat="1" applyBorder="1" applyAlignment="1">
      <alignment/>
    </xf>
    <xf numFmtId="173" fontId="8" fillId="0" borderId="115" xfId="0" applyNumberFormat="1" applyFont="1" applyBorder="1" applyAlignment="1">
      <alignment/>
    </xf>
    <xf numFmtId="172" fontId="8" fillId="0" borderId="116" xfId="0" applyNumberFormat="1" applyFont="1" applyBorder="1" applyAlignment="1">
      <alignment/>
    </xf>
    <xf numFmtId="173" fontId="8" fillId="0" borderId="112" xfId="0" applyNumberFormat="1" applyFont="1" applyBorder="1" applyAlignment="1">
      <alignment/>
    </xf>
    <xf numFmtId="172" fontId="8" fillId="0" borderId="97" xfId="0" applyNumberFormat="1" applyFont="1" applyBorder="1" applyAlignment="1">
      <alignment/>
    </xf>
    <xf numFmtId="173" fontId="8" fillId="0" borderId="113" xfId="0" applyNumberFormat="1" applyFont="1" applyBorder="1" applyAlignment="1">
      <alignment/>
    </xf>
    <xf numFmtId="172" fontId="8" fillId="0" borderId="114" xfId="0" applyNumberFormat="1" applyFont="1" applyBorder="1" applyAlignment="1">
      <alignment/>
    </xf>
    <xf numFmtId="3" fontId="0" fillId="0" borderId="121" xfId="0" applyNumberFormat="1" applyBorder="1" applyAlignment="1">
      <alignment vertical="top"/>
    </xf>
    <xf numFmtId="172" fontId="0" fillId="0" borderId="89" xfId="0" applyNumberFormat="1" applyBorder="1" applyAlignment="1">
      <alignment vertical="top"/>
    </xf>
    <xf numFmtId="172" fontId="0" fillId="0" borderId="118" xfId="0" applyNumberFormat="1" applyBorder="1" applyAlignment="1">
      <alignment/>
    </xf>
    <xf numFmtId="0" fontId="0" fillId="0" borderId="124" xfId="0" applyBorder="1" applyAlignment="1">
      <alignment horizontal="center"/>
    </xf>
    <xf numFmtId="0" fontId="0" fillId="0" borderId="125" xfId="0" applyBorder="1" applyAlignment="1">
      <alignment horizontal="center"/>
    </xf>
    <xf numFmtId="172" fontId="4" fillId="0" borderId="43" xfId="0" applyNumberFormat="1" applyFont="1" applyBorder="1" applyAlignment="1">
      <alignment vertical="center"/>
    </xf>
    <xf numFmtId="173" fontId="4" fillId="0" borderId="37" xfId="0" applyNumberFormat="1" applyFont="1" applyBorder="1" applyAlignment="1">
      <alignment/>
    </xf>
    <xf numFmtId="3" fontId="10" fillId="0" borderId="37" xfId="0" applyNumberFormat="1" applyFont="1" applyBorder="1" applyAlignment="1">
      <alignment/>
    </xf>
    <xf numFmtId="3" fontId="4" fillId="0" borderId="43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top"/>
    </xf>
    <xf numFmtId="3" fontId="8" fillId="0" borderId="80" xfId="0" applyNumberFormat="1" applyFont="1" applyBorder="1" applyAlignment="1">
      <alignment/>
    </xf>
    <xf numFmtId="174" fontId="0" fillId="0" borderId="105" xfId="0" applyNumberFormat="1" applyBorder="1" applyAlignment="1">
      <alignment/>
    </xf>
    <xf numFmtId="173" fontId="4" fillId="0" borderId="112" xfId="0" applyNumberFormat="1" applyFont="1" applyBorder="1" applyAlignment="1">
      <alignment/>
    </xf>
    <xf numFmtId="172" fontId="4" fillId="0" borderId="97" xfId="0" applyNumberFormat="1" applyFont="1" applyBorder="1" applyAlignment="1">
      <alignment/>
    </xf>
    <xf numFmtId="3" fontId="10" fillId="0" borderId="112" xfId="0" applyNumberFormat="1" applyFont="1" applyBorder="1" applyAlignment="1">
      <alignment/>
    </xf>
    <xf numFmtId="172" fontId="10" fillId="0" borderId="97" xfId="0" applyNumberFormat="1" applyFont="1" applyBorder="1" applyAlignment="1">
      <alignment/>
    </xf>
    <xf numFmtId="3" fontId="4" fillId="0" borderId="113" xfId="0" applyNumberFormat="1" applyFont="1" applyBorder="1" applyAlignment="1">
      <alignment vertical="center"/>
    </xf>
    <xf numFmtId="172" fontId="4" fillId="0" borderId="114" xfId="0" applyNumberFormat="1" applyFont="1" applyBorder="1" applyAlignment="1">
      <alignment vertical="center"/>
    </xf>
    <xf numFmtId="3" fontId="8" fillId="0" borderId="121" xfId="0" applyNumberFormat="1" applyFont="1" applyBorder="1" applyAlignment="1">
      <alignment vertical="top"/>
    </xf>
    <xf numFmtId="172" fontId="8" fillId="0" borderId="89" xfId="0" applyNumberFormat="1" applyFont="1" applyBorder="1" applyAlignment="1">
      <alignment vertical="top"/>
    </xf>
    <xf numFmtId="3" fontId="8" fillId="0" borderId="117" xfId="0" applyNumberFormat="1" applyFont="1" applyBorder="1" applyAlignment="1">
      <alignment/>
    </xf>
    <xf numFmtId="3" fontId="4" fillId="0" borderId="121" xfId="0" applyNumberFormat="1" applyFont="1" applyBorder="1" applyAlignment="1">
      <alignment/>
    </xf>
    <xf numFmtId="172" fontId="4" fillId="0" borderId="89" xfId="0" applyNumberFormat="1" applyFont="1" applyBorder="1" applyAlignment="1">
      <alignment/>
    </xf>
    <xf numFmtId="174" fontId="0" fillId="0" borderId="124" xfId="0" applyNumberFormat="1" applyBorder="1" applyAlignment="1">
      <alignment/>
    </xf>
    <xf numFmtId="172" fontId="0" fillId="0" borderId="125" xfId="0" applyNumberFormat="1" applyBorder="1" applyAlignment="1">
      <alignment/>
    </xf>
    <xf numFmtId="175" fontId="4" fillId="0" borderId="97" xfId="0" applyNumberFormat="1" applyFont="1" applyBorder="1" applyAlignment="1">
      <alignment/>
    </xf>
    <xf numFmtId="175" fontId="10" fillId="0" borderId="97" xfId="0" applyNumberFormat="1" applyFont="1" applyBorder="1" applyAlignment="1">
      <alignment/>
    </xf>
    <xf numFmtId="175" fontId="8" fillId="0" borderId="89" xfId="0" applyNumberFormat="1" applyFont="1" applyBorder="1" applyAlignment="1">
      <alignment vertical="top"/>
    </xf>
    <xf numFmtId="0" fontId="8" fillId="0" borderId="0" xfId="52">
      <alignment/>
      <protection/>
    </xf>
    <xf numFmtId="174" fontId="4" fillId="34" borderId="16" xfId="0" applyNumberFormat="1" applyFont="1" applyFill="1" applyBorder="1" applyAlignment="1" applyProtection="1">
      <alignment horizontal="centerContinuous" vertical="center"/>
      <protection locked="0"/>
    </xf>
    <xf numFmtId="174" fontId="4" fillId="34" borderId="16" xfId="0" applyNumberFormat="1" applyFont="1" applyFill="1" applyBorder="1" applyAlignment="1" quotePrefix="1">
      <alignment horizontal="centerContinuous" vertical="center"/>
    </xf>
    <xf numFmtId="0" fontId="4" fillId="35" borderId="126" xfId="0" applyFont="1" applyFill="1" applyBorder="1" applyAlignment="1">
      <alignment horizontal="centerContinuous"/>
    </xf>
    <xf numFmtId="0" fontId="8" fillId="0" borderId="0" xfId="52" applyFont="1">
      <alignment/>
      <protection/>
    </xf>
    <xf numFmtId="0" fontId="4" fillId="35" borderId="127" xfId="0" applyFont="1" applyFill="1" applyBorder="1" applyAlignment="1">
      <alignment horizontal="center"/>
    </xf>
    <xf numFmtId="0" fontId="8" fillId="0" borderId="20" xfId="52" applyFont="1" applyBorder="1">
      <alignment/>
      <protection/>
    </xf>
    <xf numFmtId="173" fontId="8" fillId="0" borderId="0" xfId="52" applyNumberFormat="1" applyBorder="1" applyAlignment="1">
      <alignment/>
      <protection/>
    </xf>
    <xf numFmtId="173" fontId="8" fillId="0" borderId="64" xfId="52" applyNumberFormat="1" applyFont="1" applyBorder="1" applyAlignment="1">
      <alignment/>
      <protection/>
    </xf>
    <xf numFmtId="173" fontId="8" fillId="0" borderId="0" xfId="52" applyNumberFormat="1" applyFont="1" applyBorder="1" applyAlignment="1">
      <alignment/>
      <protection/>
    </xf>
    <xf numFmtId="173" fontId="8" fillId="0" borderId="57" xfId="52" applyNumberFormat="1" applyFont="1" applyBorder="1" applyAlignment="1">
      <alignment/>
      <protection/>
    </xf>
    <xf numFmtId="173" fontId="8" fillId="0" borderId="28" xfId="52" applyNumberFormat="1" applyFont="1" applyBorder="1" applyAlignment="1">
      <alignment/>
      <protection/>
    </xf>
    <xf numFmtId="173" fontId="8" fillId="0" borderId="56" xfId="52" applyNumberFormat="1" applyFont="1" applyBorder="1" applyAlignment="1">
      <alignment/>
      <protection/>
    </xf>
    <xf numFmtId="173" fontId="8" fillId="0" borderId="0" xfId="52" applyNumberFormat="1" applyFont="1" applyBorder="1">
      <alignment/>
      <protection/>
    </xf>
    <xf numFmtId="173" fontId="8" fillId="0" borderId="128" xfId="52" applyNumberFormat="1" applyFont="1" applyBorder="1">
      <alignment/>
      <protection/>
    </xf>
    <xf numFmtId="173" fontId="8" fillId="0" borderId="29" xfId="52" applyNumberFormat="1" applyBorder="1">
      <alignment/>
      <protection/>
    </xf>
    <xf numFmtId="172" fontId="8" fillId="0" borderId="0" xfId="52" applyNumberFormat="1" applyBorder="1">
      <alignment/>
      <protection/>
    </xf>
    <xf numFmtId="172" fontId="8" fillId="0" borderId="128" xfId="52" applyNumberFormat="1" applyBorder="1">
      <alignment/>
      <protection/>
    </xf>
    <xf numFmtId="172" fontId="8" fillId="0" borderId="129" xfId="52" applyNumberFormat="1" applyBorder="1">
      <alignment/>
      <protection/>
    </xf>
    <xf numFmtId="172" fontId="8" fillId="0" borderId="14" xfId="52" applyNumberFormat="1" applyBorder="1">
      <alignment/>
      <protection/>
    </xf>
    <xf numFmtId="0" fontId="8" fillId="0" borderId="54" xfId="52" applyFont="1" applyBorder="1">
      <alignment/>
      <protection/>
    </xf>
    <xf numFmtId="173" fontId="8" fillId="0" borderId="103" xfId="52" applyNumberFormat="1" applyFont="1" applyBorder="1" applyAlignment="1">
      <alignment vertical="center"/>
      <protection/>
    </xf>
    <xf numFmtId="173" fontId="8" fillId="0" borderId="59" xfId="52" applyNumberFormat="1" applyFont="1" applyBorder="1" applyAlignment="1">
      <alignment vertical="center"/>
      <protection/>
    </xf>
    <xf numFmtId="173" fontId="8" fillId="0" borderId="61" xfId="52" applyNumberFormat="1" applyFont="1" applyBorder="1" applyAlignment="1">
      <alignment vertical="center"/>
      <protection/>
    </xf>
    <xf numFmtId="173" fontId="8" fillId="0" borderId="60" xfId="52" applyNumberFormat="1" applyFont="1" applyBorder="1" applyAlignment="1">
      <alignment vertical="center"/>
      <protection/>
    </xf>
    <xf numFmtId="173" fontId="8" fillId="0" borderId="103" xfId="52" applyNumberFormat="1" applyBorder="1">
      <alignment/>
      <protection/>
    </xf>
    <xf numFmtId="173" fontId="8" fillId="0" borderId="130" xfId="52" applyNumberFormat="1" applyBorder="1">
      <alignment/>
      <protection/>
    </xf>
    <xf numFmtId="173" fontId="8" fillId="0" borderId="131" xfId="52" applyNumberFormat="1" applyBorder="1">
      <alignment/>
      <protection/>
    </xf>
    <xf numFmtId="172" fontId="8" fillId="0" borderId="103" xfId="52" applyNumberFormat="1" applyBorder="1">
      <alignment/>
      <protection/>
    </xf>
    <xf numFmtId="172" fontId="8" fillId="0" borderId="130" xfId="52" applyNumberFormat="1" applyBorder="1">
      <alignment/>
      <protection/>
    </xf>
    <xf numFmtId="172" fontId="8" fillId="0" borderId="62" xfId="52" applyNumberFormat="1" applyBorder="1">
      <alignment/>
      <protection/>
    </xf>
    <xf numFmtId="0" fontId="8" fillId="0" borderId="0" xfId="52" applyFont="1" applyBorder="1" applyAlignment="1">
      <alignment vertical="center"/>
      <protection/>
    </xf>
    <xf numFmtId="0" fontId="8" fillId="0" borderId="64" xfId="52" applyFont="1" applyBorder="1" applyAlignment="1">
      <alignment vertical="center"/>
      <protection/>
    </xf>
    <xf numFmtId="0" fontId="8" fillId="0" borderId="66" xfId="52" applyFont="1" applyBorder="1" applyAlignment="1">
      <alignment vertical="center"/>
      <protection/>
    </xf>
    <xf numFmtId="0" fontId="8" fillId="0" borderId="65" xfId="52" applyFont="1" applyBorder="1" applyAlignment="1">
      <alignment vertical="center"/>
      <protection/>
    </xf>
    <xf numFmtId="173" fontId="8" fillId="0" borderId="128" xfId="52" applyNumberFormat="1" applyBorder="1" applyAlignment="1">
      <alignment/>
      <protection/>
    </xf>
    <xf numFmtId="173" fontId="8" fillId="0" borderId="69" xfId="52" applyNumberFormat="1" applyBorder="1" applyAlignment="1">
      <alignment/>
      <protection/>
    </xf>
    <xf numFmtId="172" fontId="8" fillId="0" borderId="0" xfId="52" applyNumberFormat="1" applyBorder="1" applyAlignment="1">
      <alignment/>
      <protection/>
    </xf>
    <xf numFmtId="172" fontId="8" fillId="0" borderId="128" xfId="52" applyNumberFormat="1" applyBorder="1" applyAlignment="1">
      <alignment/>
      <protection/>
    </xf>
    <xf numFmtId="172" fontId="8" fillId="0" borderId="14" xfId="52" applyNumberFormat="1" applyBorder="1" applyAlignment="1">
      <alignment/>
      <protection/>
    </xf>
    <xf numFmtId="173" fontId="8" fillId="33" borderId="132" xfId="52" applyNumberFormat="1" applyFont="1" applyFill="1" applyBorder="1" applyProtection="1">
      <alignment/>
      <protection locked="0"/>
    </xf>
    <xf numFmtId="173" fontId="8" fillId="33" borderId="45" xfId="52" applyNumberFormat="1" applyFont="1" applyFill="1" applyBorder="1" applyProtection="1">
      <alignment/>
      <protection locked="0"/>
    </xf>
    <xf numFmtId="173" fontId="8" fillId="33" borderId="45" xfId="52" applyNumberFormat="1" applyFill="1" applyBorder="1" applyProtection="1">
      <alignment/>
      <protection locked="0"/>
    </xf>
    <xf numFmtId="173" fontId="9" fillId="33" borderId="45" xfId="52" applyNumberFormat="1" applyFont="1" applyFill="1" applyBorder="1">
      <alignment/>
      <protection/>
    </xf>
    <xf numFmtId="172" fontId="9" fillId="33" borderId="45" xfId="52" applyNumberFormat="1" applyFont="1" applyFill="1" applyBorder="1">
      <alignment/>
      <protection/>
    </xf>
    <xf numFmtId="173" fontId="9" fillId="33" borderId="45" xfId="52" applyNumberFormat="1" applyFont="1" applyFill="1" applyBorder="1" applyAlignment="1">
      <alignment/>
      <protection/>
    </xf>
    <xf numFmtId="173" fontId="9" fillId="33" borderId="46" xfId="52" applyNumberFormat="1" applyFont="1" applyFill="1" applyBorder="1" applyAlignment="1">
      <alignment/>
      <protection/>
    </xf>
    <xf numFmtId="173" fontId="8" fillId="36" borderId="0" xfId="47" applyNumberFormat="1" applyFont="1" applyFill="1" applyBorder="1" applyAlignment="1">
      <alignment/>
    </xf>
    <xf numFmtId="173" fontId="8" fillId="36" borderId="28" xfId="52" applyNumberFormat="1" applyFont="1" applyFill="1" applyBorder="1">
      <alignment/>
      <protection/>
    </xf>
    <xf numFmtId="173" fontId="8" fillId="36" borderId="133" xfId="52" applyNumberFormat="1" applyFill="1" applyBorder="1">
      <alignment/>
      <protection/>
    </xf>
    <xf numFmtId="173" fontId="8" fillId="36" borderId="66" xfId="47" applyNumberFormat="1" applyFont="1" applyFill="1" applyBorder="1" applyAlignment="1">
      <alignment/>
    </xf>
    <xf numFmtId="173" fontId="8" fillId="36" borderId="56" xfId="52" applyNumberFormat="1" applyFill="1" applyBorder="1">
      <alignment/>
      <protection/>
    </xf>
    <xf numFmtId="173" fontId="8" fillId="0" borderId="129" xfId="52" applyNumberFormat="1" applyFont="1" applyBorder="1">
      <alignment/>
      <protection/>
    </xf>
    <xf numFmtId="173" fontId="8" fillId="0" borderId="69" xfId="52" applyNumberFormat="1" applyBorder="1">
      <alignment/>
      <protection/>
    </xf>
    <xf numFmtId="0" fontId="8" fillId="0" borderId="70" xfId="52" applyFont="1" applyBorder="1">
      <alignment/>
      <protection/>
    </xf>
    <xf numFmtId="173" fontId="8" fillId="36" borderId="71" xfId="47" applyNumberFormat="1" applyFont="1" applyFill="1" applyBorder="1" applyAlignment="1">
      <alignment/>
    </xf>
    <xf numFmtId="173" fontId="8" fillId="36" borderId="72" xfId="52" applyNumberFormat="1" applyFont="1" applyFill="1" applyBorder="1">
      <alignment/>
      <protection/>
    </xf>
    <xf numFmtId="173" fontId="8" fillId="36" borderId="71" xfId="52" applyNumberFormat="1" applyFill="1" applyBorder="1">
      <alignment/>
      <protection/>
    </xf>
    <xf numFmtId="173" fontId="8" fillId="36" borderId="134" xfId="47" applyNumberFormat="1" applyFont="1" applyFill="1" applyBorder="1" applyAlignment="1">
      <alignment/>
    </xf>
    <xf numFmtId="173" fontId="8" fillId="36" borderId="135" xfId="52" applyNumberFormat="1" applyFill="1" applyBorder="1">
      <alignment/>
      <protection/>
    </xf>
    <xf numFmtId="173" fontId="8" fillId="0" borderId="71" xfId="52" applyNumberFormat="1" applyBorder="1">
      <alignment/>
      <protection/>
    </xf>
    <xf numFmtId="173" fontId="8" fillId="0" borderId="136" xfId="52" applyNumberFormat="1" applyBorder="1">
      <alignment/>
      <protection/>
    </xf>
    <xf numFmtId="173" fontId="8" fillId="0" borderId="73" xfId="52" applyNumberFormat="1" applyBorder="1">
      <alignment/>
      <protection/>
    </xf>
    <xf numFmtId="172" fontId="8" fillId="0" borderId="71" xfId="52" applyNumberFormat="1" applyBorder="1">
      <alignment/>
      <protection/>
    </xf>
    <xf numFmtId="172" fontId="8" fillId="0" borderId="136" xfId="52" applyNumberFormat="1" applyBorder="1">
      <alignment/>
      <protection/>
    </xf>
    <xf numFmtId="172" fontId="8" fillId="0" borderId="137" xfId="52" applyNumberFormat="1" applyBorder="1">
      <alignment/>
      <protection/>
    </xf>
    <xf numFmtId="0" fontId="8" fillId="0" borderId="20" xfId="52" applyFont="1" applyBorder="1" applyAlignment="1">
      <alignment/>
      <protection/>
    </xf>
    <xf numFmtId="173" fontId="8" fillId="36" borderId="64" xfId="52" applyNumberFormat="1" applyFont="1" applyFill="1" applyBorder="1">
      <alignment/>
      <protection/>
    </xf>
    <xf numFmtId="173" fontId="8" fillId="36" borderId="0" xfId="52" applyNumberFormat="1" applyFill="1" applyBorder="1">
      <alignment/>
      <protection/>
    </xf>
    <xf numFmtId="173" fontId="8" fillId="36" borderId="65" xfId="52" applyNumberFormat="1" applyFill="1" applyBorder="1">
      <alignment/>
      <protection/>
    </xf>
    <xf numFmtId="173" fontId="8" fillId="0" borderId="69" xfId="52" applyNumberFormat="1" applyFont="1" applyBorder="1">
      <alignment/>
      <protection/>
    </xf>
    <xf numFmtId="172" fontId="8" fillId="0" borderId="0" xfId="52" applyNumberFormat="1" applyFont="1" applyBorder="1">
      <alignment/>
      <protection/>
    </xf>
    <xf numFmtId="172" fontId="8" fillId="0" borderId="128" xfId="52" applyNumberFormat="1" applyFont="1" applyBorder="1">
      <alignment/>
      <protection/>
    </xf>
    <xf numFmtId="172" fontId="8" fillId="0" borderId="14" xfId="52" applyNumberFormat="1" applyFont="1" applyBorder="1">
      <alignment/>
      <protection/>
    </xf>
    <xf numFmtId="0" fontId="8" fillId="0" borderId="20" xfId="52" applyFont="1" applyBorder="1" applyAlignment="1">
      <alignment vertical="top"/>
      <protection/>
    </xf>
    <xf numFmtId="173" fontId="8" fillId="36" borderId="0" xfId="47" applyNumberFormat="1" applyFont="1" applyFill="1" applyBorder="1" applyAlignment="1">
      <alignment vertical="top"/>
    </xf>
    <xf numFmtId="173" fontId="8" fillId="36" borderId="64" xfId="47" applyNumberFormat="1" applyFont="1" applyFill="1" applyBorder="1" applyAlignment="1">
      <alignment vertical="top"/>
    </xf>
    <xf numFmtId="173" fontId="8" fillId="36" borderId="66" xfId="47" applyNumberFormat="1" applyFont="1" applyFill="1" applyBorder="1" applyAlignment="1">
      <alignment vertical="top"/>
    </xf>
    <xf numFmtId="173" fontId="8" fillId="36" borderId="65" xfId="47" applyNumberFormat="1" applyFont="1" applyFill="1" applyBorder="1" applyAlignment="1">
      <alignment vertical="top"/>
    </xf>
    <xf numFmtId="173" fontId="8" fillId="0" borderId="0" xfId="52" applyNumberFormat="1" applyBorder="1" applyAlignment="1">
      <alignment vertical="top"/>
      <protection/>
    </xf>
    <xf numFmtId="173" fontId="8" fillId="0" borderId="128" xfId="52" applyNumberFormat="1" applyBorder="1" applyAlignment="1">
      <alignment vertical="top"/>
      <protection/>
    </xf>
    <xf numFmtId="173" fontId="8" fillId="0" borderId="69" xfId="52" applyNumberFormat="1" applyBorder="1" applyAlignment="1">
      <alignment vertical="top"/>
      <protection/>
    </xf>
    <xf numFmtId="172" fontId="8" fillId="0" borderId="0" xfId="52" applyNumberFormat="1" applyBorder="1" applyAlignment="1">
      <alignment vertical="top"/>
      <protection/>
    </xf>
    <xf numFmtId="172" fontId="8" fillId="0" borderId="128" xfId="52" applyNumberFormat="1" applyBorder="1" applyAlignment="1">
      <alignment vertical="top"/>
      <protection/>
    </xf>
    <xf numFmtId="172" fontId="8" fillId="0" borderId="14" xfId="52" applyNumberFormat="1" applyBorder="1" applyAlignment="1">
      <alignment vertical="top"/>
      <protection/>
    </xf>
    <xf numFmtId="0" fontId="8" fillId="0" borderId="20" xfId="52" applyBorder="1" applyAlignment="1">
      <alignment/>
      <protection/>
    </xf>
    <xf numFmtId="173" fontId="8" fillId="36" borderId="121" xfId="52" applyNumberFormat="1" applyFont="1" applyFill="1" applyBorder="1">
      <alignment/>
      <protection/>
    </xf>
    <xf numFmtId="173" fontId="8" fillId="36" borderId="66" xfId="36" applyNumberFormat="1" applyFont="1" applyFill="1" applyBorder="1" applyAlignment="1" applyProtection="1">
      <alignment/>
      <protection/>
    </xf>
    <xf numFmtId="173" fontId="8" fillId="0" borderId="138" xfId="52" applyNumberFormat="1" applyFont="1" applyBorder="1">
      <alignment/>
      <protection/>
    </xf>
    <xf numFmtId="172" fontId="8" fillId="0" borderId="138" xfId="52" applyNumberFormat="1" applyBorder="1">
      <alignment/>
      <protection/>
    </xf>
    <xf numFmtId="0" fontId="8" fillId="0" borderId="54" xfId="52" applyBorder="1" applyAlignment="1">
      <alignment/>
      <protection/>
    </xf>
    <xf numFmtId="173" fontId="8" fillId="36" borderId="119" xfId="52" applyNumberFormat="1" applyFont="1" applyFill="1" applyBorder="1">
      <alignment/>
      <protection/>
    </xf>
    <xf numFmtId="173" fontId="8" fillId="36" borderId="59" xfId="52" applyNumberFormat="1" applyFont="1" applyFill="1" applyBorder="1">
      <alignment/>
      <protection/>
    </xf>
    <xf numFmtId="173" fontId="8" fillId="36" borderId="103" xfId="52" applyNumberFormat="1" applyFill="1" applyBorder="1">
      <alignment/>
      <protection/>
    </xf>
    <xf numFmtId="173" fontId="8" fillId="36" borderId="61" xfId="52" applyNumberFormat="1" applyFont="1" applyFill="1" applyBorder="1">
      <alignment/>
      <protection/>
    </xf>
    <xf numFmtId="173" fontId="8" fillId="36" borderId="60" xfId="52" applyNumberFormat="1" applyFill="1" applyBorder="1">
      <alignment/>
      <protection/>
    </xf>
    <xf numFmtId="180" fontId="8" fillId="0" borderId="62" xfId="52" applyNumberFormat="1" applyBorder="1">
      <alignment/>
      <protection/>
    </xf>
    <xf numFmtId="0" fontId="10" fillId="0" borderId="20" xfId="52" applyFont="1" applyBorder="1" applyAlignment="1">
      <alignment/>
      <protection/>
    </xf>
    <xf numFmtId="3" fontId="10" fillId="36" borderId="121" xfId="52" applyNumberFormat="1" applyFont="1" applyFill="1" applyBorder="1">
      <alignment/>
      <protection/>
    </xf>
    <xf numFmtId="3" fontId="10" fillId="36" borderId="64" xfId="52" applyNumberFormat="1" applyFont="1" applyFill="1" applyBorder="1">
      <alignment/>
      <protection/>
    </xf>
    <xf numFmtId="3" fontId="10" fillId="36" borderId="0" xfId="52" applyNumberFormat="1" applyFont="1" applyFill="1" applyBorder="1">
      <alignment/>
      <protection/>
    </xf>
    <xf numFmtId="3" fontId="10" fillId="36" borderId="66" xfId="52" applyNumberFormat="1" applyFont="1" applyFill="1" applyBorder="1">
      <alignment/>
      <protection/>
    </xf>
    <xf numFmtId="3" fontId="10" fillId="36" borderId="65" xfId="52" applyNumberFormat="1" applyFont="1" applyFill="1" applyBorder="1">
      <alignment/>
      <protection/>
    </xf>
    <xf numFmtId="173" fontId="10" fillId="0" borderId="0" xfId="52" applyNumberFormat="1" applyFont="1" applyBorder="1">
      <alignment/>
      <protection/>
    </xf>
    <xf numFmtId="173" fontId="10" fillId="0" borderId="128" xfId="52" applyNumberFormat="1" applyFont="1" applyBorder="1">
      <alignment/>
      <protection/>
    </xf>
    <xf numFmtId="173" fontId="10" fillId="0" borderId="69" xfId="52" applyNumberFormat="1" applyFont="1" applyBorder="1">
      <alignment/>
      <protection/>
    </xf>
    <xf numFmtId="172" fontId="10" fillId="0" borderId="0" xfId="52" applyNumberFormat="1" applyFont="1" applyBorder="1">
      <alignment/>
      <protection/>
    </xf>
    <xf numFmtId="172" fontId="10" fillId="0" borderId="128" xfId="52" applyNumberFormat="1" applyFont="1" applyBorder="1">
      <alignment/>
      <protection/>
    </xf>
    <xf numFmtId="172" fontId="10" fillId="0" borderId="14" xfId="52" applyNumberFormat="1" applyFont="1" applyBorder="1">
      <alignment/>
      <protection/>
    </xf>
    <xf numFmtId="0" fontId="10" fillId="0" borderId="54" xfId="52" applyFont="1" applyBorder="1" applyAlignment="1">
      <alignment/>
      <protection/>
    </xf>
    <xf numFmtId="3" fontId="10" fillId="36" borderId="119" xfId="52" applyNumberFormat="1" applyFont="1" applyFill="1" applyBorder="1">
      <alignment/>
      <protection/>
    </xf>
    <xf numFmtId="3" fontId="10" fillId="36" borderId="59" xfId="52" applyNumberFormat="1" applyFont="1" applyFill="1" applyBorder="1">
      <alignment/>
      <protection/>
    </xf>
    <xf numFmtId="3" fontId="10" fillId="36" borderId="103" xfId="52" applyNumberFormat="1" applyFont="1" applyFill="1" applyBorder="1">
      <alignment/>
      <protection/>
    </xf>
    <xf numFmtId="3" fontId="10" fillId="36" borderId="61" xfId="52" applyNumberFormat="1" applyFont="1" applyFill="1" applyBorder="1">
      <alignment/>
      <protection/>
    </xf>
    <xf numFmtId="3" fontId="10" fillId="36" borderId="60" xfId="52" applyNumberFormat="1" applyFont="1" applyFill="1" applyBorder="1">
      <alignment/>
      <protection/>
    </xf>
    <xf numFmtId="173" fontId="10" fillId="0" borderId="103" xfId="52" applyNumberFormat="1" applyFont="1" applyBorder="1">
      <alignment/>
      <protection/>
    </xf>
    <xf numFmtId="173" fontId="10" fillId="0" borderId="130" xfId="52" applyNumberFormat="1" applyFont="1" applyBorder="1">
      <alignment/>
      <protection/>
    </xf>
    <xf numFmtId="173" fontId="10" fillId="0" borderId="131" xfId="52" applyNumberFormat="1" applyFont="1" applyBorder="1">
      <alignment/>
      <protection/>
    </xf>
    <xf numFmtId="172" fontId="10" fillId="0" borderId="103" xfId="52" applyNumberFormat="1" applyFont="1" applyBorder="1">
      <alignment/>
      <protection/>
    </xf>
    <xf numFmtId="172" fontId="10" fillId="0" borderId="130" xfId="52" applyNumberFormat="1" applyFont="1" applyBorder="1">
      <alignment/>
      <protection/>
    </xf>
    <xf numFmtId="172" fontId="10" fillId="0" borderId="62" xfId="52" applyNumberFormat="1" applyFont="1" applyBorder="1">
      <alignment/>
      <protection/>
    </xf>
    <xf numFmtId="0" fontId="8" fillId="0" borderId="20" xfId="52" applyFont="1" applyBorder="1" applyAlignment="1">
      <alignment horizontal="center"/>
      <protection/>
    </xf>
    <xf numFmtId="173" fontId="8" fillId="36" borderId="121" xfId="47" applyNumberFormat="1" applyFont="1" applyFill="1" applyBorder="1" applyAlignment="1">
      <alignment/>
    </xf>
    <xf numFmtId="173" fontId="8" fillId="36" borderId="64" xfId="47" applyNumberFormat="1" applyFont="1" applyFill="1" applyBorder="1" applyAlignment="1">
      <alignment/>
    </xf>
    <xf numFmtId="173" fontId="8" fillId="36" borderId="66" xfId="47" applyNumberFormat="1" applyFont="1" applyFill="1" applyBorder="1" applyAlignment="1">
      <alignment/>
    </xf>
    <xf numFmtId="173" fontId="8" fillId="36" borderId="28" xfId="47" applyNumberFormat="1" applyFont="1" applyFill="1" applyBorder="1" applyAlignment="1">
      <alignment/>
    </xf>
    <xf numFmtId="173" fontId="8" fillId="0" borderId="0" xfId="52" applyNumberFormat="1" applyBorder="1">
      <alignment/>
      <protection/>
    </xf>
    <xf numFmtId="173" fontId="8" fillId="0" borderId="138" xfId="52" applyNumberFormat="1" applyBorder="1">
      <alignment/>
      <protection/>
    </xf>
    <xf numFmtId="173" fontId="8" fillId="0" borderId="129" xfId="52" applyNumberFormat="1" applyBorder="1">
      <alignment/>
      <protection/>
    </xf>
    <xf numFmtId="173" fontId="8" fillId="0" borderId="139" xfId="52" applyNumberFormat="1" applyBorder="1">
      <alignment/>
      <protection/>
    </xf>
    <xf numFmtId="169" fontId="8" fillId="0" borderId="20" xfId="52" applyNumberFormat="1" applyFont="1" applyBorder="1">
      <alignment/>
      <protection/>
    </xf>
    <xf numFmtId="173" fontId="8" fillId="0" borderId="121" xfId="52" applyNumberFormat="1" applyFont="1" applyBorder="1">
      <alignment/>
      <protection/>
    </xf>
    <xf numFmtId="173" fontId="8" fillId="0" borderId="66" xfId="52" applyNumberFormat="1" applyFont="1" applyBorder="1">
      <alignment/>
      <protection/>
    </xf>
    <xf numFmtId="169" fontId="8" fillId="0" borderId="54" xfId="52" applyNumberFormat="1" applyBorder="1">
      <alignment/>
      <protection/>
    </xf>
    <xf numFmtId="173" fontId="8" fillId="0" borderId="119" xfId="52" applyNumberFormat="1" applyFont="1" applyBorder="1">
      <alignment/>
      <protection/>
    </xf>
    <xf numFmtId="173" fontId="8" fillId="0" borderId="61" xfId="52" applyNumberFormat="1" applyFont="1" applyBorder="1">
      <alignment/>
      <protection/>
    </xf>
    <xf numFmtId="0" fontId="8" fillId="0" borderId="20" xfId="52" applyNumberFormat="1" applyBorder="1" applyAlignment="1">
      <alignment/>
      <protection/>
    </xf>
    <xf numFmtId="173" fontId="8" fillId="36" borderId="64" xfId="52" applyNumberFormat="1" applyFill="1" applyBorder="1">
      <alignment/>
      <protection/>
    </xf>
    <xf numFmtId="173" fontId="8" fillId="0" borderId="128" xfId="52" applyNumberFormat="1" applyBorder="1">
      <alignment/>
      <protection/>
    </xf>
    <xf numFmtId="0" fontId="8" fillId="0" borderId="70" xfId="52" applyNumberFormat="1" applyBorder="1" applyAlignment="1">
      <alignment/>
      <protection/>
    </xf>
    <xf numFmtId="173" fontId="8" fillId="0" borderId="71" xfId="52" applyNumberFormat="1" applyFont="1" applyBorder="1">
      <alignment/>
      <protection/>
    </xf>
    <xf numFmtId="173" fontId="8" fillId="0" borderId="134" xfId="52" applyNumberFormat="1" applyFont="1" applyBorder="1">
      <alignment/>
      <protection/>
    </xf>
    <xf numFmtId="173" fontId="8" fillId="0" borderId="136" xfId="52" applyNumberFormat="1" applyFont="1" applyBorder="1">
      <alignment/>
      <protection/>
    </xf>
    <xf numFmtId="173" fontId="8" fillId="0" borderId="73" xfId="52" applyNumberFormat="1" applyFont="1" applyBorder="1">
      <alignment/>
      <protection/>
    </xf>
    <xf numFmtId="172" fontId="8" fillId="0" borderId="71" xfId="52" applyNumberFormat="1" applyFont="1" applyBorder="1">
      <alignment/>
      <protection/>
    </xf>
    <xf numFmtId="172" fontId="8" fillId="0" borderId="136" xfId="52" applyNumberFormat="1" applyFont="1" applyBorder="1">
      <alignment/>
      <protection/>
    </xf>
    <xf numFmtId="172" fontId="8" fillId="0" borderId="137" xfId="52" applyNumberFormat="1" applyFont="1" applyBorder="1">
      <alignment/>
      <protection/>
    </xf>
    <xf numFmtId="169" fontId="8" fillId="0" borderId="20" xfId="52" applyNumberFormat="1" applyBorder="1" applyAlignment="1">
      <alignment/>
      <protection/>
    </xf>
    <xf numFmtId="169" fontId="8" fillId="0" borderId="54" xfId="52" applyNumberFormat="1" applyBorder="1" applyAlignment="1">
      <alignment vertical="center"/>
      <protection/>
    </xf>
    <xf numFmtId="173" fontId="8" fillId="0" borderId="103" xfId="52" applyNumberFormat="1" applyFont="1" applyBorder="1">
      <alignment/>
      <protection/>
    </xf>
    <xf numFmtId="173" fontId="8" fillId="36" borderId="59" xfId="52" applyNumberFormat="1" applyFill="1" applyBorder="1">
      <alignment/>
      <protection/>
    </xf>
    <xf numFmtId="173" fontId="8" fillId="36" borderId="64" xfId="52" applyNumberFormat="1" applyFill="1" applyBorder="1" applyAlignment="1">
      <alignment/>
      <protection/>
    </xf>
    <xf numFmtId="173" fontId="8" fillId="36" borderId="0" xfId="52" applyNumberFormat="1" applyFill="1" applyBorder="1" applyAlignment="1">
      <alignment/>
      <protection/>
    </xf>
    <xf numFmtId="173" fontId="8" fillId="0" borderId="66" xfId="52" applyNumberFormat="1" applyFont="1" applyBorder="1" applyAlignment="1">
      <alignment/>
      <protection/>
    </xf>
    <xf numFmtId="173" fontId="8" fillId="36" borderId="65" xfId="52" applyNumberFormat="1" applyFill="1" applyBorder="1" applyAlignment="1">
      <alignment/>
      <protection/>
    </xf>
    <xf numFmtId="0" fontId="8" fillId="0" borderId="0" xfId="52" applyAlignment="1">
      <alignment/>
      <protection/>
    </xf>
    <xf numFmtId="173" fontId="8" fillId="0" borderId="0" xfId="52" applyNumberFormat="1" applyAlignment="1">
      <alignment/>
      <protection/>
    </xf>
    <xf numFmtId="169" fontId="8" fillId="0" borderId="70" xfId="52" applyNumberFormat="1" applyBorder="1" applyAlignment="1">
      <alignment vertical="center"/>
      <protection/>
    </xf>
    <xf numFmtId="173" fontId="8" fillId="36" borderId="72" xfId="52" applyNumberFormat="1" applyFill="1" applyBorder="1">
      <alignment/>
      <protection/>
    </xf>
    <xf numFmtId="169" fontId="8" fillId="0" borderId="20" xfId="52" applyNumberFormat="1" applyBorder="1" applyAlignment="1">
      <alignment vertical="center"/>
      <protection/>
    </xf>
    <xf numFmtId="173" fontId="8" fillId="0" borderId="128" xfId="52" applyNumberFormat="1" applyFont="1" applyBorder="1" applyProtection="1">
      <alignment/>
      <protection/>
    </xf>
    <xf numFmtId="0" fontId="8" fillId="0" borderId="20" xfId="52" applyBorder="1" applyAlignment="1">
      <alignment vertical="top"/>
      <protection/>
    </xf>
    <xf numFmtId="0" fontId="8" fillId="0" borderId="20" xfId="52" applyBorder="1">
      <alignment/>
      <protection/>
    </xf>
    <xf numFmtId="173" fontId="8" fillId="36" borderId="0" xfId="47" applyNumberFormat="1" applyFont="1" applyFill="1" applyBorder="1" applyAlignment="1">
      <alignment/>
    </xf>
    <xf numFmtId="173" fontId="8" fillId="36" borderId="57" xfId="47" applyNumberFormat="1" applyFont="1" applyFill="1" applyBorder="1" applyAlignment="1">
      <alignment/>
    </xf>
    <xf numFmtId="173" fontId="8" fillId="36" borderId="56" xfId="47" applyNumberFormat="1" applyFont="1" applyFill="1" applyBorder="1" applyAlignment="1">
      <alignment/>
    </xf>
    <xf numFmtId="173" fontId="8" fillId="0" borderId="140" xfId="52" applyNumberFormat="1" applyBorder="1">
      <alignment/>
      <protection/>
    </xf>
    <xf numFmtId="173" fontId="8" fillId="0" borderId="141" xfId="52" applyNumberFormat="1" applyBorder="1">
      <alignment/>
      <protection/>
    </xf>
    <xf numFmtId="0" fontId="4" fillId="0" borderId="20" xfId="52" applyFont="1" applyBorder="1" applyAlignment="1">
      <alignment horizontal="center"/>
      <protection/>
    </xf>
    <xf numFmtId="0" fontId="18" fillId="0" borderId="20" xfId="52" applyFont="1" applyBorder="1" applyAlignment="1">
      <alignment horizontal="center"/>
      <protection/>
    </xf>
    <xf numFmtId="0" fontId="8" fillId="0" borderId="20" xfId="52" applyBorder="1" applyAlignment="1">
      <alignment horizontal="center"/>
      <protection/>
    </xf>
    <xf numFmtId="173" fontId="8" fillId="36" borderId="65" xfId="47" applyNumberFormat="1" applyFont="1" applyFill="1" applyBorder="1" applyAlignment="1">
      <alignment/>
    </xf>
    <xf numFmtId="173" fontId="8" fillId="0" borderId="140" xfId="52" applyNumberFormat="1" applyFont="1" applyBorder="1">
      <alignment/>
      <protection/>
    </xf>
    <xf numFmtId="173" fontId="8" fillId="0" borderId="142" xfId="52" applyNumberFormat="1" applyFont="1" applyBorder="1">
      <alignment/>
      <protection/>
    </xf>
    <xf numFmtId="173" fontId="4" fillId="36" borderId="66" xfId="47" applyNumberFormat="1" applyFont="1" applyFill="1" applyBorder="1" applyAlignment="1">
      <alignment/>
    </xf>
    <xf numFmtId="173" fontId="4" fillId="36" borderId="64" xfId="47" applyNumberFormat="1" applyFont="1" applyFill="1" applyBorder="1" applyAlignment="1">
      <alignment/>
    </xf>
    <xf numFmtId="173" fontId="4" fillId="36" borderId="0" xfId="47" applyNumberFormat="1" applyFont="1" applyFill="1" applyBorder="1" applyAlignment="1">
      <alignment/>
    </xf>
    <xf numFmtId="173" fontId="4" fillId="36" borderId="65" xfId="47" applyNumberFormat="1" applyFont="1" applyFill="1" applyBorder="1" applyAlignment="1">
      <alignment/>
    </xf>
    <xf numFmtId="173" fontId="4" fillId="0" borderId="0" xfId="52" applyNumberFormat="1" applyFont="1" applyBorder="1">
      <alignment/>
      <protection/>
    </xf>
    <xf numFmtId="173" fontId="4" fillId="0" borderId="128" xfId="52" applyNumberFormat="1" applyFont="1" applyBorder="1">
      <alignment/>
      <protection/>
    </xf>
    <xf numFmtId="173" fontId="4" fillId="0" borderId="140" xfId="52" applyNumberFormat="1" applyFont="1" applyBorder="1">
      <alignment/>
      <protection/>
    </xf>
    <xf numFmtId="173" fontId="4" fillId="0" borderId="142" xfId="52" applyNumberFormat="1" applyFont="1" applyBorder="1">
      <alignment/>
      <protection/>
    </xf>
    <xf numFmtId="172" fontId="4" fillId="0" borderId="0" xfId="52" applyNumberFormat="1" applyFont="1" applyBorder="1">
      <alignment/>
      <protection/>
    </xf>
    <xf numFmtId="172" fontId="4" fillId="0" borderId="128" xfId="52" applyNumberFormat="1" applyFont="1" applyBorder="1">
      <alignment/>
      <protection/>
    </xf>
    <xf numFmtId="172" fontId="4" fillId="0" borderId="14" xfId="52" applyNumberFormat="1" applyFont="1" applyBorder="1">
      <alignment/>
      <protection/>
    </xf>
    <xf numFmtId="3" fontId="8" fillId="0" borderId="0" xfId="52" applyNumberFormat="1" applyBorder="1">
      <alignment/>
      <protection/>
    </xf>
    <xf numFmtId="3" fontId="8" fillId="0" borderId="92" xfId="52" applyNumberFormat="1" applyBorder="1">
      <alignment/>
      <protection/>
    </xf>
    <xf numFmtId="3" fontId="8" fillId="0" borderId="105" xfId="52" applyNumberFormat="1" applyBorder="1">
      <alignment/>
      <protection/>
    </xf>
    <xf numFmtId="3" fontId="8" fillId="0" borderId="143" xfId="52" applyNumberFormat="1" applyBorder="1">
      <alignment/>
      <protection/>
    </xf>
    <xf numFmtId="3" fontId="8" fillId="0" borderId="144" xfId="52" applyNumberFormat="1" applyBorder="1">
      <alignment/>
      <protection/>
    </xf>
    <xf numFmtId="0" fontId="8" fillId="0" borderId="0" xfId="52" applyBorder="1">
      <alignment/>
      <protection/>
    </xf>
    <xf numFmtId="0" fontId="8" fillId="0" borderId="145" xfId="52" applyBorder="1">
      <alignment/>
      <protection/>
    </xf>
    <xf numFmtId="0" fontId="8" fillId="0" borderId="146" xfId="52" applyBorder="1">
      <alignment/>
      <protection/>
    </xf>
    <xf numFmtId="0" fontId="8" fillId="0" borderId="147" xfId="52" applyBorder="1">
      <alignment/>
      <protection/>
    </xf>
    <xf numFmtId="0" fontId="8" fillId="0" borderId="93" xfId="52" applyBorder="1">
      <alignment/>
      <protection/>
    </xf>
    <xf numFmtId="0" fontId="12" fillId="4" borderId="75" xfId="52" applyFont="1" applyFill="1" applyBorder="1" applyAlignment="1" applyProtection="1">
      <alignment horizontal="centerContinuous" vertical="center" wrapText="1"/>
      <protection locked="0"/>
    </xf>
    <xf numFmtId="0" fontId="8" fillId="4" borderId="76" xfId="52" applyFill="1" applyBorder="1" applyAlignment="1">
      <alignment horizontal="centerContinuous"/>
      <protection/>
    </xf>
    <xf numFmtId="0" fontId="8" fillId="4" borderId="148" xfId="52" applyFill="1" applyBorder="1" applyAlignment="1">
      <alignment horizontal="centerContinuous"/>
      <protection/>
    </xf>
    <xf numFmtId="0" fontId="8" fillId="4" borderId="77" xfId="52" applyFill="1" applyBorder="1" applyAlignment="1">
      <alignment horizontal="centerContinuous"/>
      <protection/>
    </xf>
    <xf numFmtId="173" fontId="8" fillId="0" borderId="0" xfId="52" applyNumberFormat="1">
      <alignment/>
      <protection/>
    </xf>
    <xf numFmtId="179" fontId="8" fillId="0" borderId="0" xfId="52" applyNumberFormat="1">
      <alignment/>
      <protection/>
    </xf>
    <xf numFmtId="0" fontId="21" fillId="0" borderId="20" xfId="0" applyFont="1" applyBorder="1" applyAlignment="1">
      <alignment horizontal="center"/>
    </xf>
    <xf numFmtId="173" fontId="8" fillId="36" borderId="69" xfId="47" applyNumberFormat="1" applyFont="1" applyFill="1" applyBorder="1" applyAlignment="1">
      <alignment/>
    </xf>
    <xf numFmtId="0" fontId="16" fillId="0" borderId="20" xfId="0" applyFont="1" applyBorder="1" applyAlignment="1">
      <alignment/>
    </xf>
    <xf numFmtId="178" fontId="10" fillId="36" borderId="0" xfId="47" applyNumberFormat="1" applyFont="1" applyFill="1" applyBorder="1" applyAlignment="1">
      <alignment/>
    </xf>
    <xf numFmtId="178" fontId="10" fillId="36" borderId="64" xfId="47" applyNumberFormat="1" applyFont="1" applyFill="1" applyBorder="1" applyAlignment="1">
      <alignment/>
    </xf>
    <xf numFmtId="178" fontId="10" fillId="36" borderId="69" xfId="47" applyNumberFormat="1" applyFont="1" applyFill="1" applyBorder="1" applyAlignment="1">
      <alignment/>
    </xf>
    <xf numFmtId="4" fontId="10" fillId="0" borderId="0" xfId="0" applyNumberFormat="1" applyFont="1" applyBorder="1" applyAlignment="1">
      <alignment/>
    </xf>
    <xf numFmtId="172" fontId="10" fillId="0" borderId="0" xfId="0" applyNumberFormat="1" applyFont="1" applyBorder="1" applyAlignment="1">
      <alignment/>
    </xf>
    <xf numFmtId="4" fontId="10" fillId="0" borderId="121" xfId="0" applyNumberFormat="1" applyFont="1" applyBorder="1" applyAlignment="1">
      <alignment/>
    </xf>
    <xf numFmtId="172" fontId="10" fillId="0" borderId="89" xfId="0" applyNumberFormat="1" applyFont="1" applyBorder="1" applyAlignment="1">
      <alignment/>
    </xf>
    <xf numFmtId="172" fontId="10" fillId="0" borderId="14" xfId="0" applyNumberFormat="1" applyFont="1" applyBorder="1" applyAlignment="1">
      <alignment/>
    </xf>
    <xf numFmtId="1" fontId="4" fillId="34" borderId="16" xfId="0" applyNumberFormat="1" applyFont="1" applyFill="1" applyBorder="1" applyAlignment="1" applyProtection="1">
      <alignment horizontal="centerContinuous" vertical="center"/>
      <protection locked="0"/>
    </xf>
    <xf numFmtId="1" fontId="4" fillId="34" borderId="16" xfId="0" applyNumberFormat="1" applyFont="1" applyFill="1" applyBorder="1" applyAlignment="1" quotePrefix="1">
      <alignment horizontal="centerContinuous" vertical="center"/>
    </xf>
    <xf numFmtId="0" fontId="10" fillId="33" borderId="13" xfId="0" applyFont="1" applyFill="1" applyBorder="1" applyAlignment="1">
      <alignment/>
    </xf>
    <xf numFmtId="173" fontId="0" fillId="33" borderId="45" xfId="0" applyNumberFormat="1" applyFill="1" applyBorder="1" applyAlignment="1" applyProtection="1">
      <alignment/>
      <protection locked="0"/>
    </xf>
    <xf numFmtId="173" fontId="9" fillId="33" borderId="45" xfId="0" applyNumberFormat="1" applyFont="1" applyFill="1" applyBorder="1" applyAlignment="1">
      <alignment/>
    </xf>
    <xf numFmtId="173" fontId="9" fillId="33" borderId="45" xfId="0" applyNumberFormat="1" applyFont="1" applyFill="1" applyBorder="1" applyAlignment="1" applyProtection="1">
      <alignment/>
      <protection locked="0"/>
    </xf>
    <xf numFmtId="0" fontId="10" fillId="33" borderId="132" xfId="0" applyFont="1" applyFill="1" applyBorder="1" applyAlignment="1">
      <alignment/>
    </xf>
    <xf numFmtId="173" fontId="0" fillId="33" borderId="45" xfId="0" applyNumberFormat="1" applyFill="1" applyBorder="1" applyAlignment="1">
      <alignment/>
    </xf>
    <xf numFmtId="3" fontId="0" fillId="33" borderId="45" xfId="0" applyNumberFormat="1" applyFill="1" applyBorder="1" applyAlignment="1">
      <alignment/>
    </xf>
    <xf numFmtId="179" fontId="0" fillId="33" borderId="68" xfId="0" applyNumberFormat="1" applyFill="1" applyBorder="1" applyAlignment="1">
      <alignment horizontal="center"/>
    </xf>
    <xf numFmtId="0" fontId="4" fillId="35" borderId="149" xfId="0" applyFont="1" applyFill="1" applyBorder="1" applyAlignment="1">
      <alignment horizontal="center" vertical="center"/>
    </xf>
    <xf numFmtId="0" fontId="4" fillId="35" borderId="150" xfId="0" applyFont="1" applyFill="1" applyBorder="1" applyAlignment="1">
      <alignment horizontal="center" vertical="center"/>
    </xf>
    <xf numFmtId="0" fontId="4" fillId="35" borderId="151" xfId="0" applyFont="1" applyFill="1" applyBorder="1" applyAlignment="1">
      <alignment horizontal="center" vertical="center"/>
    </xf>
    <xf numFmtId="0" fontId="4" fillId="35" borderId="152" xfId="0" applyFont="1" applyFill="1" applyBorder="1" applyAlignment="1">
      <alignment horizontal="center" vertical="center"/>
    </xf>
    <xf numFmtId="0" fontId="4" fillId="35" borderId="153" xfId="0" applyFont="1" applyFill="1" applyBorder="1" applyAlignment="1">
      <alignment horizontal="center" vertical="center"/>
    </xf>
    <xf numFmtId="0" fontId="4" fillId="35" borderId="154" xfId="0" applyFont="1" applyFill="1" applyBorder="1" applyAlignment="1">
      <alignment horizontal="center" vertical="center"/>
    </xf>
    <xf numFmtId="0" fontId="10" fillId="0" borderId="155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/>
    </xf>
    <xf numFmtId="0" fontId="4" fillId="35" borderId="68" xfId="0" applyFont="1" applyFill="1" applyBorder="1" applyAlignment="1">
      <alignment horizontal="center" vertical="center"/>
    </xf>
    <xf numFmtId="0" fontId="0" fillId="0" borderId="152" xfId="0" applyBorder="1" applyAlignment="1">
      <alignment horizontal="center" vertical="center"/>
    </xf>
    <xf numFmtId="0" fontId="4" fillId="35" borderId="156" xfId="0" applyFont="1" applyFill="1" applyBorder="1" applyAlignment="1">
      <alignment horizontal="center" vertical="center"/>
    </xf>
    <xf numFmtId="0" fontId="4" fillId="35" borderId="67" xfId="0" applyFont="1" applyFill="1" applyBorder="1" applyAlignment="1">
      <alignment horizontal="center" vertical="center"/>
    </xf>
    <xf numFmtId="173" fontId="4" fillId="36" borderId="66" xfId="47" applyNumberFormat="1" applyFont="1" applyFill="1" applyBorder="1" applyAlignment="1">
      <alignment vertical="center"/>
    </xf>
    <xf numFmtId="173" fontId="4" fillId="36" borderId="64" xfId="47" applyNumberFormat="1" applyFont="1" applyFill="1" applyBorder="1" applyAlignment="1">
      <alignment vertical="center"/>
    </xf>
    <xf numFmtId="173" fontId="4" fillId="36" borderId="0" xfId="47" applyNumberFormat="1" applyFont="1" applyFill="1" applyBorder="1" applyAlignment="1">
      <alignment vertical="center"/>
    </xf>
    <xf numFmtId="172" fontId="4" fillId="0" borderId="128" xfId="52" applyNumberFormat="1" applyFont="1" applyBorder="1" applyAlignment="1">
      <alignment vertical="center"/>
      <protection/>
    </xf>
    <xf numFmtId="172" fontId="4" fillId="0" borderId="14" xfId="52" applyNumberFormat="1" applyFont="1" applyBorder="1" applyAlignment="1">
      <alignment vertical="center"/>
      <protection/>
    </xf>
    <xf numFmtId="173" fontId="4" fillId="36" borderId="65" xfId="47" applyNumberFormat="1" applyFont="1" applyFill="1" applyBorder="1" applyAlignment="1">
      <alignment vertical="center"/>
    </xf>
    <xf numFmtId="173" fontId="4" fillId="0" borderId="0" xfId="52" applyNumberFormat="1" applyFont="1" applyBorder="1" applyAlignment="1">
      <alignment vertical="center"/>
      <protection/>
    </xf>
    <xf numFmtId="173" fontId="4" fillId="0" borderId="128" xfId="52" applyNumberFormat="1" applyFont="1" applyBorder="1" applyAlignment="1">
      <alignment vertical="center"/>
      <protection/>
    </xf>
    <xf numFmtId="173" fontId="4" fillId="0" borderId="142" xfId="52" applyNumberFormat="1" applyFont="1" applyBorder="1" applyAlignment="1">
      <alignment vertical="center"/>
      <protection/>
    </xf>
    <xf numFmtId="172" fontId="4" fillId="0" borderId="0" xfId="52" applyNumberFormat="1" applyFont="1" applyBorder="1" applyAlignment="1">
      <alignment vertical="center"/>
      <protection/>
    </xf>
    <xf numFmtId="0" fontId="13" fillId="0" borderId="20" xfId="0" applyFont="1" applyBorder="1" applyAlignment="1">
      <alignment horizontal="center" vertical="center"/>
    </xf>
    <xf numFmtId="0" fontId="13" fillId="0" borderId="157" xfId="0" applyFont="1" applyBorder="1" applyAlignment="1">
      <alignment horizontal="center" vertical="center"/>
    </xf>
    <xf numFmtId="0" fontId="4" fillId="0" borderId="155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57" xfId="0" applyBorder="1" applyAlignment="1">
      <alignment horizontal="center" vertical="center"/>
    </xf>
    <xf numFmtId="0" fontId="4" fillId="35" borderId="153" xfId="0" applyFont="1" applyFill="1" applyBorder="1" applyAlignment="1">
      <alignment horizontal="center" vertical="center" wrapText="1"/>
    </xf>
    <xf numFmtId="0" fontId="4" fillId="35" borderId="149" xfId="0" applyFont="1" applyFill="1" applyBorder="1" applyAlignment="1">
      <alignment horizontal="center" vertical="center" wrapText="1"/>
    </xf>
    <xf numFmtId="0" fontId="0" fillId="0" borderId="150" xfId="0" applyBorder="1" applyAlignment="1">
      <alignment horizontal="center" vertical="center"/>
    </xf>
    <xf numFmtId="0" fontId="4" fillId="35" borderId="107" xfId="0" applyFont="1" applyFill="1" applyBorder="1" applyAlignment="1">
      <alignment horizontal="center" vertical="center" wrapText="1"/>
    </xf>
    <xf numFmtId="0" fontId="0" fillId="0" borderId="98" xfId="0" applyBorder="1" applyAlignment="1">
      <alignment horizontal="center" vertical="center"/>
    </xf>
    <xf numFmtId="0" fontId="4" fillId="35" borderId="151" xfId="0" applyFont="1" applyFill="1" applyBorder="1" applyAlignment="1">
      <alignment horizontal="center" vertical="center" wrapText="1"/>
    </xf>
    <xf numFmtId="0" fontId="4" fillId="35" borderId="152" xfId="0" applyFont="1" applyFill="1" applyBorder="1" applyAlignment="1">
      <alignment horizontal="center" vertical="center" wrapText="1"/>
    </xf>
  </cellXfs>
  <cellStyles count="9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Migliaia (0)_1°Quadrim." xfId="45"/>
    <cellStyle name="Comma [0]" xfId="46"/>
    <cellStyle name="Migliaia [0] 2" xfId="47"/>
    <cellStyle name="Migliaia [0] 2 2" xfId="48"/>
    <cellStyle name="Migliaia [0] 2 3" xfId="49"/>
    <cellStyle name="Migliaia 2" xfId="50"/>
    <cellStyle name="Neutrale" xfId="51"/>
    <cellStyle name="Normale 2" xfId="52"/>
    <cellStyle name="Normale 2 2" xfId="53"/>
    <cellStyle name="Normale 2 3" xfId="54"/>
    <cellStyle name="Normale 3" xfId="55"/>
    <cellStyle name="Normale 3 2" xfId="56"/>
    <cellStyle name="Normale 4" xfId="57"/>
    <cellStyle name="Nota" xfId="58"/>
    <cellStyle name="Nota 2" xfId="59"/>
    <cellStyle name="Nota 2 10" xfId="60"/>
    <cellStyle name="Nota 2 2" xfId="61"/>
    <cellStyle name="Nota 2 3" xfId="62"/>
    <cellStyle name="Nota 2 4" xfId="63"/>
    <cellStyle name="Nota 2 5" xfId="64"/>
    <cellStyle name="Nota 2 6" xfId="65"/>
    <cellStyle name="Nota 2 7" xfId="66"/>
    <cellStyle name="Nota 2 8" xfId="67"/>
    <cellStyle name="Nota 2 9" xfId="68"/>
    <cellStyle name="Nota 3" xfId="69"/>
    <cellStyle name="Nota 4" xfId="70"/>
    <cellStyle name="Nota 4 2" xfId="71"/>
    <cellStyle name="Nota 4 3" xfId="72"/>
    <cellStyle name="Nota 4 4" xfId="73"/>
    <cellStyle name="Nota 5" xfId="74"/>
    <cellStyle name="Nota 5 2" xfId="75"/>
    <cellStyle name="Nota 5 3" xfId="76"/>
    <cellStyle name="Nota 5 4" xfId="77"/>
    <cellStyle name="Nota 6" xfId="78"/>
    <cellStyle name="Nota 6 2" xfId="79"/>
    <cellStyle name="Nota 6 3" xfId="80"/>
    <cellStyle name="Nota 6 4" xfId="81"/>
    <cellStyle name="Nota 7" xfId="82"/>
    <cellStyle name="Nota 7 2" xfId="83"/>
    <cellStyle name="Nota 7 3" xfId="84"/>
    <cellStyle name="Nota 7 4" xfId="85"/>
    <cellStyle name="Nota 8" xfId="86"/>
    <cellStyle name="Nota 8 2" xfId="87"/>
    <cellStyle name="Nota 8 3" xfId="88"/>
    <cellStyle name="Nota 8 4" xfId="89"/>
    <cellStyle name="Output" xfId="90"/>
    <cellStyle name="Percent" xfId="91"/>
    <cellStyle name="Percentuale 2" xfId="92"/>
    <cellStyle name="Percentuale 3" xfId="93"/>
    <cellStyle name="Percentuale 3 2" xfId="94"/>
    <cellStyle name="Percentuale 4" xfId="95"/>
    <cellStyle name="Percentuale 5" xfId="96"/>
    <cellStyle name="Testo avviso" xfId="97"/>
    <cellStyle name="Testo descrittivo" xfId="98"/>
    <cellStyle name="Titolo" xfId="99"/>
    <cellStyle name="Titolo 1" xfId="100"/>
    <cellStyle name="Titolo 2" xfId="101"/>
    <cellStyle name="Titolo 3" xfId="102"/>
    <cellStyle name="Titolo 4" xfId="103"/>
    <cellStyle name="Totale" xfId="104"/>
    <cellStyle name="Valore non valido" xfId="105"/>
    <cellStyle name="Valore valido" xfId="106"/>
    <cellStyle name="Currency" xfId="107"/>
    <cellStyle name="Valuta (0)_1°Quadrim." xfId="108"/>
    <cellStyle name="Currency [0]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6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6384" width="9.140625" style="317" customWidth="1"/>
  </cols>
  <sheetData>
    <row r="1" ht="19.5" customHeight="1">
      <c r="A1" s="316" t="s">
        <v>83</v>
      </c>
    </row>
    <row r="2" ht="7.5" customHeight="1"/>
    <row r="3" ht="12.75">
      <c r="A3" s="318" t="s">
        <v>84</v>
      </c>
    </row>
    <row r="4" ht="12.75">
      <c r="A4" s="318" t="s">
        <v>85</v>
      </c>
    </row>
    <row r="5" ht="12.75">
      <c r="A5" s="318" t="s">
        <v>154</v>
      </c>
    </row>
    <row r="6" ht="12.75">
      <c r="A6" s="318" t="s">
        <v>149</v>
      </c>
    </row>
    <row r="7" ht="7.5" customHeight="1"/>
    <row r="8" ht="12.75">
      <c r="A8" s="319" t="s">
        <v>86</v>
      </c>
    </row>
    <row r="9" ht="15" customHeight="1">
      <c r="A9" s="318" t="s">
        <v>150</v>
      </c>
    </row>
    <row r="10" ht="12.75">
      <c r="A10" s="318" t="s">
        <v>151</v>
      </c>
    </row>
    <row r="11" ht="12.75">
      <c r="A11" s="318" t="s">
        <v>152</v>
      </c>
    </row>
    <row r="12" ht="12.75">
      <c r="A12" s="318" t="s">
        <v>153</v>
      </c>
    </row>
    <row r="13" ht="9.75" customHeight="1"/>
    <row r="14" ht="12.75">
      <c r="A14" s="319" t="s">
        <v>87</v>
      </c>
    </row>
    <row r="15" ht="15" customHeight="1">
      <c r="A15" s="318" t="s">
        <v>88</v>
      </c>
    </row>
    <row r="16" ht="12.75">
      <c r="A16" s="318" t="s">
        <v>89</v>
      </c>
    </row>
    <row r="17" ht="9.75" customHeight="1"/>
    <row r="18" ht="12.75">
      <c r="A18" s="319" t="s">
        <v>90</v>
      </c>
    </row>
    <row r="19" ht="15" customHeight="1">
      <c r="A19" s="318" t="s">
        <v>91</v>
      </c>
    </row>
    <row r="20" ht="12.75">
      <c r="A20" s="318" t="s">
        <v>92</v>
      </c>
    </row>
    <row r="21" ht="12.75">
      <c r="A21" s="318" t="s">
        <v>93</v>
      </c>
    </row>
    <row r="22" ht="12.75">
      <c r="A22" s="318" t="s">
        <v>94</v>
      </c>
    </row>
    <row r="23" ht="12.75">
      <c r="A23" s="318" t="s">
        <v>95</v>
      </c>
    </row>
    <row r="24" ht="12.75">
      <c r="A24" s="318" t="s">
        <v>96</v>
      </c>
    </row>
    <row r="25" ht="12.75">
      <c r="A25" s="318" t="s">
        <v>97</v>
      </c>
    </row>
    <row r="26" ht="12.75">
      <c r="A26" s="318" t="s">
        <v>98</v>
      </c>
    </row>
    <row r="27" ht="12.75">
      <c r="A27" s="318" t="s">
        <v>99</v>
      </c>
    </row>
    <row r="28" ht="12.75">
      <c r="A28" s="318" t="s">
        <v>100</v>
      </c>
    </row>
    <row r="29" ht="12.75">
      <c r="A29" s="318" t="s">
        <v>101</v>
      </c>
    </row>
    <row r="30" ht="12.75">
      <c r="A30" s="318" t="s">
        <v>102</v>
      </c>
    </row>
    <row r="31" ht="12.75">
      <c r="A31" s="318" t="s">
        <v>103</v>
      </c>
    </row>
    <row r="32" ht="12.75">
      <c r="A32" s="318" t="s">
        <v>104</v>
      </c>
    </row>
    <row r="33" ht="12.75">
      <c r="A33" s="318" t="s">
        <v>105</v>
      </c>
    </row>
    <row r="34" ht="12.75">
      <c r="A34" s="318" t="s">
        <v>106</v>
      </c>
    </row>
    <row r="35" ht="12.75">
      <c r="A35" s="318" t="s">
        <v>107</v>
      </c>
    </row>
    <row r="36" ht="12.75">
      <c r="A36" s="318" t="s">
        <v>108</v>
      </c>
    </row>
  </sheetData>
  <sheetProtection/>
  <printOptions/>
  <pageMargins left="0.7086614173228347" right="0.7086614173228347" top="0.5905511811023623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3.7109375" style="0" customWidth="1"/>
    <col min="2" max="3" width="7.7109375" style="0" customWidth="1"/>
    <col min="4" max="4" width="8.28125" style="0" customWidth="1"/>
    <col min="5" max="6" width="7.7109375" style="0" customWidth="1"/>
    <col min="7" max="7" width="8.8515625" style="0" customWidth="1"/>
    <col min="8" max="8" width="7.00390625" style="0" customWidth="1"/>
    <col min="9" max="9" width="6.140625" style="0" customWidth="1"/>
    <col min="10" max="10" width="7.140625" style="0" customWidth="1"/>
    <col min="11" max="11" width="6.140625" style="0" customWidth="1"/>
    <col min="12" max="12" width="7.140625" style="0" customWidth="1"/>
    <col min="13" max="13" width="6.140625" style="0" customWidth="1"/>
  </cols>
  <sheetData>
    <row r="1" spans="1:13" ht="22.5" customHeight="1" thickTop="1">
      <c r="A1" s="1" t="s">
        <v>115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22.5" customHeight="1" thickBo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ht="18" customHeight="1" thickBot="1">
      <c r="A3" s="7"/>
      <c r="B3" s="693">
        <v>2018</v>
      </c>
      <c r="C3" s="694"/>
      <c r="D3" s="694"/>
      <c r="E3" s="693">
        <v>2019</v>
      </c>
      <c r="F3" s="8"/>
      <c r="G3" s="8"/>
      <c r="H3" s="9" t="s">
        <v>1</v>
      </c>
      <c r="I3" s="10"/>
      <c r="J3" s="11"/>
      <c r="K3" s="11"/>
      <c r="L3" s="11"/>
      <c r="M3" s="12"/>
    </row>
    <row r="4" spans="1:13" s="17" customFormat="1" ht="12.75">
      <c r="A4" s="13"/>
      <c r="B4" s="703" t="s">
        <v>2</v>
      </c>
      <c r="C4" s="705" t="s">
        <v>3</v>
      </c>
      <c r="D4" s="707" t="s">
        <v>4</v>
      </c>
      <c r="E4" s="703" t="s">
        <v>2</v>
      </c>
      <c r="F4" s="705" t="s">
        <v>3</v>
      </c>
      <c r="G4" s="707" t="s">
        <v>4</v>
      </c>
      <c r="H4" s="14" t="s">
        <v>5</v>
      </c>
      <c r="I4" s="14"/>
      <c r="J4" s="378" t="s">
        <v>6</v>
      </c>
      <c r="K4" s="379"/>
      <c r="L4" s="14" t="s">
        <v>7</v>
      </c>
      <c r="M4" s="16"/>
    </row>
    <row r="5" spans="1:13" s="17" customFormat="1" ht="13.5" thickBot="1">
      <c r="A5" s="18"/>
      <c r="B5" s="704"/>
      <c r="C5" s="706"/>
      <c r="D5" s="708"/>
      <c r="E5" s="704"/>
      <c r="F5" s="706"/>
      <c r="G5" s="708"/>
      <c r="H5" s="19" t="s">
        <v>8</v>
      </c>
      <c r="I5" s="352" t="s">
        <v>9</v>
      </c>
      <c r="J5" s="380" t="s">
        <v>10</v>
      </c>
      <c r="K5" s="381" t="s">
        <v>9</v>
      </c>
      <c r="L5" s="352" t="s">
        <v>11</v>
      </c>
      <c r="M5" s="20" t="s">
        <v>12</v>
      </c>
    </row>
    <row r="6" spans="1:13" ht="18" customHeight="1">
      <c r="A6" s="21" t="s">
        <v>13</v>
      </c>
      <c r="B6" s="22">
        <v>21425</v>
      </c>
      <c r="C6" s="23">
        <v>19398</v>
      </c>
      <c r="D6" s="24">
        <v>40823</v>
      </c>
      <c r="E6" s="25">
        <v>20277</v>
      </c>
      <c r="F6" s="23">
        <v>18681</v>
      </c>
      <c r="G6" s="24">
        <v>38958</v>
      </c>
      <c r="H6" s="26">
        <f>E6-B6</f>
        <v>-1148</v>
      </c>
      <c r="I6" s="27">
        <f>E6/B6%-100</f>
        <v>-5.358226371061846</v>
      </c>
      <c r="J6" s="382">
        <f>F6-C6</f>
        <v>-717</v>
      </c>
      <c r="K6" s="383">
        <f>F6/C6%-100</f>
        <v>-3.696257346118145</v>
      </c>
      <c r="L6" s="362">
        <f>G6-D6</f>
        <v>-1865</v>
      </c>
      <c r="M6" s="28">
        <f>G6/D6%-100</f>
        <v>-4.568503049751371</v>
      </c>
    </row>
    <row r="7" spans="1:13" ht="15">
      <c r="A7" s="29" t="s">
        <v>14</v>
      </c>
      <c r="B7" s="30">
        <v>12974</v>
      </c>
      <c r="C7" s="31">
        <v>13728</v>
      </c>
      <c r="D7" s="32">
        <v>26702</v>
      </c>
      <c r="E7" s="30">
        <v>12379</v>
      </c>
      <c r="F7" s="31">
        <v>12938</v>
      </c>
      <c r="G7" s="32">
        <v>25317</v>
      </c>
      <c r="H7" s="33">
        <f>E7-B7</f>
        <v>-595</v>
      </c>
      <c r="I7" s="34">
        <f>E7/B7%-100</f>
        <v>-4.586095267458006</v>
      </c>
      <c r="J7" s="384">
        <f>F7-C7</f>
        <v>-790</v>
      </c>
      <c r="K7" s="385">
        <f>F7/C7%-100</f>
        <v>-5.754662004662009</v>
      </c>
      <c r="L7" s="363">
        <f>G7-D7</f>
        <v>-1385</v>
      </c>
      <c r="M7" s="35">
        <f>G7/D7%-100</f>
        <v>-5.186877387461607</v>
      </c>
    </row>
    <row r="8" spans="1:13" ht="15">
      <c r="A8" s="29" t="s">
        <v>15</v>
      </c>
      <c r="B8" s="30">
        <v>12837</v>
      </c>
      <c r="C8" s="31">
        <v>13598</v>
      </c>
      <c r="D8" s="32">
        <v>26435</v>
      </c>
      <c r="E8" s="30">
        <v>11434</v>
      </c>
      <c r="F8" s="31">
        <v>12467</v>
      </c>
      <c r="G8" s="32">
        <v>23901</v>
      </c>
      <c r="H8" s="33">
        <f>E8-B8</f>
        <v>-1403</v>
      </c>
      <c r="I8" s="34">
        <f>E8/B8%-100</f>
        <v>-10.929344862506824</v>
      </c>
      <c r="J8" s="384">
        <f>F8-C8</f>
        <v>-1131</v>
      </c>
      <c r="K8" s="385">
        <f>F8/C8%-100</f>
        <v>-8.317399617590809</v>
      </c>
      <c r="L8" s="363">
        <f>G8-D8</f>
        <v>-2534</v>
      </c>
      <c r="M8" s="35">
        <f>G8/D8%-100</f>
        <v>-9.585776432759602</v>
      </c>
    </row>
    <row r="9" spans="1:13" ht="18" customHeight="1">
      <c r="A9" s="36" t="s">
        <v>16</v>
      </c>
      <c r="B9" s="37">
        <v>11680</v>
      </c>
      <c r="C9" s="38">
        <v>10414</v>
      </c>
      <c r="D9" s="39">
        <v>22094</v>
      </c>
      <c r="E9" s="37">
        <v>10963</v>
      </c>
      <c r="F9" s="38">
        <v>10731</v>
      </c>
      <c r="G9" s="39">
        <v>21694</v>
      </c>
      <c r="H9" s="40">
        <f>E9-B9</f>
        <v>-717</v>
      </c>
      <c r="I9" s="41">
        <f>E9/B9%-100</f>
        <v>-6.138698630136986</v>
      </c>
      <c r="J9" s="386">
        <f>F9-C9</f>
        <v>317</v>
      </c>
      <c r="K9" s="387">
        <f>F9/C9%-100</f>
        <v>3.0439792586902286</v>
      </c>
      <c r="L9" s="364">
        <f>G9-D9</f>
        <v>-400</v>
      </c>
      <c r="M9" s="43">
        <f>G9/D9%-100</f>
        <v>-1.8104462750067825</v>
      </c>
    </row>
    <row r="10" spans="1:13" ht="12" customHeight="1" thickBot="1">
      <c r="A10" s="695"/>
      <c r="B10" s="44"/>
      <c r="C10" s="44"/>
      <c r="D10" s="696"/>
      <c r="E10" s="44"/>
      <c r="F10" s="44"/>
      <c r="G10" s="696"/>
      <c r="H10" s="697"/>
      <c r="I10" s="353"/>
      <c r="J10" s="697"/>
      <c r="K10" s="353"/>
      <c r="L10" s="365"/>
      <c r="M10" s="45"/>
    </row>
    <row r="11" spans="1:13" ht="18" customHeight="1">
      <c r="A11" s="21" t="s">
        <v>17</v>
      </c>
      <c r="B11" s="22">
        <v>47650</v>
      </c>
      <c r="C11" s="46">
        <v>49183</v>
      </c>
      <c r="D11" s="47">
        <v>96833</v>
      </c>
      <c r="E11" s="22">
        <v>43913</v>
      </c>
      <c r="F11" s="46">
        <v>46995</v>
      </c>
      <c r="G11" s="47">
        <v>90908</v>
      </c>
      <c r="H11" s="26">
        <f>E11-B11</f>
        <v>-3737</v>
      </c>
      <c r="I11" s="27">
        <f>E11/B11%-100</f>
        <v>-7.84260230849948</v>
      </c>
      <c r="J11" s="382">
        <f>F11-C11</f>
        <v>-2188</v>
      </c>
      <c r="K11" s="383">
        <f>F11/C11%-100</f>
        <v>-4.448691621088585</v>
      </c>
      <c r="L11" s="362">
        <f>G11-D11</f>
        <v>-5925</v>
      </c>
      <c r="M11" s="28">
        <f>G11/D11%-100</f>
        <v>-6.118781820247236</v>
      </c>
    </row>
    <row r="12" spans="1:13" ht="15">
      <c r="A12" s="48" t="s">
        <v>18</v>
      </c>
      <c r="B12" s="49">
        <v>11266</v>
      </c>
      <c r="C12" s="49">
        <v>7955</v>
      </c>
      <c r="D12" s="50">
        <v>19221</v>
      </c>
      <c r="E12" s="49">
        <v>11140</v>
      </c>
      <c r="F12" s="49">
        <v>7822</v>
      </c>
      <c r="G12" s="50">
        <v>18962</v>
      </c>
      <c r="H12" s="51">
        <f>E12-B12</f>
        <v>-126</v>
      </c>
      <c r="I12" s="354">
        <f>E12/B12%-100</f>
        <v>-1.1184093733356946</v>
      </c>
      <c r="J12" s="388">
        <f>F12-C12</f>
        <v>-133</v>
      </c>
      <c r="K12" s="389">
        <f>F12/C12%-100</f>
        <v>-1.6719044626021287</v>
      </c>
      <c r="L12" s="366">
        <f>G12-D12</f>
        <v>-259</v>
      </c>
      <c r="M12" s="52">
        <f>G12/D12%-100</f>
        <v>-1.3474845221372505</v>
      </c>
    </row>
    <row r="13" spans="1:13" ht="15">
      <c r="A13" s="53" t="s">
        <v>19</v>
      </c>
      <c r="B13" s="54">
        <v>9333</v>
      </c>
      <c r="C13" s="54">
        <v>5732</v>
      </c>
      <c r="D13" s="55">
        <v>15065</v>
      </c>
      <c r="E13" s="54">
        <v>9514</v>
      </c>
      <c r="F13" s="54">
        <v>5817</v>
      </c>
      <c r="G13" s="55">
        <v>15331</v>
      </c>
      <c r="H13" s="56">
        <f>E13-B13</f>
        <v>181</v>
      </c>
      <c r="I13" s="355">
        <f>E13/B13%-100</f>
        <v>1.9393549769634717</v>
      </c>
      <c r="J13" s="390">
        <f>F13-C13</f>
        <v>85</v>
      </c>
      <c r="K13" s="391">
        <f>F13/C13%-100</f>
        <v>1.4829030006978314</v>
      </c>
      <c r="L13" s="367">
        <f>G13-D13</f>
        <v>266</v>
      </c>
      <c r="M13" s="57">
        <f>G13/D13%-100</f>
        <v>1.765682044473948</v>
      </c>
    </row>
    <row r="14" spans="1:13" ht="15" customHeight="1">
      <c r="A14" s="58" t="s">
        <v>20</v>
      </c>
      <c r="B14" s="59">
        <v>1933</v>
      </c>
      <c r="C14" s="59">
        <v>2223</v>
      </c>
      <c r="D14" s="60">
        <v>4156</v>
      </c>
      <c r="E14" s="59">
        <v>1626</v>
      </c>
      <c r="F14" s="59">
        <v>2005</v>
      </c>
      <c r="G14" s="60">
        <v>3631</v>
      </c>
      <c r="H14" s="61">
        <f>E14-B14</f>
        <v>-307</v>
      </c>
      <c r="I14" s="356">
        <f>E14/B14%-100</f>
        <v>-15.882048629073964</v>
      </c>
      <c r="J14" s="392">
        <f>F14-C14</f>
        <v>-218</v>
      </c>
      <c r="K14" s="393">
        <f>F14/C14%-100</f>
        <v>-9.806567701304544</v>
      </c>
      <c r="L14" s="368">
        <f>G14-D14</f>
        <v>-525</v>
      </c>
      <c r="M14" s="62">
        <f>G14/D14%-100</f>
        <v>-12.632338787295481</v>
      </c>
    </row>
    <row r="15" spans="1:13" ht="12" customHeight="1" thickBot="1">
      <c r="A15" s="695"/>
      <c r="B15" s="44"/>
      <c r="C15" s="44"/>
      <c r="D15" s="698"/>
      <c r="E15" s="44"/>
      <c r="F15" s="44"/>
      <c r="G15" s="698"/>
      <c r="H15" s="697"/>
      <c r="I15" s="353"/>
      <c r="J15" s="697"/>
      <c r="K15" s="353"/>
      <c r="L15" s="365"/>
      <c r="M15" s="45"/>
    </row>
    <row r="16" spans="1:13" ht="18" customHeight="1">
      <c r="A16" s="63" t="s">
        <v>21</v>
      </c>
      <c r="B16" s="64">
        <v>13892</v>
      </c>
      <c r="C16" s="64">
        <v>24384</v>
      </c>
      <c r="D16" s="65">
        <v>38276</v>
      </c>
      <c r="E16" s="64">
        <v>13094</v>
      </c>
      <c r="F16" s="64">
        <v>23261</v>
      </c>
      <c r="G16" s="65">
        <v>36355</v>
      </c>
      <c r="H16" s="66">
        <f aca="true" t="shared" si="0" ref="H16:H22">E16-B16</f>
        <v>-798</v>
      </c>
      <c r="I16" s="357">
        <f aca="true" t="shared" si="1" ref="I16:I22">E16/B16%-100</f>
        <v>-5.7443132738266485</v>
      </c>
      <c r="J16" s="394">
        <f aca="true" t="shared" si="2" ref="J16:J22">F16-C16</f>
        <v>-1123</v>
      </c>
      <c r="K16" s="395">
        <f aca="true" t="shared" si="3" ref="K16:K22">F16/C16%-100</f>
        <v>-4.605479002624676</v>
      </c>
      <c r="L16" s="369">
        <f aca="true" t="shared" si="4" ref="L16:L22">G16-D16</f>
        <v>-1921</v>
      </c>
      <c r="M16" s="67">
        <f aca="true" t="shared" si="5" ref="M16:M22">G16/D16%-100</f>
        <v>-5.018810743024346</v>
      </c>
    </row>
    <row r="17" spans="1:13" ht="15">
      <c r="A17" s="68" t="s">
        <v>22</v>
      </c>
      <c r="B17" s="69">
        <v>45024</v>
      </c>
      <c r="C17" s="69">
        <v>32754</v>
      </c>
      <c r="D17" s="70">
        <v>77778</v>
      </c>
      <c r="E17" s="69">
        <v>41959</v>
      </c>
      <c r="F17" s="69">
        <v>31556</v>
      </c>
      <c r="G17" s="70">
        <v>73515</v>
      </c>
      <c r="H17" s="71">
        <f t="shared" si="0"/>
        <v>-3065</v>
      </c>
      <c r="I17" s="358">
        <f t="shared" si="1"/>
        <v>-6.807480454868511</v>
      </c>
      <c r="J17" s="396">
        <f t="shared" si="2"/>
        <v>-1198</v>
      </c>
      <c r="K17" s="397">
        <f t="shared" si="3"/>
        <v>-3.6575685412468744</v>
      </c>
      <c r="L17" s="370">
        <f t="shared" si="4"/>
        <v>-4263</v>
      </c>
      <c r="M17" s="72">
        <f t="shared" si="5"/>
        <v>-5.480984340044742</v>
      </c>
    </row>
    <row r="18" spans="1:13" ht="18" customHeight="1">
      <c r="A18" s="73" t="s">
        <v>23</v>
      </c>
      <c r="B18" s="74">
        <v>47583</v>
      </c>
      <c r="C18" s="74">
        <v>46097</v>
      </c>
      <c r="D18" s="75">
        <v>93680</v>
      </c>
      <c r="E18" s="74">
        <v>42451</v>
      </c>
      <c r="F18" s="74">
        <v>42298</v>
      </c>
      <c r="G18" s="75">
        <v>84749</v>
      </c>
      <c r="H18" s="76">
        <f t="shared" si="0"/>
        <v>-5132</v>
      </c>
      <c r="I18" s="359">
        <f t="shared" si="1"/>
        <v>-10.785364520942352</v>
      </c>
      <c r="J18" s="398">
        <f t="shared" si="2"/>
        <v>-3799</v>
      </c>
      <c r="K18" s="399">
        <f t="shared" si="3"/>
        <v>-8.241317222378896</v>
      </c>
      <c r="L18" s="371">
        <f t="shared" si="4"/>
        <v>-8931</v>
      </c>
      <c r="M18" s="77">
        <f t="shared" si="5"/>
        <v>-9.533518360375737</v>
      </c>
    </row>
    <row r="19" spans="1:13" ht="15">
      <c r="A19" s="78" t="s">
        <v>24</v>
      </c>
      <c r="B19" s="79">
        <v>2140</v>
      </c>
      <c r="C19" s="79">
        <v>1713</v>
      </c>
      <c r="D19" s="80">
        <v>3853</v>
      </c>
      <c r="E19" s="79">
        <v>2274</v>
      </c>
      <c r="F19" s="79">
        <v>1915</v>
      </c>
      <c r="G19" s="80">
        <v>4189</v>
      </c>
      <c r="H19" s="81">
        <f t="shared" si="0"/>
        <v>134</v>
      </c>
      <c r="I19" s="360">
        <f t="shared" si="1"/>
        <v>6.261682242990659</v>
      </c>
      <c r="J19" s="400">
        <f t="shared" si="2"/>
        <v>202</v>
      </c>
      <c r="K19" s="401">
        <f t="shared" si="3"/>
        <v>11.79217746643316</v>
      </c>
      <c r="L19" s="372">
        <f t="shared" si="4"/>
        <v>336</v>
      </c>
      <c r="M19" s="82">
        <f t="shared" si="5"/>
        <v>8.72047754996106</v>
      </c>
    </row>
    <row r="20" spans="1:13" ht="15">
      <c r="A20" s="83" t="s">
        <v>25</v>
      </c>
      <c r="B20" s="84">
        <v>9193</v>
      </c>
      <c r="C20" s="84">
        <v>9328</v>
      </c>
      <c r="D20" s="85">
        <v>18521</v>
      </c>
      <c r="E20" s="84">
        <v>10328</v>
      </c>
      <c r="F20" s="84">
        <v>10604</v>
      </c>
      <c r="G20" s="85">
        <v>20932</v>
      </c>
      <c r="H20" s="51">
        <f t="shared" si="0"/>
        <v>1135</v>
      </c>
      <c r="I20" s="354">
        <f t="shared" si="1"/>
        <v>12.346350484063947</v>
      </c>
      <c r="J20" s="388">
        <f t="shared" si="2"/>
        <v>1276</v>
      </c>
      <c r="K20" s="389">
        <f t="shared" si="3"/>
        <v>13.679245283018872</v>
      </c>
      <c r="L20" s="366">
        <f t="shared" si="4"/>
        <v>2411</v>
      </c>
      <c r="M20" s="52">
        <f t="shared" si="5"/>
        <v>13.017655634145015</v>
      </c>
    </row>
    <row r="21" spans="1:13" ht="18" customHeight="1">
      <c r="A21" s="86" t="s">
        <v>26</v>
      </c>
      <c r="B21" s="87">
        <v>57303</v>
      </c>
      <c r="C21" s="87">
        <v>54895</v>
      </c>
      <c r="D21" s="88">
        <v>112198</v>
      </c>
      <c r="E21" s="87">
        <v>53449</v>
      </c>
      <c r="F21" s="87">
        <v>52807</v>
      </c>
      <c r="G21" s="88">
        <v>106256</v>
      </c>
      <c r="H21" s="76">
        <f t="shared" si="0"/>
        <v>-3854</v>
      </c>
      <c r="I21" s="359">
        <f t="shared" si="1"/>
        <v>-6.725651362057832</v>
      </c>
      <c r="J21" s="398">
        <f t="shared" si="2"/>
        <v>-2088</v>
      </c>
      <c r="K21" s="399">
        <f t="shared" si="3"/>
        <v>-3.8036251024683594</v>
      </c>
      <c r="L21" s="371">
        <f t="shared" si="4"/>
        <v>-5942</v>
      </c>
      <c r="M21" s="77">
        <f t="shared" si="5"/>
        <v>-5.295994581008571</v>
      </c>
    </row>
    <row r="22" spans="1:13" ht="18" customHeight="1">
      <c r="A22" s="89" t="s">
        <v>27</v>
      </c>
      <c r="B22" s="90">
        <v>1613</v>
      </c>
      <c r="C22" s="90">
        <v>2243</v>
      </c>
      <c r="D22" s="91">
        <v>3856</v>
      </c>
      <c r="E22" s="90">
        <v>1604</v>
      </c>
      <c r="F22" s="90">
        <v>2010</v>
      </c>
      <c r="G22" s="91">
        <v>3614</v>
      </c>
      <c r="H22" s="42">
        <f t="shared" si="0"/>
        <v>-9</v>
      </c>
      <c r="I22" s="41">
        <f t="shared" si="1"/>
        <v>-0.5579665220086696</v>
      </c>
      <c r="J22" s="386">
        <f t="shared" si="2"/>
        <v>-233</v>
      </c>
      <c r="K22" s="387">
        <f t="shared" si="3"/>
        <v>-10.387873383860907</v>
      </c>
      <c r="L22" s="364">
        <f t="shared" si="4"/>
        <v>-242</v>
      </c>
      <c r="M22" s="43">
        <f t="shared" si="5"/>
        <v>-6.275933609958514</v>
      </c>
    </row>
    <row r="23" spans="1:13" ht="12" customHeight="1" thickBot="1">
      <c r="A23" s="699"/>
      <c r="B23" s="92"/>
      <c r="C23" s="92"/>
      <c r="D23" s="700"/>
      <c r="E23" s="92"/>
      <c r="F23" s="92"/>
      <c r="G23" s="700"/>
      <c r="H23" s="701"/>
      <c r="I23" s="361"/>
      <c r="J23" s="701"/>
      <c r="K23" s="361"/>
      <c r="L23" s="373"/>
      <c r="M23" s="95"/>
    </row>
    <row r="24" spans="1:13" ht="19.5" customHeight="1">
      <c r="A24" s="96" t="s">
        <v>109</v>
      </c>
      <c r="B24" s="97">
        <v>9752</v>
      </c>
      <c r="C24" s="98">
        <v>10817</v>
      </c>
      <c r="D24" s="99">
        <v>20569</v>
      </c>
      <c r="E24" s="97">
        <v>8437</v>
      </c>
      <c r="F24" s="98">
        <v>9886</v>
      </c>
      <c r="G24" s="99">
        <v>18323</v>
      </c>
      <c r="H24" s="66">
        <f>E24-B24</f>
        <v>-1315</v>
      </c>
      <c r="I24" s="357">
        <f>H24/B24%</f>
        <v>-13.484413453650534</v>
      </c>
      <c r="J24" s="394">
        <f>F24-C24</f>
        <v>-931</v>
      </c>
      <c r="K24" s="395">
        <f>J24/C24%</f>
        <v>-8.606822594064898</v>
      </c>
      <c r="L24" s="369">
        <f>G24-D24</f>
        <v>-2246</v>
      </c>
      <c r="M24" s="67">
        <f>L24/D24%</f>
        <v>-10.919344644853906</v>
      </c>
    </row>
    <row r="25" spans="1:13" ht="15">
      <c r="A25" s="100" t="s">
        <v>110</v>
      </c>
      <c r="B25" s="101">
        <v>26608</v>
      </c>
      <c r="C25" s="102">
        <v>23623</v>
      </c>
      <c r="D25" s="103">
        <v>50231</v>
      </c>
      <c r="E25" s="101">
        <v>25497</v>
      </c>
      <c r="F25" s="102">
        <v>22520</v>
      </c>
      <c r="G25" s="103">
        <v>48017</v>
      </c>
      <c r="H25" s="33">
        <f>E25-B25</f>
        <v>-1111</v>
      </c>
      <c r="I25" s="34">
        <f>H25/B25%</f>
        <v>-4.175435959110042</v>
      </c>
      <c r="J25" s="384">
        <f>F25-C25</f>
        <v>-1103</v>
      </c>
      <c r="K25" s="385">
        <f>J25/C25%</f>
        <v>-4.66917834314016</v>
      </c>
      <c r="L25" s="363">
        <f>G25-D25</f>
        <v>-2214</v>
      </c>
      <c r="M25" s="35">
        <f>L25/D25%</f>
        <v>-4.4076367183611715</v>
      </c>
    </row>
    <row r="26" spans="1:13" ht="15" customHeight="1">
      <c r="A26" s="320" t="s">
        <v>111</v>
      </c>
      <c r="B26" s="101">
        <v>10448</v>
      </c>
      <c r="C26" s="102">
        <v>11680</v>
      </c>
      <c r="D26" s="103">
        <v>22128</v>
      </c>
      <c r="E26" s="101">
        <v>10136</v>
      </c>
      <c r="F26" s="102">
        <v>11661</v>
      </c>
      <c r="G26" s="103">
        <v>21797</v>
      </c>
      <c r="H26" s="33">
        <f>E26-B26</f>
        <v>-312</v>
      </c>
      <c r="I26" s="34">
        <f>H26/B26%</f>
        <v>-2.986217457886677</v>
      </c>
      <c r="J26" s="402">
        <f>F26-C26</f>
        <v>-19</v>
      </c>
      <c r="K26" s="403">
        <f>J26/C26%</f>
        <v>-0.16267123287671234</v>
      </c>
      <c r="L26" s="374">
        <f>G26-D26</f>
        <v>-331</v>
      </c>
      <c r="M26" s="351">
        <f>L26/D26%</f>
        <v>-1.4958423716558207</v>
      </c>
    </row>
    <row r="27" spans="1:13" ht="15" customHeight="1">
      <c r="A27" s="104" t="s">
        <v>112</v>
      </c>
      <c r="B27" s="105">
        <v>12108</v>
      </c>
      <c r="C27" s="106">
        <v>11018</v>
      </c>
      <c r="D27" s="107">
        <v>23126</v>
      </c>
      <c r="E27" s="105">
        <v>10983</v>
      </c>
      <c r="F27" s="106">
        <v>10750</v>
      </c>
      <c r="G27" s="107">
        <v>21733</v>
      </c>
      <c r="H27" s="108">
        <f>E27-B27</f>
        <v>-1125</v>
      </c>
      <c r="I27" s="109">
        <f>H27/B27%</f>
        <v>-9.29137760158573</v>
      </c>
      <c r="J27" s="404">
        <f>F27-C27</f>
        <v>-268</v>
      </c>
      <c r="K27" s="405">
        <f>J27/C27%</f>
        <v>-2.432383372662915</v>
      </c>
      <c r="L27" s="375">
        <f>G27-D27</f>
        <v>-1393</v>
      </c>
      <c r="M27" s="110">
        <f>L27/D27%</f>
        <v>-6.023523307100234</v>
      </c>
    </row>
    <row r="28" spans="1:13" ht="6" customHeight="1">
      <c r="A28" s="111"/>
      <c r="B28" s="112"/>
      <c r="C28" s="113"/>
      <c r="D28" s="114"/>
      <c r="E28" s="112"/>
      <c r="F28" s="113"/>
      <c r="G28" s="114"/>
      <c r="H28" s="115"/>
      <c r="I28" s="116"/>
      <c r="J28" s="406"/>
      <c r="K28" s="407"/>
      <c r="L28" s="376"/>
      <c r="M28" s="117"/>
    </row>
    <row r="29" spans="1:13" ht="12" customHeight="1" thickBot="1">
      <c r="A29" s="699"/>
      <c r="B29" s="92"/>
      <c r="C29" s="92"/>
      <c r="D29" s="700"/>
      <c r="E29" s="92"/>
      <c r="F29" s="92"/>
      <c r="G29" s="700"/>
      <c r="H29" s="701"/>
      <c r="I29" s="361"/>
      <c r="J29" s="701"/>
      <c r="K29" s="361"/>
      <c r="L29" s="373"/>
      <c r="M29" s="95"/>
    </row>
    <row r="30" spans="1:13" ht="9.75" customHeight="1">
      <c r="A30" s="118"/>
      <c r="B30" s="97"/>
      <c r="C30" s="98"/>
      <c r="D30" s="99"/>
      <c r="E30" s="97"/>
      <c r="F30" s="98"/>
      <c r="G30" s="99"/>
      <c r="H30" s="119"/>
      <c r="I30" s="120"/>
      <c r="J30" s="408"/>
      <c r="K30" s="409"/>
      <c r="L30" s="145"/>
      <c r="M30" s="121"/>
    </row>
    <row r="31" spans="1:13" ht="15">
      <c r="A31" s="122" t="s">
        <v>28</v>
      </c>
      <c r="B31" s="123">
        <f aca="true" t="shared" si="6" ref="B31:G31">SUM(B6:B9)</f>
        <v>58916</v>
      </c>
      <c r="C31" s="124">
        <f t="shared" si="6"/>
        <v>57138</v>
      </c>
      <c r="D31" s="125">
        <f t="shared" si="6"/>
        <v>116054</v>
      </c>
      <c r="E31" s="123">
        <f t="shared" si="6"/>
        <v>55053</v>
      </c>
      <c r="F31" s="124">
        <f t="shared" si="6"/>
        <v>54817</v>
      </c>
      <c r="G31" s="125">
        <f t="shared" si="6"/>
        <v>109870</v>
      </c>
      <c r="H31" s="126">
        <f>E31-B31</f>
        <v>-3863</v>
      </c>
      <c r="I31" s="127">
        <f>E31/B31%-100</f>
        <v>-6.556792721841262</v>
      </c>
      <c r="J31" s="410">
        <f>F31-C31</f>
        <v>-2321</v>
      </c>
      <c r="K31" s="411">
        <f>F31/C31%-100</f>
        <v>-4.062095278098639</v>
      </c>
      <c r="L31" s="251">
        <f>G31-D31</f>
        <v>-6184</v>
      </c>
      <c r="M31" s="128">
        <f>G31/D31%-100</f>
        <v>-5.328553949023728</v>
      </c>
    </row>
    <row r="32" spans="1:13" ht="15">
      <c r="A32" s="129" t="s">
        <v>29</v>
      </c>
      <c r="B32" s="130">
        <v>5552</v>
      </c>
      <c r="C32" s="131">
        <v>6293</v>
      </c>
      <c r="D32" s="132">
        <v>11845</v>
      </c>
      <c r="E32" s="130">
        <v>4710</v>
      </c>
      <c r="F32" s="131">
        <v>5043</v>
      </c>
      <c r="G32" s="132">
        <v>9753</v>
      </c>
      <c r="H32" s="133">
        <f>E32-B32</f>
        <v>-842</v>
      </c>
      <c r="I32" s="134">
        <f>E32/B32%-100</f>
        <v>-15.165706051873201</v>
      </c>
      <c r="J32" s="412">
        <f>F32-C32</f>
        <v>-1250</v>
      </c>
      <c r="K32" s="413">
        <f>F32/C32%-100</f>
        <v>-19.863340219291274</v>
      </c>
      <c r="L32" s="133">
        <f>G32-D32</f>
        <v>-2092</v>
      </c>
      <c r="M32" s="135">
        <f>G32/D32%-100</f>
        <v>-17.66146053186999</v>
      </c>
    </row>
    <row r="33" spans="1:13" ht="7.5" customHeight="1">
      <c r="A33" s="136"/>
      <c r="B33" s="137"/>
      <c r="C33" s="138"/>
      <c r="D33" s="139"/>
      <c r="E33" s="137"/>
      <c r="F33" s="138"/>
      <c r="G33" s="139"/>
      <c r="H33" s="126"/>
      <c r="I33" s="127"/>
      <c r="J33" s="410"/>
      <c r="K33" s="411"/>
      <c r="L33" s="251"/>
      <c r="M33" s="128"/>
    </row>
    <row r="34" spans="1:13" ht="15">
      <c r="A34" s="122" t="s">
        <v>30</v>
      </c>
      <c r="B34" s="140">
        <f aca="true" t="shared" si="7" ref="B34:G34">SUM(B31:B32)</f>
        <v>64468</v>
      </c>
      <c r="C34" s="141">
        <f t="shared" si="7"/>
        <v>63431</v>
      </c>
      <c r="D34" s="142">
        <f t="shared" si="7"/>
        <v>127899</v>
      </c>
      <c r="E34" s="143">
        <f t="shared" si="7"/>
        <v>59763</v>
      </c>
      <c r="F34" s="141">
        <f t="shared" si="7"/>
        <v>59860</v>
      </c>
      <c r="G34" s="144">
        <f t="shared" si="7"/>
        <v>119623</v>
      </c>
      <c r="H34" s="126">
        <f>E34-B34</f>
        <v>-4705</v>
      </c>
      <c r="I34" s="127">
        <f>E34/B34%-100</f>
        <v>-7.298194453061981</v>
      </c>
      <c r="J34" s="410">
        <f>F34-C34</f>
        <v>-3571</v>
      </c>
      <c r="K34" s="411">
        <f>F34/C34%-100</f>
        <v>-5.629739401869742</v>
      </c>
      <c r="L34" s="251">
        <f>G34-D34</f>
        <v>-8276</v>
      </c>
      <c r="M34" s="128">
        <f>G34/D34%-100</f>
        <v>-6.4707308110305775</v>
      </c>
    </row>
    <row r="35" spans="1:13" ht="15">
      <c r="A35" s="682" t="s">
        <v>147</v>
      </c>
      <c r="B35" s="644">
        <v>43091</v>
      </c>
      <c r="C35" s="604">
        <v>39582</v>
      </c>
      <c r="D35" s="683">
        <f>C35+B35</f>
        <v>82673</v>
      </c>
      <c r="E35" s="644">
        <v>42056</v>
      </c>
      <c r="F35" s="604">
        <v>39614</v>
      </c>
      <c r="G35" s="683">
        <f>F35+E35</f>
        <v>81670</v>
      </c>
      <c r="H35" s="145">
        <f>E35-B35</f>
        <v>-1035</v>
      </c>
      <c r="I35" s="120">
        <f>E35/B35%-100</f>
        <v>-2.4018936668909987</v>
      </c>
      <c r="J35" s="408">
        <f>F35-C35</f>
        <v>32</v>
      </c>
      <c r="K35" s="409">
        <f>F35/C35%-100</f>
        <v>0.08084482845738705</v>
      </c>
      <c r="L35" s="145">
        <f>G35-D35</f>
        <v>-1003</v>
      </c>
      <c r="M35" s="121">
        <f>G35/D35%-100</f>
        <v>-1.2132135038041412</v>
      </c>
    </row>
    <row r="36" spans="1:13" ht="15">
      <c r="A36" s="684" t="s">
        <v>148</v>
      </c>
      <c r="B36" s="685">
        <f aca="true" t="shared" si="8" ref="B36:G36">B34/B35</f>
        <v>1.4960896706968974</v>
      </c>
      <c r="C36" s="686">
        <f t="shared" si="8"/>
        <v>1.6025213480875145</v>
      </c>
      <c r="D36" s="687">
        <f t="shared" si="8"/>
        <v>1.5470467988339602</v>
      </c>
      <c r="E36" s="685">
        <f t="shared" si="8"/>
        <v>1.4210338596157503</v>
      </c>
      <c r="F36" s="686">
        <f t="shared" si="8"/>
        <v>1.5110819407280254</v>
      </c>
      <c r="G36" s="687">
        <f t="shared" si="8"/>
        <v>1.4647116444226767</v>
      </c>
      <c r="H36" s="688">
        <f>E36-B36</f>
        <v>-0.075055811081147</v>
      </c>
      <c r="I36" s="689"/>
      <c r="J36" s="690">
        <f>F36-C36</f>
        <v>-0.09143940735948908</v>
      </c>
      <c r="K36" s="691"/>
      <c r="L36" s="688">
        <f>G36-D36</f>
        <v>-0.08233515441128358</v>
      </c>
      <c r="M36" s="692"/>
    </row>
    <row r="37" spans="1:13" ht="9.75" customHeight="1">
      <c r="A37" s="118"/>
      <c r="B37" s="145"/>
      <c r="C37" s="146"/>
      <c r="D37" s="147"/>
      <c r="E37" s="145"/>
      <c r="F37" s="146"/>
      <c r="G37" s="147"/>
      <c r="H37" s="148"/>
      <c r="I37" s="148"/>
      <c r="J37" s="414"/>
      <c r="K37" s="415"/>
      <c r="L37" s="377"/>
      <c r="M37" s="149"/>
    </row>
    <row r="38" spans="1:13" ht="19.5" customHeight="1" thickBot="1">
      <c r="A38" s="150" t="s">
        <v>31</v>
      </c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2"/>
    </row>
    <row r="39" ht="9.75" customHeight="1" thickTop="1"/>
    <row r="40" ht="15">
      <c r="A40" t="s">
        <v>32</v>
      </c>
    </row>
  </sheetData>
  <sheetProtection/>
  <mergeCells count="6">
    <mergeCell ref="B4:B5"/>
    <mergeCell ref="C4:C5"/>
    <mergeCell ref="D4:D5"/>
    <mergeCell ref="E4:E5"/>
    <mergeCell ref="F4:F5"/>
    <mergeCell ref="G4:G5"/>
  </mergeCells>
  <printOptions horizontalCentered="1" verticalCentered="1"/>
  <pageMargins left="0.7874015748031497" right="0.7874015748031497" top="0.5905511811023623" bottom="0.5905511811023623" header="0.31496062992125984" footer="0.31496062992125984"/>
  <pageSetup fitToHeight="1" fitToWidth="1" horizontalDpi="300" verticalDpi="3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3.28125" style="481" customWidth="1"/>
    <col min="2" max="2" width="8.8515625" style="481" customWidth="1"/>
    <col min="3" max="5" width="8.7109375" style="481" customWidth="1"/>
    <col min="6" max="6" width="8.8515625" style="481" customWidth="1"/>
    <col min="7" max="9" width="8.7109375" style="481" customWidth="1"/>
    <col min="10" max="10" width="8.8515625" style="481" customWidth="1"/>
    <col min="11" max="13" width="8.140625" style="481" customWidth="1"/>
    <col min="14" max="14" width="8.8515625" style="481" customWidth="1"/>
    <col min="15" max="17" width="8.140625" style="481" customWidth="1"/>
    <col min="18" max="16384" width="9.140625" style="481" customWidth="1"/>
  </cols>
  <sheetData>
    <row r="1" spans="1:17" ht="22.5" customHeight="1" thickTop="1">
      <c r="A1" s="1" t="s">
        <v>115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22.5" customHeight="1" thickBot="1">
      <c r="A2" s="4" t="s">
        <v>116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</row>
    <row r="3" spans="1:17" ht="18" customHeight="1" thickBot="1">
      <c r="A3" s="709" t="s">
        <v>117</v>
      </c>
      <c r="B3" s="482">
        <v>2018</v>
      </c>
      <c r="C3" s="483"/>
      <c r="D3" s="483"/>
      <c r="E3" s="483"/>
      <c r="F3" s="482">
        <v>2019</v>
      </c>
      <c r="G3" s="8"/>
      <c r="H3" s="8"/>
      <c r="I3" s="8"/>
      <c r="J3" s="9" t="s">
        <v>1</v>
      </c>
      <c r="K3" s="10"/>
      <c r="L3" s="10"/>
      <c r="M3" s="11"/>
      <c r="N3" s="11"/>
      <c r="O3" s="11"/>
      <c r="P3" s="11"/>
      <c r="Q3" s="12"/>
    </row>
    <row r="4" spans="1:17" s="485" customFormat="1" ht="12.75">
      <c r="A4" s="710"/>
      <c r="B4" s="712" t="s">
        <v>118</v>
      </c>
      <c r="C4" s="705" t="s">
        <v>119</v>
      </c>
      <c r="D4" s="705" t="s">
        <v>120</v>
      </c>
      <c r="E4" s="715" t="s">
        <v>121</v>
      </c>
      <c r="F4" s="712" t="s">
        <v>118</v>
      </c>
      <c r="G4" s="705" t="s">
        <v>119</v>
      </c>
      <c r="H4" s="705" t="s">
        <v>120</v>
      </c>
      <c r="I4" s="715" t="s">
        <v>121</v>
      </c>
      <c r="J4" s="14" t="s">
        <v>122</v>
      </c>
      <c r="K4" s="14"/>
      <c r="L4" s="14"/>
      <c r="M4" s="484"/>
      <c r="N4" s="14" t="s">
        <v>123</v>
      </c>
      <c r="O4" s="15"/>
      <c r="P4" s="14"/>
      <c r="Q4" s="16"/>
    </row>
    <row r="5" spans="1:17" s="485" customFormat="1" ht="13.5" thickBot="1">
      <c r="A5" s="711"/>
      <c r="B5" s="713"/>
      <c r="C5" s="706"/>
      <c r="D5" s="714"/>
      <c r="E5" s="716"/>
      <c r="F5" s="713"/>
      <c r="G5" s="706"/>
      <c r="H5" s="714"/>
      <c r="I5" s="716"/>
      <c r="J5" s="155" t="s">
        <v>118</v>
      </c>
      <c r="K5" s="486" t="s">
        <v>119</v>
      </c>
      <c r="L5" s="486" t="s">
        <v>120</v>
      </c>
      <c r="M5" s="416" t="s">
        <v>121</v>
      </c>
      <c r="N5" s="155" t="s">
        <v>118</v>
      </c>
      <c r="O5" s="486" t="s">
        <v>119</v>
      </c>
      <c r="P5" s="416" t="s">
        <v>120</v>
      </c>
      <c r="Q5" s="156" t="s">
        <v>121</v>
      </c>
    </row>
    <row r="6" spans="1:17" s="485" customFormat="1" ht="19.5" customHeight="1">
      <c r="A6" s="487" t="s">
        <v>124</v>
      </c>
      <c r="B6" s="488">
        <v>16475</v>
      </c>
      <c r="C6" s="489">
        <v>14812</v>
      </c>
      <c r="D6" s="489">
        <v>15075</v>
      </c>
      <c r="E6" s="490">
        <v>12554</v>
      </c>
      <c r="F6" s="491">
        <v>14952</v>
      </c>
      <c r="G6" s="492">
        <v>14072</v>
      </c>
      <c r="H6" s="489">
        <v>14411</v>
      </c>
      <c r="I6" s="493">
        <v>11618</v>
      </c>
      <c r="J6" s="494">
        <f aca="true" t="shared" si="0" ref="J6:M7">F6-B6</f>
        <v>-1523</v>
      </c>
      <c r="K6" s="495">
        <f t="shared" si="0"/>
        <v>-740</v>
      </c>
      <c r="L6" s="495">
        <f t="shared" si="0"/>
        <v>-664</v>
      </c>
      <c r="M6" s="496">
        <f t="shared" si="0"/>
        <v>-936</v>
      </c>
      <c r="N6" s="497">
        <f aca="true" t="shared" si="1" ref="N6:Q7">J6/B6%</f>
        <v>-9.244309559939301</v>
      </c>
      <c r="O6" s="498">
        <f t="shared" si="1"/>
        <v>-4.995949230353767</v>
      </c>
      <c r="P6" s="499">
        <f t="shared" si="1"/>
        <v>-4.404643449419569</v>
      </c>
      <c r="Q6" s="500">
        <f t="shared" si="1"/>
        <v>-7.45579098295364</v>
      </c>
    </row>
    <row r="7" spans="1:17" s="485" customFormat="1" ht="12.75">
      <c r="A7" s="501" t="s">
        <v>125</v>
      </c>
      <c r="B7" s="502">
        <v>14551</v>
      </c>
      <c r="C7" s="503">
        <v>13909</v>
      </c>
      <c r="D7" s="503">
        <v>15682</v>
      </c>
      <c r="E7" s="502">
        <v>12996</v>
      </c>
      <c r="F7" s="504">
        <v>13134</v>
      </c>
      <c r="G7" s="503">
        <v>13318</v>
      </c>
      <c r="H7" s="503">
        <v>16110</v>
      </c>
      <c r="I7" s="505">
        <v>12255</v>
      </c>
      <c r="J7" s="506">
        <f t="shared" si="0"/>
        <v>-1417</v>
      </c>
      <c r="K7" s="507">
        <f t="shared" si="0"/>
        <v>-591</v>
      </c>
      <c r="L7" s="507">
        <f t="shared" si="0"/>
        <v>428</v>
      </c>
      <c r="M7" s="508">
        <f t="shared" si="0"/>
        <v>-741</v>
      </c>
      <c r="N7" s="509">
        <f t="shared" si="1"/>
        <v>-9.738162325613361</v>
      </c>
      <c r="O7" s="510">
        <f t="shared" si="1"/>
        <v>-4.249047379394637</v>
      </c>
      <c r="P7" s="510">
        <f t="shared" si="1"/>
        <v>2.7292437189134042</v>
      </c>
      <c r="Q7" s="511">
        <f t="shared" si="1"/>
        <v>-5.701754385964912</v>
      </c>
    </row>
    <row r="8" spans="1:17" s="485" customFormat="1" ht="7.5" customHeight="1">
      <c r="A8" s="487"/>
      <c r="B8" s="512"/>
      <c r="C8" s="513"/>
      <c r="D8" s="513"/>
      <c r="E8" s="512"/>
      <c r="F8" s="514"/>
      <c r="G8" s="513"/>
      <c r="H8" s="513"/>
      <c r="I8" s="515"/>
      <c r="J8" s="488"/>
      <c r="K8" s="516"/>
      <c r="L8" s="516"/>
      <c r="M8" s="517"/>
      <c r="N8" s="518"/>
      <c r="O8" s="519"/>
      <c r="P8" s="519"/>
      <c r="Q8" s="520"/>
    </row>
    <row r="9" spans="1:17" ht="9" customHeight="1" thickBot="1">
      <c r="A9" s="521"/>
      <c r="B9" s="522"/>
      <c r="C9" s="522"/>
      <c r="D9" s="522"/>
      <c r="E9" s="523"/>
      <c r="F9" s="522"/>
      <c r="G9" s="522"/>
      <c r="H9" s="522"/>
      <c r="I9" s="523"/>
      <c r="J9" s="524"/>
      <c r="K9" s="525"/>
      <c r="L9" s="525"/>
      <c r="M9" s="524"/>
      <c r="N9" s="525"/>
      <c r="O9" s="526"/>
      <c r="P9" s="526"/>
      <c r="Q9" s="527"/>
    </row>
    <row r="10" spans="1:17" ht="19.5" customHeight="1">
      <c r="A10" s="487" t="s">
        <v>126</v>
      </c>
      <c r="B10" s="528">
        <v>10434</v>
      </c>
      <c r="C10" s="529">
        <v>10841</v>
      </c>
      <c r="D10" s="529">
        <v>10265</v>
      </c>
      <c r="E10" s="530">
        <v>9283</v>
      </c>
      <c r="F10" s="531">
        <v>9371</v>
      </c>
      <c r="G10" s="529">
        <v>10548</v>
      </c>
      <c r="H10" s="529">
        <v>10038</v>
      </c>
      <c r="I10" s="532">
        <v>9001</v>
      </c>
      <c r="J10" s="494">
        <f aca="true" t="shared" si="2" ref="J10:M13">F10-B10</f>
        <v>-1063</v>
      </c>
      <c r="K10" s="495">
        <f t="shared" si="2"/>
        <v>-293</v>
      </c>
      <c r="L10" s="533">
        <f t="shared" si="2"/>
        <v>-227</v>
      </c>
      <c r="M10" s="534">
        <f t="shared" si="2"/>
        <v>-282</v>
      </c>
      <c r="N10" s="497">
        <f aca="true" t="shared" si="3" ref="N10:Q13">J10/B10%</f>
        <v>-10.187847421889975</v>
      </c>
      <c r="O10" s="498">
        <f t="shared" si="3"/>
        <v>-2.7027027027027026</v>
      </c>
      <c r="P10" s="499">
        <f t="shared" si="3"/>
        <v>-2.2113979542133464</v>
      </c>
      <c r="Q10" s="500">
        <f t="shared" si="3"/>
        <v>-3.037811052461489</v>
      </c>
    </row>
    <row r="11" spans="1:17" ht="12.75">
      <c r="A11" s="535" t="s">
        <v>127</v>
      </c>
      <c r="B11" s="536">
        <v>7057</v>
      </c>
      <c r="C11" s="537">
        <v>6300</v>
      </c>
      <c r="D11" s="537">
        <v>7298</v>
      </c>
      <c r="E11" s="538">
        <v>6047</v>
      </c>
      <c r="F11" s="539">
        <v>6338</v>
      </c>
      <c r="G11" s="537">
        <v>6018</v>
      </c>
      <c r="H11" s="537">
        <v>7365</v>
      </c>
      <c r="I11" s="540">
        <v>5596</v>
      </c>
      <c r="J11" s="541">
        <f t="shared" si="2"/>
        <v>-719</v>
      </c>
      <c r="K11" s="542">
        <f t="shared" si="2"/>
        <v>-282</v>
      </c>
      <c r="L11" s="542">
        <f t="shared" si="2"/>
        <v>67</v>
      </c>
      <c r="M11" s="543">
        <f t="shared" si="2"/>
        <v>-451</v>
      </c>
      <c r="N11" s="544">
        <f t="shared" si="3"/>
        <v>-10.188465353549669</v>
      </c>
      <c r="O11" s="545">
        <f t="shared" si="3"/>
        <v>-4.476190476190476</v>
      </c>
      <c r="P11" s="545">
        <f t="shared" si="3"/>
        <v>0.9180597423951767</v>
      </c>
      <c r="Q11" s="546">
        <f t="shared" si="3"/>
        <v>-7.458243757234992</v>
      </c>
    </row>
    <row r="12" spans="1:17" ht="12.75">
      <c r="A12" s="535" t="s">
        <v>128</v>
      </c>
      <c r="B12" s="536">
        <v>7286</v>
      </c>
      <c r="C12" s="537">
        <v>6295</v>
      </c>
      <c r="D12" s="537">
        <v>7231</v>
      </c>
      <c r="E12" s="538">
        <v>5623</v>
      </c>
      <c r="F12" s="539">
        <v>6412</v>
      </c>
      <c r="G12" s="537">
        <v>5618</v>
      </c>
      <c r="H12" s="537">
        <v>7048</v>
      </c>
      <c r="I12" s="540">
        <v>4823</v>
      </c>
      <c r="J12" s="541">
        <f t="shared" si="2"/>
        <v>-874</v>
      </c>
      <c r="K12" s="542">
        <f t="shared" si="2"/>
        <v>-677</v>
      </c>
      <c r="L12" s="542">
        <f t="shared" si="2"/>
        <v>-183</v>
      </c>
      <c r="M12" s="543">
        <f t="shared" si="2"/>
        <v>-800</v>
      </c>
      <c r="N12" s="544">
        <f t="shared" si="3"/>
        <v>-11.995608015371946</v>
      </c>
      <c r="O12" s="545">
        <f t="shared" si="3"/>
        <v>-10.754567116759333</v>
      </c>
      <c r="P12" s="545">
        <f t="shared" si="3"/>
        <v>-2.530770294565067</v>
      </c>
      <c r="Q12" s="546">
        <f t="shared" si="3"/>
        <v>-14.227280810955007</v>
      </c>
    </row>
    <row r="13" spans="1:17" ht="12.75">
      <c r="A13" s="547" t="s">
        <v>129</v>
      </c>
      <c r="B13" s="528">
        <v>6249</v>
      </c>
      <c r="C13" s="548">
        <v>5285</v>
      </c>
      <c r="D13" s="548">
        <v>5963</v>
      </c>
      <c r="E13" s="549">
        <v>4597</v>
      </c>
      <c r="F13" s="531">
        <v>5965</v>
      </c>
      <c r="G13" s="548">
        <v>5206</v>
      </c>
      <c r="H13" s="548">
        <v>6070</v>
      </c>
      <c r="I13" s="550">
        <v>4453</v>
      </c>
      <c r="J13" s="494">
        <f t="shared" si="2"/>
        <v>-284</v>
      </c>
      <c r="K13" s="495">
        <f t="shared" si="2"/>
        <v>-79</v>
      </c>
      <c r="L13" s="495">
        <f t="shared" si="2"/>
        <v>107</v>
      </c>
      <c r="M13" s="551">
        <f t="shared" si="2"/>
        <v>-144</v>
      </c>
      <c r="N13" s="552">
        <f t="shared" si="3"/>
        <v>-4.544727156345015</v>
      </c>
      <c r="O13" s="553">
        <f t="shared" si="3"/>
        <v>-1.4947965941343424</v>
      </c>
      <c r="P13" s="553">
        <f t="shared" si="3"/>
        <v>1.7943987925540834</v>
      </c>
      <c r="Q13" s="554">
        <f t="shared" si="3"/>
        <v>-3.132477702849685</v>
      </c>
    </row>
    <row r="14" spans="1:17" ht="7.5" customHeight="1">
      <c r="A14" s="555"/>
      <c r="B14" s="556"/>
      <c r="C14" s="557"/>
      <c r="D14" s="557"/>
      <c r="E14" s="556"/>
      <c r="F14" s="558"/>
      <c r="G14" s="557"/>
      <c r="H14" s="557"/>
      <c r="I14" s="559"/>
      <c r="J14" s="560"/>
      <c r="K14" s="561"/>
      <c r="L14" s="561"/>
      <c r="M14" s="562"/>
      <c r="N14" s="563"/>
      <c r="O14" s="564"/>
      <c r="P14" s="564"/>
      <c r="Q14" s="565"/>
    </row>
    <row r="15" spans="1:17" ht="9" customHeight="1" thickBot="1">
      <c r="A15" s="521"/>
      <c r="B15" s="522"/>
      <c r="C15" s="522"/>
      <c r="D15" s="522"/>
      <c r="E15" s="523"/>
      <c r="F15" s="522"/>
      <c r="G15" s="522"/>
      <c r="H15" s="522"/>
      <c r="I15" s="523"/>
      <c r="J15" s="524"/>
      <c r="K15" s="525"/>
      <c r="L15" s="525"/>
      <c r="M15" s="524"/>
      <c r="N15" s="525"/>
      <c r="O15" s="526"/>
      <c r="P15" s="526"/>
      <c r="Q15" s="527"/>
    </row>
    <row r="16" spans="1:17" ht="18" customHeight="1">
      <c r="A16" s="566" t="s">
        <v>130</v>
      </c>
      <c r="B16" s="567">
        <v>25781</v>
      </c>
      <c r="C16" s="529">
        <v>23746</v>
      </c>
      <c r="D16" s="529">
        <v>25883</v>
      </c>
      <c r="E16" s="530">
        <v>21423</v>
      </c>
      <c r="F16" s="568">
        <v>23272</v>
      </c>
      <c r="G16" s="529">
        <v>22359</v>
      </c>
      <c r="H16" s="529">
        <v>25361</v>
      </c>
      <c r="I16" s="532">
        <v>19916</v>
      </c>
      <c r="J16" s="494">
        <f aca="true" t="shared" si="4" ref="J16:M19">F16-B16</f>
        <v>-2509</v>
      </c>
      <c r="K16" s="569">
        <f t="shared" si="4"/>
        <v>-1387</v>
      </c>
      <c r="L16" s="533">
        <f t="shared" si="4"/>
        <v>-522</v>
      </c>
      <c r="M16" s="534">
        <f t="shared" si="4"/>
        <v>-1507</v>
      </c>
      <c r="N16" s="497">
        <f aca="true" t="shared" si="5" ref="N16:Q19">J16/B16%</f>
        <v>-9.731973158527598</v>
      </c>
      <c r="O16" s="570">
        <f t="shared" si="5"/>
        <v>-5.840983744630674</v>
      </c>
      <c r="P16" s="499">
        <f t="shared" si="5"/>
        <v>-2.0167677626241165</v>
      </c>
      <c r="Q16" s="500">
        <f t="shared" si="5"/>
        <v>-7.034495635531905</v>
      </c>
    </row>
    <row r="17" spans="1:17" ht="12.75">
      <c r="A17" s="571" t="s">
        <v>131</v>
      </c>
      <c r="B17" s="572">
        <v>5245</v>
      </c>
      <c r="C17" s="573">
        <v>4975</v>
      </c>
      <c r="D17" s="573">
        <v>4874</v>
      </c>
      <c r="E17" s="574">
        <v>4127</v>
      </c>
      <c r="F17" s="575">
        <v>4814</v>
      </c>
      <c r="G17" s="573">
        <v>5031</v>
      </c>
      <c r="H17" s="573">
        <v>5160</v>
      </c>
      <c r="I17" s="576">
        <v>3957</v>
      </c>
      <c r="J17" s="506">
        <f t="shared" si="4"/>
        <v>-431</v>
      </c>
      <c r="K17" s="507">
        <f t="shared" si="4"/>
        <v>56</v>
      </c>
      <c r="L17" s="507">
        <f t="shared" si="4"/>
        <v>286</v>
      </c>
      <c r="M17" s="508">
        <f t="shared" si="4"/>
        <v>-170</v>
      </c>
      <c r="N17" s="509">
        <f t="shared" si="5"/>
        <v>-8.217349857006672</v>
      </c>
      <c r="O17" s="510">
        <f t="shared" si="5"/>
        <v>1.1256281407035176</v>
      </c>
      <c r="P17" s="510">
        <f t="shared" si="5"/>
        <v>5.867870332375872</v>
      </c>
      <c r="Q17" s="577">
        <f t="shared" si="5"/>
        <v>-4.119214926096438</v>
      </c>
    </row>
    <row r="18" spans="1:17" ht="15" customHeight="1">
      <c r="A18" s="578" t="s">
        <v>132</v>
      </c>
      <c r="B18" s="579">
        <v>3982</v>
      </c>
      <c r="C18" s="580">
        <v>3901</v>
      </c>
      <c r="D18" s="580">
        <v>3919</v>
      </c>
      <c r="E18" s="581">
        <v>3263</v>
      </c>
      <c r="F18" s="582">
        <v>3767</v>
      </c>
      <c r="G18" s="580">
        <v>4062</v>
      </c>
      <c r="H18" s="580">
        <v>4239</v>
      </c>
      <c r="I18" s="583">
        <v>3263</v>
      </c>
      <c r="J18" s="584">
        <f t="shared" si="4"/>
        <v>-215</v>
      </c>
      <c r="K18" s="585">
        <f t="shared" si="4"/>
        <v>161</v>
      </c>
      <c r="L18" s="585">
        <f t="shared" si="4"/>
        <v>320</v>
      </c>
      <c r="M18" s="586">
        <f t="shared" si="4"/>
        <v>0</v>
      </c>
      <c r="N18" s="587">
        <f t="shared" si="5"/>
        <v>-5.399296835760924</v>
      </c>
      <c r="O18" s="588">
        <f t="shared" si="5"/>
        <v>4.127146885413997</v>
      </c>
      <c r="P18" s="588">
        <f t="shared" si="5"/>
        <v>8.165348303138556</v>
      </c>
      <c r="Q18" s="589">
        <f t="shared" si="5"/>
        <v>0</v>
      </c>
    </row>
    <row r="19" spans="1:17" ht="12.75">
      <c r="A19" s="590" t="s">
        <v>133</v>
      </c>
      <c r="B19" s="591">
        <v>1263</v>
      </c>
      <c r="C19" s="592">
        <v>1074</v>
      </c>
      <c r="D19" s="592">
        <v>955</v>
      </c>
      <c r="E19" s="593">
        <v>864</v>
      </c>
      <c r="F19" s="594">
        <v>1047</v>
      </c>
      <c r="G19" s="592">
        <v>969</v>
      </c>
      <c r="H19" s="592">
        <v>921</v>
      </c>
      <c r="I19" s="595">
        <v>694</v>
      </c>
      <c r="J19" s="596">
        <f t="shared" si="4"/>
        <v>-216</v>
      </c>
      <c r="K19" s="597">
        <f t="shared" si="4"/>
        <v>-105</v>
      </c>
      <c r="L19" s="597">
        <f t="shared" si="4"/>
        <v>-34</v>
      </c>
      <c r="M19" s="598">
        <f t="shared" si="4"/>
        <v>-170</v>
      </c>
      <c r="N19" s="599">
        <f t="shared" si="5"/>
        <v>-17.102137767220903</v>
      </c>
      <c r="O19" s="600">
        <f t="shared" si="5"/>
        <v>-9.776536312849162</v>
      </c>
      <c r="P19" s="600">
        <f t="shared" si="5"/>
        <v>-3.5602094240837694</v>
      </c>
      <c r="Q19" s="601">
        <f t="shared" si="5"/>
        <v>-19.675925925925924</v>
      </c>
    </row>
    <row r="20" spans="1:17" ht="7.5" customHeight="1">
      <c r="A20" s="602"/>
      <c r="B20" s="603"/>
      <c r="C20" s="604"/>
      <c r="D20" s="604"/>
      <c r="E20" s="549"/>
      <c r="F20" s="605"/>
      <c r="G20" s="604"/>
      <c r="H20" s="604"/>
      <c r="I20" s="550"/>
      <c r="J20" s="494"/>
      <c r="K20" s="495"/>
      <c r="L20" s="495"/>
      <c r="M20" s="551"/>
      <c r="N20" s="552"/>
      <c r="O20" s="553"/>
      <c r="P20" s="553"/>
      <c r="Q20" s="554"/>
    </row>
    <row r="21" spans="1:17" ht="9" customHeight="1" thickBot="1">
      <c r="A21" s="521"/>
      <c r="B21" s="522"/>
      <c r="C21" s="522"/>
      <c r="D21" s="522"/>
      <c r="E21" s="523"/>
      <c r="F21" s="522"/>
      <c r="G21" s="522"/>
      <c r="H21" s="522"/>
      <c r="I21" s="523"/>
      <c r="J21" s="524"/>
      <c r="K21" s="525"/>
      <c r="L21" s="525"/>
      <c r="M21" s="524"/>
      <c r="N21" s="525"/>
      <c r="O21" s="526"/>
      <c r="P21" s="526"/>
      <c r="Q21" s="527"/>
    </row>
    <row r="22" spans="1:17" ht="7.5" customHeight="1">
      <c r="A22" s="547"/>
      <c r="B22" s="603"/>
      <c r="C22" s="606"/>
      <c r="D22" s="606"/>
      <c r="E22" s="549"/>
      <c r="F22" s="605"/>
      <c r="G22" s="606"/>
      <c r="H22" s="606"/>
      <c r="I22" s="532"/>
      <c r="J22" s="607"/>
      <c r="K22" s="608"/>
      <c r="L22" s="609"/>
      <c r="M22" s="610"/>
      <c r="N22" s="497"/>
      <c r="O22" s="570"/>
      <c r="P22" s="499"/>
      <c r="Q22" s="500"/>
    </row>
    <row r="23" spans="1:17" ht="12.75">
      <c r="A23" s="611" t="s">
        <v>134</v>
      </c>
      <c r="B23" s="612">
        <v>9470</v>
      </c>
      <c r="C23" s="548">
        <v>10004</v>
      </c>
      <c r="D23" s="548">
        <v>9825</v>
      </c>
      <c r="E23" s="549">
        <v>8977</v>
      </c>
      <c r="F23" s="613">
        <v>8361</v>
      </c>
      <c r="G23" s="548">
        <v>9518</v>
      </c>
      <c r="H23" s="548">
        <v>10041</v>
      </c>
      <c r="I23" s="550">
        <v>8435</v>
      </c>
      <c r="J23" s="494">
        <f aca="true" t="shared" si="6" ref="J23:M32">F23-B23</f>
        <v>-1109</v>
      </c>
      <c r="K23" s="495">
        <f t="shared" si="6"/>
        <v>-486</v>
      </c>
      <c r="L23" s="495">
        <f t="shared" si="6"/>
        <v>216</v>
      </c>
      <c r="M23" s="534">
        <f t="shared" si="6"/>
        <v>-542</v>
      </c>
      <c r="N23" s="497">
        <f aca="true" t="shared" si="7" ref="N23:Q32">J23/B23%</f>
        <v>-11.710665258711721</v>
      </c>
      <c r="O23" s="498">
        <f t="shared" si="7"/>
        <v>-4.858056777289084</v>
      </c>
      <c r="P23" s="498">
        <f t="shared" si="7"/>
        <v>2.198473282442748</v>
      </c>
      <c r="Q23" s="500">
        <f t="shared" si="7"/>
        <v>-6.037651776762838</v>
      </c>
    </row>
    <row r="24" spans="1:17" ht="12.75">
      <c r="A24" s="614" t="s">
        <v>135</v>
      </c>
      <c r="B24" s="615">
        <v>21556</v>
      </c>
      <c r="C24" s="573">
        <v>18717</v>
      </c>
      <c r="D24" s="573">
        <v>20932</v>
      </c>
      <c r="E24" s="574">
        <v>16573</v>
      </c>
      <c r="F24" s="616">
        <v>19725</v>
      </c>
      <c r="G24" s="573">
        <v>17872</v>
      </c>
      <c r="H24" s="573">
        <v>20480</v>
      </c>
      <c r="I24" s="576">
        <v>15438</v>
      </c>
      <c r="J24" s="506">
        <f t="shared" si="6"/>
        <v>-1831</v>
      </c>
      <c r="K24" s="507">
        <f t="shared" si="6"/>
        <v>-845</v>
      </c>
      <c r="L24" s="507">
        <f t="shared" si="6"/>
        <v>-452</v>
      </c>
      <c r="M24" s="508">
        <f t="shared" si="6"/>
        <v>-1135</v>
      </c>
      <c r="N24" s="509">
        <f t="shared" si="7"/>
        <v>-8.494154759695677</v>
      </c>
      <c r="O24" s="510">
        <f t="shared" si="7"/>
        <v>-4.514612384463322</v>
      </c>
      <c r="P24" s="510">
        <f t="shared" si="7"/>
        <v>-2.159373208484617</v>
      </c>
      <c r="Q24" s="511">
        <f t="shared" si="7"/>
        <v>-6.848488505400351</v>
      </c>
    </row>
    <row r="25" spans="1:17" ht="16.5" customHeight="1">
      <c r="A25" s="617" t="s">
        <v>136</v>
      </c>
      <c r="B25" s="613">
        <v>24947</v>
      </c>
      <c r="C25" s="618">
        <v>23566</v>
      </c>
      <c r="D25" s="618">
        <v>24874</v>
      </c>
      <c r="E25" s="549">
        <v>20293</v>
      </c>
      <c r="F25" s="613">
        <v>20975</v>
      </c>
      <c r="G25" s="618">
        <v>21248</v>
      </c>
      <c r="H25" s="618">
        <v>24104</v>
      </c>
      <c r="I25" s="550">
        <v>18422</v>
      </c>
      <c r="J25" s="607">
        <f t="shared" si="6"/>
        <v>-3972</v>
      </c>
      <c r="K25" s="619">
        <f t="shared" si="6"/>
        <v>-2318</v>
      </c>
      <c r="L25" s="619">
        <f t="shared" si="6"/>
        <v>-770</v>
      </c>
      <c r="M25" s="534">
        <f t="shared" si="6"/>
        <v>-1871</v>
      </c>
      <c r="N25" s="497">
        <f t="shared" si="7"/>
        <v>-15.92175411873171</v>
      </c>
      <c r="O25" s="498">
        <f t="shared" si="7"/>
        <v>-9.836204701688875</v>
      </c>
      <c r="P25" s="498">
        <f t="shared" si="7"/>
        <v>-3.095601833239527</v>
      </c>
      <c r="Q25" s="500">
        <f t="shared" si="7"/>
        <v>-9.219928054008772</v>
      </c>
    </row>
    <row r="26" spans="1:17" ht="12.75">
      <c r="A26" s="620" t="s">
        <v>137</v>
      </c>
      <c r="B26" s="621">
        <v>1030</v>
      </c>
      <c r="C26" s="537">
        <v>1090</v>
      </c>
      <c r="D26" s="537">
        <v>849</v>
      </c>
      <c r="E26" s="538">
        <v>884</v>
      </c>
      <c r="F26" s="622">
        <v>1065</v>
      </c>
      <c r="G26" s="537">
        <v>1248</v>
      </c>
      <c r="H26" s="537">
        <v>899</v>
      </c>
      <c r="I26" s="540">
        <v>977</v>
      </c>
      <c r="J26" s="621">
        <f t="shared" si="6"/>
        <v>35</v>
      </c>
      <c r="K26" s="623">
        <f t="shared" si="6"/>
        <v>158</v>
      </c>
      <c r="L26" s="623">
        <f t="shared" si="6"/>
        <v>50</v>
      </c>
      <c r="M26" s="624">
        <f t="shared" si="6"/>
        <v>93</v>
      </c>
      <c r="N26" s="625">
        <f t="shared" si="7"/>
        <v>3.3980582524271843</v>
      </c>
      <c r="O26" s="626">
        <f t="shared" si="7"/>
        <v>14.495412844036696</v>
      </c>
      <c r="P26" s="626">
        <f t="shared" si="7"/>
        <v>5.889281507656066</v>
      </c>
      <c r="Q26" s="627">
        <f t="shared" si="7"/>
        <v>10.520361990950226</v>
      </c>
    </row>
    <row r="27" spans="1:17" ht="12.75">
      <c r="A27" s="617" t="s">
        <v>138</v>
      </c>
      <c r="B27" s="612">
        <v>5049</v>
      </c>
      <c r="C27" s="548">
        <v>4065</v>
      </c>
      <c r="D27" s="548">
        <v>5034</v>
      </c>
      <c r="E27" s="549">
        <v>4373</v>
      </c>
      <c r="F27" s="613">
        <v>6046</v>
      </c>
      <c r="G27" s="548">
        <v>4894</v>
      </c>
      <c r="H27" s="548">
        <v>5518</v>
      </c>
      <c r="I27" s="550">
        <v>4474</v>
      </c>
      <c r="J27" s="494">
        <f t="shared" si="6"/>
        <v>997</v>
      </c>
      <c r="K27" s="495">
        <f t="shared" si="6"/>
        <v>829</v>
      </c>
      <c r="L27" s="495">
        <f t="shared" si="6"/>
        <v>484</v>
      </c>
      <c r="M27" s="551">
        <f t="shared" si="6"/>
        <v>101</v>
      </c>
      <c r="N27" s="552">
        <f t="shared" si="7"/>
        <v>19.746484452366804</v>
      </c>
      <c r="O27" s="553">
        <f t="shared" si="7"/>
        <v>20.393603936039362</v>
      </c>
      <c r="P27" s="553">
        <f t="shared" si="7"/>
        <v>9.614620580055622</v>
      </c>
      <c r="Q27" s="554">
        <f t="shared" si="7"/>
        <v>2.309627258175166</v>
      </c>
    </row>
    <row r="28" spans="1:17" ht="16.5" customHeight="1">
      <c r="A28" s="628" t="s">
        <v>139</v>
      </c>
      <c r="B28" s="494">
        <v>29897</v>
      </c>
      <c r="C28" s="618">
        <v>27994</v>
      </c>
      <c r="D28" s="618">
        <v>29827</v>
      </c>
      <c r="E28" s="549">
        <v>24480</v>
      </c>
      <c r="F28" s="613">
        <v>27054</v>
      </c>
      <c r="G28" s="618">
        <v>26649</v>
      </c>
      <c r="H28" s="618">
        <v>29748</v>
      </c>
      <c r="I28" s="550">
        <v>22805</v>
      </c>
      <c r="J28" s="494">
        <f t="shared" si="6"/>
        <v>-2843</v>
      </c>
      <c r="K28" s="495">
        <f t="shared" si="6"/>
        <v>-1345</v>
      </c>
      <c r="L28" s="495">
        <f t="shared" si="6"/>
        <v>-79</v>
      </c>
      <c r="M28" s="551">
        <f t="shared" si="6"/>
        <v>-1675</v>
      </c>
      <c r="N28" s="552">
        <f t="shared" si="7"/>
        <v>-9.509315315917984</v>
      </c>
      <c r="O28" s="553">
        <f t="shared" si="7"/>
        <v>-4.804600985925555</v>
      </c>
      <c r="P28" s="553">
        <f t="shared" si="7"/>
        <v>-0.2648606966842123</v>
      </c>
      <c r="Q28" s="554">
        <f t="shared" si="7"/>
        <v>-6.842320261437909</v>
      </c>
    </row>
    <row r="29" spans="1:17" ht="12.75">
      <c r="A29" s="629" t="s">
        <v>140</v>
      </c>
      <c r="B29" s="630">
        <v>1129</v>
      </c>
      <c r="C29" s="631">
        <v>727</v>
      </c>
      <c r="D29" s="631">
        <v>930</v>
      </c>
      <c r="E29" s="574">
        <v>1070</v>
      </c>
      <c r="F29" s="616">
        <v>1032</v>
      </c>
      <c r="G29" s="631">
        <v>741</v>
      </c>
      <c r="H29" s="631">
        <v>773</v>
      </c>
      <c r="I29" s="576">
        <v>1068</v>
      </c>
      <c r="J29" s="506">
        <f t="shared" si="6"/>
        <v>-97</v>
      </c>
      <c r="K29" s="507">
        <f t="shared" si="6"/>
        <v>14</v>
      </c>
      <c r="L29" s="507">
        <f t="shared" si="6"/>
        <v>-157</v>
      </c>
      <c r="M29" s="508">
        <f t="shared" si="6"/>
        <v>-2</v>
      </c>
      <c r="N29" s="509">
        <f t="shared" si="7"/>
        <v>-8.591674047829938</v>
      </c>
      <c r="O29" s="510">
        <f t="shared" si="7"/>
        <v>1.925722145804677</v>
      </c>
      <c r="P29" s="510">
        <f t="shared" si="7"/>
        <v>-16.881720430107524</v>
      </c>
      <c r="Q29" s="511">
        <f t="shared" si="7"/>
        <v>-0.1869158878504673</v>
      </c>
    </row>
    <row r="30" spans="1:20" s="636" customFormat="1" ht="16.5" customHeight="1">
      <c r="A30" s="628" t="s">
        <v>141</v>
      </c>
      <c r="B30" s="490">
        <v>6889</v>
      </c>
      <c r="C30" s="632">
        <v>6489</v>
      </c>
      <c r="D30" s="632">
        <v>5692</v>
      </c>
      <c r="E30" s="633">
        <v>4603</v>
      </c>
      <c r="F30" s="634">
        <v>4414</v>
      </c>
      <c r="G30" s="632">
        <v>4511</v>
      </c>
      <c r="H30" s="632">
        <v>4647</v>
      </c>
      <c r="I30" s="635">
        <v>4233</v>
      </c>
      <c r="J30" s="607">
        <f t="shared" si="6"/>
        <v>-2475</v>
      </c>
      <c r="K30" s="619">
        <f t="shared" si="6"/>
        <v>-1978</v>
      </c>
      <c r="L30" s="619">
        <f t="shared" si="6"/>
        <v>-1045</v>
      </c>
      <c r="M30" s="534">
        <f t="shared" si="6"/>
        <v>-370</v>
      </c>
      <c r="N30" s="497">
        <f t="shared" si="7"/>
        <v>-35.9268398896792</v>
      </c>
      <c r="O30" s="498">
        <f t="shared" si="7"/>
        <v>-30.482354754199413</v>
      </c>
      <c r="P30" s="498">
        <f t="shared" si="7"/>
        <v>-18.359100491918483</v>
      </c>
      <c r="Q30" s="500">
        <f t="shared" si="7"/>
        <v>-8.038235933087117</v>
      </c>
      <c r="S30" s="637"/>
      <c r="T30" s="637"/>
    </row>
    <row r="31" spans="1:17" ht="12.75">
      <c r="A31" s="638" t="s">
        <v>142</v>
      </c>
      <c r="B31" s="621">
        <v>1810</v>
      </c>
      <c r="C31" s="639">
        <v>2430</v>
      </c>
      <c r="D31" s="639">
        <v>1949</v>
      </c>
      <c r="E31" s="538">
        <v>2127</v>
      </c>
      <c r="F31" s="622">
        <v>1889</v>
      </c>
      <c r="G31" s="639">
        <v>2454</v>
      </c>
      <c r="H31" s="639">
        <v>1840</v>
      </c>
      <c r="I31" s="540">
        <v>2200</v>
      </c>
      <c r="J31" s="541">
        <f t="shared" si="6"/>
        <v>79</v>
      </c>
      <c r="K31" s="542">
        <f t="shared" si="6"/>
        <v>24</v>
      </c>
      <c r="L31" s="542">
        <f t="shared" si="6"/>
        <v>-109</v>
      </c>
      <c r="M31" s="543">
        <f t="shared" si="6"/>
        <v>73</v>
      </c>
      <c r="N31" s="544">
        <f t="shared" si="7"/>
        <v>4.3646408839779</v>
      </c>
      <c r="O31" s="545">
        <f t="shared" si="7"/>
        <v>0.9876543209876543</v>
      </c>
      <c r="P31" s="545">
        <f t="shared" si="7"/>
        <v>-5.592611595690098</v>
      </c>
      <c r="Q31" s="546">
        <f t="shared" si="7"/>
        <v>3.4320639398213446</v>
      </c>
    </row>
    <row r="32" spans="1:17" ht="12.75">
      <c r="A32" s="640" t="s">
        <v>143</v>
      </c>
      <c r="B32" s="494">
        <v>884</v>
      </c>
      <c r="C32" s="618">
        <v>685</v>
      </c>
      <c r="D32" s="618">
        <v>728</v>
      </c>
      <c r="E32" s="549">
        <v>934</v>
      </c>
      <c r="F32" s="613">
        <v>940</v>
      </c>
      <c r="G32" s="618">
        <v>614</v>
      </c>
      <c r="H32" s="618">
        <v>740</v>
      </c>
      <c r="I32" s="550">
        <v>831</v>
      </c>
      <c r="J32" s="607">
        <f t="shared" si="6"/>
        <v>56</v>
      </c>
      <c r="K32" s="641">
        <f t="shared" si="6"/>
        <v>-71</v>
      </c>
      <c r="L32" s="641">
        <f t="shared" si="6"/>
        <v>12</v>
      </c>
      <c r="M32" s="534">
        <f t="shared" si="6"/>
        <v>-103</v>
      </c>
      <c r="N32" s="497">
        <f t="shared" si="7"/>
        <v>6.334841628959276</v>
      </c>
      <c r="O32" s="498">
        <f t="shared" si="7"/>
        <v>-10.364963503649635</v>
      </c>
      <c r="P32" s="498">
        <f t="shared" si="7"/>
        <v>1.6483516483516483</v>
      </c>
      <c r="Q32" s="500">
        <f t="shared" si="7"/>
        <v>-11.027837259100643</v>
      </c>
    </row>
    <row r="33" spans="1:17" ht="9.75" customHeight="1">
      <c r="A33" s="642"/>
      <c r="B33" s="556"/>
      <c r="C33" s="557"/>
      <c r="D33" s="557"/>
      <c r="E33" s="556"/>
      <c r="F33" s="558"/>
      <c r="G33" s="557"/>
      <c r="H33" s="557"/>
      <c r="I33" s="559"/>
      <c r="J33" s="560"/>
      <c r="K33" s="561"/>
      <c r="L33" s="561"/>
      <c r="M33" s="562"/>
      <c r="N33" s="563"/>
      <c r="O33" s="564"/>
      <c r="P33" s="564"/>
      <c r="Q33" s="565"/>
    </row>
    <row r="34" spans="1:17" ht="9" customHeight="1" thickBot="1">
      <c r="A34" s="521"/>
      <c r="B34" s="522"/>
      <c r="C34" s="522"/>
      <c r="D34" s="522"/>
      <c r="E34" s="523"/>
      <c r="F34" s="522"/>
      <c r="G34" s="522"/>
      <c r="H34" s="522"/>
      <c r="I34" s="523"/>
      <c r="J34" s="524"/>
      <c r="K34" s="525"/>
      <c r="L34" s="525"/>
      <c r="M34" s="524"/>
      <c r="N34" s="525"/>
      <c r="O34" s="526"/>
      <c r="P34" s="526"/>
      <c r="Q34" s="527"/>
    </row>
    <row r="35" spans="1:17" ht="9.75" customHeight="1">
      <c r="A35" s="643"/>
      <c r="B35" s="644"/>
      <c r="C35" s="606"/>
      <c r="D35" s="606"/>
      <c r="E35" s="644"/>
      <c r="F35" s="645"/>
      <c r="G35" s="606"/>
      <c r="H35" s="606"/>
      <c r="I35" s="646"/>
      <c r="J35" s="607"/>
      <c r="K35" s="608"/>
      <c r="L35" s="647"/>
      <c r="M35" s="648"/>
      <c r="N35" s="497"/>
      <c r="O35" s="570"/>
      <c r="P35" s="499"/>
      <c r="Q35" s="500"/>
    </row>
    <row r="36" spans="1:17" ht="12.75">
      <c r="A36" s="649" t="s">
        <v>7</v>
      </c>
      <c r="B36" s="717">
        <f aca="true" t="shared" si="8" ref="B36:H36">B16+B17</f>
        <v>31026</v>
      </c>
      <c r="C36" s="718">
        <f t="shared" si="8"/>
        <v>28721</v>
      </c>
      <c r="D36" s="718">
        <f>D16+D17</f>
        <v>30757</v>
      </c>
      <c r="E36" s="719">
        <f t="shared" si="8"/>
        <v>25550</v>
      </c>
      <c r="F36" s="717">
        <f t="shared" si="8"/>
        <v>28086</v>
      </c>
      <c r="G36" s="718">
        <f t="shared" si="8"/>
        <v>27390</v>
      </c>
      <c r="H36" s="718">
        <f t="shared" si="8"/>
        <v>30521</v>
      </c>
      <c r="I36" s="722">
        <f>I16+I17</f>
        <v>23873</v>
      </c>
      <c r="J36" s="723">
        <f>F36-B36</f>
        <v>-2940</v>
      </c>
      <c r="K36" s="724">
        <f>G36-C36</f>
        <v>-1331</v>
      </c>
      <c r="L36" s="724">
        <f>H36-D36</f>
        <v>-236</v>
      </c>
      <c r="M36" s="725">
        <f>I36-E36</f>
        <v>-1677</v>
      </c>
      <c r="N36" s="726">
        <f>J36/B36%</f>
        <v>-9.475923419067879</v>
      </c>
      <c r="O36" s="720">
        <f>K36/C36%</f>
        <v>-4.634239754883187</v>
      </c>
      <c r="P36" s="720">
        <f>L36/D36%</f>
        <v>-0.7673050037389862</v>
      </c>
      <c r="Q36" s="721">
        <f>M36/E36%</f>
        <v>-6.563600782778865</v>
      </c>
    </row>
    <row r="37" spans="1:17" ht="12.75">
      <c r="A37" s="650" t="s">
        <v>144</v>
      </c>
      <c r="B37" s="717"/>
      <c r="C37" s="718"/>
      <c r="D37" s="718"/>
      <c r="E37" s="719"/>
      <c r="F37" s="717"/>
      <c r="G37" s="718"/>
      <c r="H37" s="718"/>
      <c r="I37" s="722"/>
      <c r="J37" s="723"/>
      <c r="K37" s="724"/>
      <c r="L37" s="724"/>
      <c r="M37" s="725"/>
      <c r="N37" s="726"/>
      <c r="O37" s="720"/>
      <c r="P37" s="720"/>
      <c r="Q37" s="721"/>
    </row>
    <row r="38" spans="1:17" ht="15" customHeight="1">
      <c r="A38" s="651" t="s">
        <v>29</v>
      </c>
      <c r="B38" s="605">
        <v>3641</v>
      </c>
      <c r="C38" s="604">
        <v>3712</v>
      </c>
      <c r="D38" s="604">
        <v>2229</v>
      </c>
      <c r="E38" s="644">
        <v>2263</v>
      </c>
      <c r="F38" s="605">
        <v>2644</v>
      </c>
      <c r="G38" s="604">
        <v>2771</v>
      </c>
      <c r="H38" s="604">
        <v>1900</v>
      </c>
      <c r="I38" s="652">
        <v>2438</v>
      </c>
      <c r="J38" s="494">
        <f aca="true" t="shared" si="9" ref="J38:M39">F38-B38</f>
        <v>-997</v>
      </c>
      <c r="K38" s="495">
        <f t="shared" si="9"/>
        <v>-941</v>
      </c>
      <c r="L38" s="653">
        <f t="shared" si="9"/>
        <v>-329</v>
      </c>
      <c r="M38" s="654">
        <f t="shared" si="9"/>
        <v>175</v>
      </c>
      <c r="N38" s="552">
        <f aca="true" t="shared" si="10" ref="N38:Q39">J38/B38%</f>
        <v>-27.382587201318323</v>
      </c>
      <c r="O38" s="553">
        <f t="shared" si="10"/>
        <v>-25.35021551724138</v>
      </c>
      <c r="P38" s="553">
        <f t="shared" si="10"/>
        <v>-14.759982054733065</v>
      </c>
      <c r="Q38" s="554">
        <f t="shared" si="10"/>
        <v>7.733097657976138</v>
      </c>
    </row>
    <row r="39" spans="1:17" ht="19.5" customHeight="1">
      <c r="A39" s="649" t="s">
        <v>145</v>
      </c>
      <c r="B39" s="655">
        <f aca="true" t="shared" si="11" ref="B39:G39">B38+B36</f>
        <v>34667</v>
      </c>
      <c r="C39" s="656">
        <f t="shared" si="11"/>
        <v>32433</v>
      </c>
      <c r="D39" s="656">
        <f t="shared" si="11"/>
        <v>32986</v>
      </c>
      <c r="E39" s="657">
        <f t="shared" si="11"/>
        <v>27813</v>
      </c>
      <c r="F39" s="655">
        <f t="shared" si="11"/>
        <v>30730</v>
      </c>
      <c r="G39" s="656">
        <f t="shared" si="11"/>
        <v>30161</v>
      </c>
      <c r="H39" s="656">
        <f>H38+H36</f>
        <v>32421</v>
      </c>
      <c r="I39" s="658">
        <f>I38+I36</f>
        <v>26311</v>
      </c>
      <c r="J39" s="659">
        <f t="shared" si="9"/>
        <v>-3937</v>
      </c>
      <c r="K39" s="660">
        <f t="shared" si="9"/>
        <v>-2272</v>
      </c>
      <c r="L39" s="661">
        <f t="shared" si="9"/>
        <v>-565</v>
      </c>
      <c r="M39" s="662">
        <f t="shared" si="9"/>
        <v>-1502</v>
      </c>
      <c r="N39" s="663">
        <f t="shared" si="10"/>
        <v>-11.356621570946432</v>
      </c>
      <c r="O39" s="664">
        <f t="shared" si="10"/>
        <v>-7.005210742145346</v>
      </c>
      <c r="P39" s="664">
        <f t="shared" si="10"/>
        <v>-1.7128478748559994</v>
      </c>
      <c r="Q39" s="665">
        <f t="shared" si="10"/>
        <v>-5.400352353216122</v>
      </c>
    </row>
    <row r="40" spans="1:17" ht="9.75" customHeight="1">
      <c r="A40" s="643"/>
      <c r="B40" s="666"/>
      <c r="C40" s="667"/>
      <c r="D40" s="667"/>
      <c r="E40" s="668"/>
      <c r="F40" s="669"/>
      <c r="G40" s="667"/>
      <c r="H40" s="667"/>
      <c r="I40" s="670"/>
      <c r="J40" s="671"/>
      <c r="K40" s="672"/>
      <c r="L40" s="673"/>
      <c r="M40" s="674"/>
      <c r="N40" s="671"/>
      <c r="O40" s="672"/>
      <c r="P40" s="672"/>
      <c r="Q40" s="675"/>
    </row>
    <row r="41" spans="1:17" ht="18" customHeight="1" thickBot="1">
      <c r="A41" s="676" t="s">
        <v>31</v>
      </c>
      <c r="B41" s="677"/>
      <c r="C41" s="678"/>
      <c r="D41" s="678"/>
      <c r="E41" s="678"/>
      <c r="F41" s="678"/>
      <c r="G41" s="678"/>
      <c r="H41" s="678"/>
      <c r="I41" s="677"/>
      <c r="J41" s="677"/>
      <c r="K41" s="677"/>
      <c r="L41" s="677"/>
      <c r="M41" s="677"/>
      <c r="N41" s="677"/>
      <c r="O41" s="677"/>
      <c r="P41" s="677"/>
      <c r="Q41" s="679"/>
    </row>
    <row r="42" ht="9.75" customHeight="1" thickTop="1"/>
    <row r="43" spans="1:13" ht="15">
      <c r="A43" s="481" t="s">
        <v>146</v>
      </c>
      <c r="B43" s="680"/>
      <c r="C43" s="680"/>
      <c r="D43" s="680"/>
      <c r="E43" s="680"/>
      <c r="F43" s="680"/>
      <c r="G43" s="680"/>
      <c r="H43" s="680"/>
      <c r="I43" s="680"/>
      <c r="K43" s="681"/>
      <c r="L43" s="681"/>
      <c r="M43" s="681"/>
    </row>
    <row r="45" ht="12.75">
      <c r="I45" s="680"/>
    </row>
  </sheetData>
  <sheetProtection/>
  <mergeCells count="25">
    <mergeCell ref="O36:O37"/>
    <mergeCell ref="P36:P37"/>
    <mergeCell ref="Q36:Q37"/>
    <mergeCell ref="I36:I37"/>
    <mergeCell ref="J36:J37"/>
    <mergeCell ref="K36:K37"/>
    <mergeCell ref="L36:L37"/>
    <mergeCell ref="M36:M37"/>
    <mergeCell ref="N36:N37"/>
    <mergeCell ref="G4:G5"/>
    <mergeCell ref="H4:H5"/>
    <mergeCell ref="I4:I5"/>
    <mergeCell ref="B36:B37"/>
    <mergeCell ref="C36:C37"/>
    <mergeCell ref="D36:D37"/>
    <mergeCell ref="E36:E37"/>
    <mergeCell ref="F36:F37"/>
    <mergeCell ref="G36:G37"/>
    <mergeCell ref="H36:H37"/>
    <mergeCell ref="A3:A5"/>
    <mergeCell ref="B4:B5"/>
    <mergeCell ref="C4:C5"/>
    <mergeCell ref="D4:D5"/>
    <mergeCell ref="E4:E5"/>
    <mergeCell ref="F4:F5"/>
  </mergeCells>
  <printOptions horizontalCentered="1" verticalCentered="1"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showGridLines="0" zoomScalePageLayoutView="0" workbookViewId="0" topLeftCell="A1">
      <selection activeCell="A1" sqref="A1"/>
    </sheetView>
  </sheetViews>
  <sheetFormatPr defaultColWidth="7.7109375" defaultRowHeight="15"/>
  <cols>
    <col min="1" max="1" width="30.57421875" style="0" customWidth="1"/>
    <col min="2" max="3" width="7.7109375" style="0" customWidth="1"/>
    <col min="4" max="4" width="8.8515625" style="0" customWidth="1"/>
    <col min="5" max="6" width="7.7109375" style="0" customWidth="1"/>
    <col min="7" max="7" width="8.7109375" style="0" customWidth="1"/>
    <col min="8" max="11" width="6.7109375" style="254" customWidth="1"/>
    <col min="12" max="12" width="7.140625" style="254" customWidth="1"/>
    <col min="13" max="13" width="6.7109375" style="254" customWidth="1"/>
    <col min="14" max="249" width="9.140625" style="0" customWidth="1"/>
    <col min="250" max="250" width="33.7109375" style="0" customWidth="1"/>
  </cols>
  <sheetData>
    <row r="1" spans="1:13" ht="21.75" customHeight="1" thickTop="1">
      <c r="A1" s="1" t="s">
        <v>115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21.75" customHeight="1" thickBot="1">
      <c r="A2" s="4" t="s">
        <v>33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ht="18" customHeight="1" thickBot="1">
      <c r="A3" s="709" t="s">
        <v>34</v>
      </c>
      <c r="B3" s="693">
        <v>2018</v>
      </c>
      <c r="C3" s="694"/>
      <c r="D3" s="694"/>
      <c r="E3" s="693">
        <v>2019</v>
      </c>
      <c r="F3" s="8"/>
      <c r="G3" s="8"/>
      <c r="H3" s="9" t="s">
        <v>1</v>
      </c>
      <c r="I3" s="153"/>
      <c r="J3" s="153"/>
      <c r="K3" s="153"/>
      <c r="L3" s="153"/>
      <c r="M3" s="154"/>
    </row>
    <row r="4" spans="1:13" s="17" customFormat="1" ht="12.75">
      <c r="A4" s="727"/>
      <c r="B4" s="703" t="s">
        <v>2</v>
      </c>
      <c r="C4" s="705" t="s">
        <v>3</v>
      </c>
      <c r="D4" s="707" t="s">
        <v>4</v>
      </c>
      <c r="E4" s="703" t="s">
        <v>2</v>
      </c>
      <c r="F4" s="705" t="s">
        <v>3</v>
      </c>
      <c r="G4" s="707" t="s">
        <v>4</v>
      </c>
      <c r="H4" s="14" t="s">
        <v>5</v>
      </c>
      <c r="I4" s="14"/>
      <c r="J4" s="378" t="s">
        <v>6</v>
      </c>
      <c r="K4" s="379"/>
      <c r="L4" s="14" t="s">
        <v>7</v>
      </c>
      <c r="M4" s="16"/>
    </row>
    <row r="5" spans="1:13" s="17" customFormat="1" ht="13.5" thickBot="1">
      <c r="A5" s="728"/>
      <c r="B5" s="704"/>
      <c r="C5" s="706"/>
      <c r="D5" s="708"/>
      <c r="E5" s="704"/>
      <c r="F5" s="706"/>
      <c r="G5" s="708"/>
      <c r="H5" s="155" t="s">
        <v>8</v>
      </c>
      <c r="I5" s="416" t="s">
        <v>9</v>
      </c>
      <c r="J5" s="430" t="s">
        <v>8</v>
      </c>
      <c r="K5" s="431" t="s">
        <v>12</v>
      </c>
      <c r="L5" s="416" t="s">
        <v>8</v>
      </c>
      <c r="M5" s="156" t="s">
        <v>12</v>
      </c>
    </row>
    <row r="6" spans="1:13" ht="19.5" customHeight="1">
      <c r="A6" s="157" t="s">
        <v>35</v>
      </c>
      <c r="B6" s="158">
        <f>Riepilogo!B20</f>
        <v>9193</v>
      </c>
      <c r="C6" s="159">
        <f>Riepilogo!C20</f>
        <v>9328</v>
      </c>
      <c r="D6" s="160">
        <f>Riepilogo!D20</f>
        <v>18521</v>
      </c>
      <c r="E6" s="161">
        <f>Riepilogo!E20</f>
        <v>10328</v>
      </c>
      <c r="F6" s="159">
        <f>Riepilogo!F20</f>
        <v>10604</v>
      </c>
      <c r="G6" s="160">
        <f>Riepilogo!G20</f>
        <v>20932</v>
      </c>
      <c r="H6" s="162">
        <f>E6-B6</f>
        <v>1135</v>
      </c>
      <c r="I6" s="163">
        <f>H6/B6%</f>
        <v>12.346350484063962</v>
      </c>
      <c r="J6" s="432">
        <f>F6-C6</f>
        <v>1276</v>
      </c>
      <c r="K6" s="433">
        <f>J6/C6%</f>
        <v>13.679245283018867</v>
      </c>
      <c r="L6" s="419">
        <f>G6-D6</f>
        <v>2411</v>
      </c>
      <c r="M6" s="164">
        <f>L6/D6%</f>
        <v>13.017655634145024</v>
      </c>
    </row>
    <row r="7" spans="1:13" ht="15.75" customHeight="1">
      <c r="A7" s="165" t="s">
        <v>36</v>
      </c>
      <c r="B7" s="166">
        <v>8441</v>
      </c>
      <c r="C7" s="167">
        <v>6063</v>
      </c>
      <c r="D7" s="168">
        <v>14504</v>
      </c>
      <c r="E7" s="167">
        <v>9301</v>
      </c>
      <c r="F7" s="167">
        <v>7042</v>
      </c>
      <c r="G7" s="168">
        <v>16343</v>
      </c>
      <c r="H7" s="169">
        <f>E7-B7</f>
        <v>860</v>
      </c>
      <c r="I7" s="170">
        <f>H7/B7%</f>
        <v>10.188366307309561</v>
      </c>
      <c r="J7" s="434">
        <f>F7-C7</f>
        <v>979</v>
      </c>
      <c r="K7" s="435">
        <f>J7/C7%</f>
        <v>16.14712188685469</v>
      </c>
      <c r="L7" s="420">
        <f>G7-D7</f>
        <v>1839</v>
      </c>
      <c r="M7" s="171">
        <f>L7/D7%</f>
        <v>12.679260893546608</v>
      </c>
    </row>
    <row r="8" spans="1:13" ht="15">
      <c r="A8" s="172" t="s">
        <v>37</v>
      </c>
      <c r="B8" s="173">
        <v>232</v>
      </c>
      <c r="C8" s="174">
        <v>219</v>
      </c>
      <c r="D8" s="175">
        <v>451</v>
      </c>
      <c r="E8" s="174">
        <v>195</v>
      </c>
      <c r="F8" s="174">
        <v>206</v>
      </c>
      <c r="G8" s="175">
        <v>401</v>
      </c>
      <c r="H8" s="176">
        <f>E8-B8</f>
        <v>-37</v>
      </c>
      <c r="I8" s="177">
        <f>H8/B8%</f>
        <v>-15.948275862068966</v>
      </c>
      <c r="J8" s="436">
        <f>F8-C8</f>
        <v>-13</v>
      </c>
      <c r="K8" s="437">
        <f>J8/C8%</f>
        <v>-5.936073059360731</v>
      </c>
      <c r="L8" s="421">
        <f>G8-D8</f>
        <v>-50</v>
      </c>
      <c r="M8" s="178">
        <f>L8/D8%</f>
        <v>-11.086474501108649</v>
      </c>
    </row>
    <row r="9" spans="1:13" ht="15">
      <c r="A9" s="172" t="s">
        <v>38</v>
      </c>
      <c r="B9" s="179">
        <v>148</v>
      </c>
      <c r="C9" s="180">
        <v>97</v>
      </c>
      <c r="D9" s="181">
        <v>245</v>
      </c>
      <c r="E9" s="180">
        <v>520</v>
      </c>
      <c r="F9" s="180">
        <v>233</v>
      </c>
      <c r="G9" s="181">
        <v>753</v>
      </c>
      <c r="H9" s="176">
        <f>E9-B9</f>
        <v>372</v>
      </c>
      <c r="I9" s="177">
        <f>H9/B9%</f>
        <v>251.35135135135135</v>
      </c>
      <c r="J9" s="436">
        <f>F9-C9</f>
        <v>136</v>
      </c>
      <c r="K9" s="437">
        <f>J9/C9%</f>
        <v>140.20618556701032</v>
      </c>
      <c r="L9" s="421">
        <f>G9-D9</f>
        <v>508</v>
      </c>
      <c r="M9" s="178">
        <f>L9/D9%</f>
        <v>207.34693877551018</v>
      </c>
    </row>
    <row r="10" spans="1:13" ht="15">
      <c r="A10" s="182" t="s">
        <v>39</v>
      </c>
      <c r="B10" s="183">
        <f aca="true" t="shared" si="0" ref="B10:G10">B6-B7-B8-B9</f>
        <v>372</v>
      </c>
      <c r="C10" s="184">
        <f t="shared" si="0"/>
        <v>2949</v>
      </c>
      <c r="D10" s="185">
        <f t="shared" si="0"/>
        <v>3321</v>
      </c>
      <c r="E10" s="184">
        <f t="shared" si="0"/>
        <v>312</v>
      </c>
      <c r="F10" s="184">
        <f t="shared" si="0"/>
        <v>3123</v>
      </c>
      <c r="G10" s="185">
        <f t="shared" si="0"/>
        <v>3435</v>
      </c>
      <c r="H10" s="186">
        <f>E10-B10</f>
        <v>-60</v>
      </c>
      <c r="I10" s="187">
        <f>H10/B10%</f>
        <v>-16.129032258064516</v>
      </c>
      <c r="J10" s="438">
        <f>F10-C10</f>
        <v>174</v>
      </c>
      <c r="K10" s="439">
        <f>J10/C10%</f>
        <v>5.90030518819939</v>
      </c>
      <c r="L10" s="422">
        <f>G10-D10</f>
        <v>114</v>
      </c>
      <c r="M10" s="188">
        <f>L10/D10%</f>
        <v>3.4327009936766033</v>
      </c>
    </row>
    <row r="11" spans="1:13" ht="6" customHeight="1">
      <c r="A11" s="189"/>
      <c r="B11" s="190"/>
      <c r="C11" s="191"/>
      <c r="D11" s="192"/>
      <c r="E11" s="191"/>
      <c r="F11" s="191"/>
      <c r="G11" s="192"/>
      <c r="H11" s="193"/>
      <c r="I11" s="194"/>
      <c r="J11" s="440"/>
      <c r="K11" s="441"/>
      <c r="L11" s="423"/>
      <c r="M11" s="195"/>
    </row>
    <row r="12" spans="1:13" ht="15">
      <c r="A12" s="196" t="s">
        <v>40</v>
      </c>
      <c r="B12" s="197">
        <f>Riepilogo!B19</f>
        <v>2140</v>
      </c>
      <c r="C12" s="198">
        <f>Riepilogo!C19</f>
        <v>1713</v>
      </c>
      <c r="D12" s="199">
        <f>Riepilogo!D19</f>
        <v>3853</v>
      </c>
      <c r="E12" s="198">
        <f>Riepilogo!E19</f>
        <v>2274</v>
      </c>
      <c r="F12" s="198">
        <f>Riepilogo!F19</f>
        <v>1915</v>
      </c>
      <c r="G12" s="199">
        <f>Riepilogo!G19</f>
        <v>4189</v>
      </c>
      <c r="H12" s="200">
        <f aca="true" t="shared" si="1" ref="H12:H19">E12-B12</f>
        <v>134</v>
      </c>
      <c r="I12" s="201">
        <f>H12/B12%</f>
        <v>6.261682242990655</v>
      </c>
      <c r="J12" s="442">
        <f aca="true" t="shared" si="2" ref="J12:J19">F12-C12</f>
        <v>202</v>
      </c>
      <c r="K12" s="443">
        <f>J12/C12%</f>
        <v>11.79217746643316</v>
      </c>
      <c r="L12" s="424">
        <f aca="true" t="shared" si="3" ref="L12:L19">G12-D12</f>
        <v>336</v>
      </c>
      <c r="M12" s="202">
        <f>L12/D12%</f>
        <v>8.72047754996107</v>
      </c>
    </row>
    <row r="13" spans="1:13" ht="18" customHeight="1">
      <c r="A13" s="203" t="s">
        <v>41</v>
      </c>
      <c r="B13" s="204">
        <f>Riepilogo!B18</f>
        <v>47583</v>
      </c>
      <c r="C13" s="204">
        <f>Riepilogo!C18</f>
        <v>46097</v>
      </c>
      <c r="D13" s="199">
        <f>Riepilogo!D18</f>
        <v>93680</v>
      </c>
      <c r="E13" s="204">
        <f>Riepilogo!E18</f>
        <v>42451</v>
      </c>
      <c r="F13" s="204">
        <f>Riepilogo!F18</f>
        <v>42298</v>
      </c>
      <c r="G13" s="199">
        <f>Riepilogo!G18</f>
        <v>84749</v>
      </c>
      <c r="H13" s="200">
        <f t="shared" si="1"/>
        <v>-5132</v>
      </c>
      <c r="I13" s="201">
        <f>H13/B13%</f>
        <v>-10.785364520942354</v>
      </c>
      <c r="J13" s="442">
        <f t="shared" si="2"/>
        <v>-3799</v>
      </c>
      <c r="K13" s="443">
        <f>J13/C13%</f>
        <v>-8.241317222378896</v>
      </c>
      <c r="L13" s="424">
        <f t="shared" si="3"/>
        <v>-8931</v>
      </c>
      <c r="M13" s="202">
        <f>L13/D13%</f>
        <v>-9.533518360375748</v>
      </c>
    </row>
    <row r="14" spans="1:13" ht="15.75" customHeight="1">
      <c r="A14" s="165" t="s">
        <v>42</v>
      </c>
      <c r="B14" s="205">
        <v>28763</v>
      </c>
      <c r="C14" s="206">
        <v>24349</v>
      </c>
      <c r="D14" s="207">
        <v>53112</v>
      </c>
      <c r="E14" s="206">
        <v>27119</v>
      </c>
      <c r="F14" s="206">
        <v>23067</v>
      </c>
      <c r="G14" s="207">
        <v>50186</v>
      </c>
      <c r="H14" s="169">
        <f t="shared" si="1"/>
        <v>-1644</v>
      </c>
      <c r="I14" s="170">
        <f aca="true" t="shared" si="4" ref="I14:I19">H14/B14%</f>
        <v>-5.715676389806348</v>
      </c>
      <c r="J14" s="434">
        <f t="shared" si="2"/>
        <v>-1282</v>
      </c>
      <c r="K14" s="435">
        <f aca="true" t="shared" si="5" ref="K14:K19">J14/C14%</f>
        <v>-5.26510328966282</v>
      </c>
      <c r="L14" s="420">
        <f t="shared" si="3"/>
        <v>-2926</v>
      </c>
      <c r="M14" s="171">
        <f aca="true" t="shared" si="6" ref="M14:M19">L14/D14%</f>
        <v>-5.509112818195511</v>
      </c>
    </row>
    <row r="15" spans="1:13" ht="15">
      <c r="A15" s="165" t="s">
        <v>43</v>
      </c>
      <c r="B15" s="208">
        <v>1004</v>
      </c>
      <c r="C15" s="209">
        <v>3648</v>
      </c>
      <c r="D15" s="210">
        <v>4652</v>
      </c>
      <c r="E15" s="209">
        <v>1142</v>
      </c>
      <c r="F15" s="209">
        <v>3999</v>
      </c>
      <c r="G15" s="210">
        <v>5141</v>
      </c>
      <c r="H15" s="176">
        <f t="shared" si="1"/>
        <v>138</v>
      </c>
      <c r="I15" s="177">
        <f t="shared" si="4"/>
        <v>13.745019920318727</v>
      </c>
      <c r="J15" s="436">
        <f t="shared" si="2"/>
        <v>351</v>
      </c>
      <c r="K15" s="437">
        <f t="shared" si="5"/>
        <v>9.621710526315791</v>
      </c>
      <c r="L15" s="421">
        <f t="shared" si="3"/>
        <v>489</v>
      </c>
      <c r="M15" s="178">
        <f t="shared" si="6"/>
        <v>10.511607910576096</v>
      </c>
    </row>
    <row r="16" spans="1:13" ht="15">
      <c r="A16" s="172" t="s">
        <v>114</v>
      </c>
      <c r="B16" s="208">
        <v>1217</v>
      </c>
      <c r="C16" s="209">
        <v>2014</v>
      </c>
      <c r="D16" s="210">
        <v>3231</v>
      </c>
      <c r="E16" s="209">
        <v>1279</v>
      </c>
      <c r="F16" s="209">
        <v>1846</v>
      </c>
      <c r="G16" s="210">
        <v>3125</v>
      </c>
      <c r="H16" s="176">
        <f>E16-B16</f>
        <v>62</v>
      </c>
      <c r="I16" s="177">
        <f t="shared" si="4"/>
        <v>5.094494658997535</v>
      </c>
      <c r="J16" s="436">
        <f>F16-C16</f>
        <v>-168</v>
      </c>
      <c r="K16" s="437">
        <f t="shared" si="5"/>
        <v>-8.341608738828203</v>
      </c>
      <c r="L16" s="421">
        <f>G16-D16</f>
        <v>-106</v>
      </c>
      <c r="M16" s="178">
        <f t="shared" si="6"/>
        <v>-3.2807180439492414</v>
      </c>
    </row>
    <row r="17" spans="1:13" ht="15">
      <c r="A17" s="172" t="s">
        <v>44</v>
      </c>
      <c r="B17" s="208">
        <v>3527</v>
      </c>
      <c r="C17" s="209">
        <v>4338</v>
      </c>
      <c r="D17" s="210">
        <v>7865</v>
      </c>
      <c r="E17" s="209">
        <v>3568</v>
      </c>
      <c r="F17" s="209">
        <v>4414</v>
      </c>
      <c r="G17" s="210">
        <v>7982</v>
      </c>
      <c r="H17" s="176">
        <f t="shared" si="1"/>
        <v>41</v>
      </c>
      <c r="I17" s="177">
        <f t="shared" si="4"/>
        <v>1.162461015026935</v>
      </c>
      <c r="J17" s="436">
        <f t="shared" si="2"/>
        <v>76</v>
      </c>
      <c r="K17" s="437">
        <f t="shared" si="5"/>
        <v>1.751959428307976</v>
      </c>
      <c r="L17" s="421">
        <f t="shared" si="3"/>
        <v>117</v>
      </c>
      <c r="M17" s="178">
        <f t="shared" si="6"/>
        <v>1.487603305785124</v>
      </c>
    </row>
    <row r="18" spans="1:13" ht="15">
      <c r="A18" s="172" t="s">
        <v>45</v>
      </c>
      <c r="B18" s="208">
        <v>12593</v>
      </c>
      <c r="C18" s="209">
        <v>10835</v>
      </c>
      <c r="D18" s="210">
        <v>23428</v>
      </c>
      <c r="E18" s="209">
        <v>8946</v>
      </c>
      <c r="F18" s="209">
        <v>8106</v>
      </c>
      <c r="G18" s="210">
        <v>17052</v>
      </c>
      <c r="H18" s="176">
        <f>E18-B18</f>
        <v>-3647</v>
      </c>
      <c r="I18" s="177">
        <f t="shared" si="4"/>
        <v>-28.96053362979433</v>
      </c>
      <c r="J18" s="436">
        <f>F18-C18</f>
        <v>-2729</v>
      </c>
      <c r="K18" s="437">
        <f t="shared" si="5"/>
        <v>-25.186894323950163</v>
      </c>
      <c r="L18" s="421">
        <f>G18-D18</f>
        <v>-6376</v>
      </c>
      <c r="M18" s="178">
        <f t="shared" si="6"/>
        <v>-27.215297934095954</v>
      </c>
    </row>
    <row r="19" spans="1:13" ht="15">
      <c r="A19" s="182" t="s">
        <v>46</v>
      </c>
      <c r="B19" s="211">
        <f aca="true" t="shared" si="7" ref="B19:G19">B13-B14-B15-B16-B17-B18</f>
        <v>479</v>
      </c>
      <c r="C19" s="212">
        <f t="shared" si="7"/>
        <v>913</v>
      </c>
      <c r="D19" s="213">
        <f t="shared" si="7"/>
        <v>1392</v>
      </c>
      <c r="E19" s="212">
        <f t="shared" si="7"/>
        <v>397</v>
      </c>
      <c r="F19" s="212">
        <f t="shared" si="7"/>
        <v>866</v>
      </c>
      <c r="G19" s="213">
        <f t="shared" si="7"/>
        <v>1263</v>
      </c>
      <c r="H19" s="186">
        <f t="shared" si="1"/>
        <v>-82</v>
      </c>
      <c r="I19" s="187">
        <f t="shared" si="4"/>
        <v>-17.118997912317326</v>
      </c>
      <c r="J19" s="438">
        <f t="shared" si="2"/>
        <v>-47</v>
      </c>
      <c r="K19" s="439">
        <f t="shared" si="5"/>
        <v>-5.147864184008762</v>
      </c>
      <c r="L19" s="422">
        <f t="shared" si="3"/>
        <v>-129</v>
      </c>
      <c r="M19" s="188">
        <f t="shared" si="6"/>
        <v>-9.267241379310345</v>
      </c>
    </row>
    <row r="20" spans="1:13" ht="7.5" customHeight="1">
      <c r="A20" s="189"/>
      <c r="B20" s="214"/>
      <c r="C20" s="214"/>
      <c r="D20" s="215"/>
      <c r="E20" s="214"/>
      <c r="F20" s="214"/>
      <c r="G20" s="215"/>
      <c r="H20" s="216"/>
      <c r="I20" s="217"/>
      <c r="J20" s="444"/>
      <c r="K20" s="445"/>
      <c r="L20" s="247"/>
      <c r="M20" s="218"/>
    </row>
    <row r="21" spans="1:13" ht="15.75" thickBot="1">
      <c r="A21" s="699"/>
      <c r="B21" s="44"/>
      <c r="C21" s="44"/>
      <c r="D21" s="700"/>
      <c r="E21" s="44"/>
      <c r="F21" s="44"/>
      <c r="G21" s="700"/>
      <c r="H21" s="245"/>
      <c r="I21" s="373"/>
      <c r="J21" s="245"/>
      <c r="K21" s="373"/>
      <c r="L21" s="373"/>
      <c r="M21" s="219"/>
    </row>
    <row r="22" spans="1:13" ht="3" customHeight="1">
      <c r="A22" s="220"/>
      <c r="B22" s="214"/>
      <c r="C22" s="214"/>
      <c r="D22" s="215"/>
      <c r="E22" s="214"/>
      <c r="F22" s="214"/>
      <c r="G22" s="215"/>
      <c r="H22" s="221"/>
      <c r="I22" s="217"/>
      <c r="J22" s="446"/>
      <c r="K22" s="445"/>
      <c r="L22" s="425"/>
      <c r="M22" s="218"/>
    </row>
    <row r="23" spans="1:13" ht="15">
      <c r="A23" s="222" t="s">
        <v>47</v>
      </c>
      <c r="B23" s="223">
        <v>194</v>
      </c>
      <c r="C23" s="224">
        <v>99</v>
      </c>
      <c r="D23" s="225">
        <v>293</v>
      </c>
      <c r="E23" s="224">
        <v>239</v>
      </c>
      <c r="F23" s="224">
        <v>107</v>
      </c>
      <c r="G23" s="225">
        <v>346</v>
      </c>
      <c r="H23" s="226">
        <f aca="true" t="shared" si="8" ref="H23:H30">E23-B23</f>
        <v>45</v>
      </c>
      <c r="I23" s="227">
        <f aca="true" t="shared" si="9" ref="I23:I30">H23/B23%</f>
        <v>23.195876288659793</v>
      </c>
      <c r="J23" s="447">
        <f aca="true" t="shared" si="10" ref="J23:J30">F23-C23</f>
        <v>8</v>
      </c>
      <c r="K23" s="448">
        <f aca="true" t="shared" si="11" ref="K23:K30">J23/C23%</f>
        <v>8.080808080808081</v>
      </c>
      <c r="L23" s="426">
        <f aca="true" t="shared" si="12" ref="L23:L30">G23-D23</f>
        <v>53</v>
      </c>
      <c r="M23" s="228">
        <f aca="true" t="shared" si="13" ref="M23:M30">L23/D23%</f>
        <v>18.088737201365188</v>
      </c>
    </row>
    <row r="24" spans="1:13" ht="15">
      <c r="A24" s="222" t="s">
        <v>48</v>
      </c>
      <c r="B24" s="223">
        <v>3507</v>
      </c>
      <c r="C24" s="224">
        <v>8295</v>
      </c>
      <c r="D24" s="225">
        <v>11802</v>
      </c>
      <c r="E24" s="224">
        <v>3644</v>
      </c>
      <c r="F24" s="224">
        <v>8141</v>
      </c>
      <c r="G24" s="225">
        <v>11785</v>
      </c>
      <c r="H24" s="229">
        <f t="shared" si="8"/>
        <v>137</v>
      </c>
      <c r="I24" s="230">
        <f t="shared" si="9"/>
        <v>3.906472768748218</v>
      </c>
      <c r="J24" s="449">
        <f t="shared" si="10"/>
        <v>-154</v>
      </c>
      <c r="K24" s="450">
        <f t="shared" si="11"/>
        <v>-1.8565400843881856</v>
      </c>
      <c r="L24" s="427">
        <f t="shared" si="12"/>
        <v>-17</v>
      </c>
      <c r="M24" s="231">
        <f t="shared" si="13"/>
        <v>-0.1440433824775462</v>
      </c>
    </row>
    <row r="25" spans="1:13" ht="15">
      <c r="A25" s="232" t="s">
        <v>49</v>
      </c>
      <c r="B25" s="233">
        <v>4107</v>
      </c>
      <c r="C25" s="234">
        <v>3932</v>
      </c>
      <c r="D25" s="235">
        <v>8039</v>
      </c>
      <c r="E25" s="234">
        <v>3620</v>
      </c>
      <c r="F25" s="234">
        <v>4037</v>
      </c>
      <c r="G25" s="235">
        <v>7657</v>
      </c>
      <c r="H25" s="229">
        <f t="shared" si="8"/>
        <v>-487</v>
      </c>
      <c r="I25" s="230">
        <f t="shared" si="9"/>
        <v>-11.857803749695641</v>
      </c>
      <c r="J25" s="449">
        <f t="shared" si="10"/>
        <v>105</v>
      </c>
      <c r="K25" s="450">
        <f t="shared" si="11"/>
        <v>2.6703967446592065</v>
      </c>
      <c r="L25" s="427">
        <f t="shared" si="12"/>
        <v>-382</v>
      </c>
      <c r="M25" s="231">
        <f t="shared" si="13"/>
        <v>-4.751834805324045</v>
      </c>
    </row>
    <row r="26" spans="1:13" ht="15">
      <c r="A26" s="232" t="s">
        <v>50</v>
      </c>
      <c r="B26" s="233">
        <v>4488</v>
      </c>
      <c r="C26" s="234">
        <v>6282</v>
      </c>
      <c r="D26" s="235">
        <v>10770</v>
      </c>
      <c r="E26" s="234">
        <v>4325</v>
      </c>
      <c r="F26" s="234">
        <v>6192</v>
      </c>
      <c r="G26" s="235">
        <v>10517</v>
      </c>
      <c r="H26" s="229">
        <f t="shared" si="8"/>
        <v>-163</v>
      </c>
      <c r="I26" s="230">
        <f t="shared" si="9"/>
        <v>-3.6319073083778965</v>
      </c>
      <c r="J26" s="449">
        <f t="shared" si="10"/>
        <v>-90</v>
      </c>
      <c r="K26" s="450">
        <f t="shared" si="11"/>
        <v>-1.4326647564469914</v>
      </c>
      <c r="L26" s="427">
        <f t="shared" si="12"/>
        <v>-253</v>
      </c>
      <c r="M26" s="231">
        <f t="shared" si="13"/>
        <v>-2.3491179201485606</v>
      </c>
    </row>
    <row r="27" spans="1:13" ht="15">
      <c r="A27" s="232" t="s">
        <v>51</v>
      </c>
      <c r="B27" s="233">
        <v>11172</v>
      </c>
      <c r="C27" s="234">
        <v>20865</v>
      </c>
      <c r="D27" s="235">
        <v>32037</v>
      </c>
      <c r="E27" s="234">
        <v>11050</v>
      </c>
      <c r="F27" s="234">
        <v>20528</v>
      </c>
      <c r="G27" s="235">
        <v>31578</v>
      </c>
      <c r="H27" s="229">
        <f t="shared" si="8"/>
        <v>-122</v>
      </c>
      <c r="I27" s="230">
        <f t="shared" si="9"/>
        <v>-1.0920157536698891</v>
      </c>
      <c r="J27" s="449">
        <f t="shared" si="10"/>
        <v>-337</v>
      </c>
      <c r="K27" s="450">
        <f t="shared" si="11"/>
        <v>-1.615144979630961</v>
      </c>
      <c r="L27" s="427">
        <f t="shared" si="12"/>
        <v>-459</v>
      </c>
      <c r="M27" s="231">
        <f t="shared" si="13"/>
        <v>-1.4327184193276523</v>
      </c>
    </row>
    <row r="28" spans="1:13" ht="15">
      <c r="A28" s="232" t="s">
        <v>52</v>
      </c>
      <c r="B28" s="233">
        <v>10029</v>
      </c>
      <c r="C28" s="234">
        <v>3413</v>
      </c>
      <c r="D28" s="235">
        <v>13442</v>
      </c>
      <c r="E28" s="234">
        <v>8937</v>
      </c>
      <c r="F28" s="234">
        <v>2780</v>
      </c>
      <c r="G28" s="235">
        <v>11717</v>
      </c>
      <c r="H28" s="229">
        <f t="shared" si="8"/>
        <v>-1092</v>
      </c>
      <c r="I28" s="230">
        <f t="shared" si="9"/>
        <v>-10.888423571642237</v>
      </c>
      <c r="J28" s="449">
        <f t="shared" si="10"/>
        <v>-633</v>
      </c>
      <c r="K28" s="450">
        <f t="shared" si="11"/>
        <v>-18.546733079402284</v>
      </c>
      <c r="L28" s="427">
        <f t="shared" si="12"/>
        <v>-1725</v>
      </c>
      <c r="M28" s="231">
        <f t="shared" si="13"/>
        <v>-12.832911769081983</v>
      </c>
    </row>
    <row r="29" spans="1:13" ht="15">
      <c r="A29" s="232" t="s">
        <v>53</v>
      </c>
      <c r="B29" s="233">
        <v>9049</v>
      </c>
      <c r="C29" s="234">
        <v>3862</v>
      </c>
      <c r="D29" s="235">
        <v>12911</v>
      </c>
      <c r="E29" s="234">
        <v>8334</v>
      </c>
      <c r="F29" s="234">
        <v>3385</v>
      </c>
      <c r="G29" s="235">
        <v>11719</v>
      </c>
      <c r="H29" s="229">
        <f t="shared" si="8"/>
        <v>-715</v>
      </c>
      <c r="I29" s="230">
        <f t="shared" si="9"/>
        <v>-7.901425571886397</v>
      </c>
      <c r="J29" s="449">
        <f t="shared" si="10"/>
        <v>-477</v>
      </c>
      <c r="K29" s="450">
        <f t="shared" si="11"/>
        <v>-12.351113412739513</v>
      </c>
      <c r="L29" s="427">
        <f t="shared" si="12"/>
        <v>-1192</v>
      </c>
      <c r="M29" s="231">
        <f t="shared" si="13"/>
        <v>-9.232437456432498</v>
      </c>
    </row>
    <row r="30" spans="1:13" ht="15">
      <c r="A30" s="48" t="s">
        <v>54</v>
      </c>
      <c r="B30" s="236">
        <v>16370</v>
      </c>
      <c r="C30" s="237">
        <v>10390</v>
      </c>
      <c r="D30" s="238">
        <v>26760</v>
      </c>
      <c r="E30" s="237">
        <v>14904</v>
      </c>
      <c r="F30" s="237">
        <v>9647</v>
      </c>
      <c r="G30" s="238">
        <v>24551</v>
      </c>
      <c r="H30" s="239">
        <f t="shared" si="8"/>
        <v>-1466</v>
      </c>
      <c r="I30" s="240">
        <f t="shared" si="9"/>
        <v>-8.955406230910203</v>
      </c>
      <c r="J30" s="451">
        <f t="shared" si="10"/>
        <v>-743</v>
      </c>
      <c r="K30" s="452">
        <f t="shared" si="11"/>
        <v>-7.151106833493744</v>
      </c>
      <c r="L30" s="428">
        <f t="shared" si="12"/>
        <v>-2209</v>
      </c>
      <c r="M30" s="241">
        <f t="shared" si="13"/>
        <v>-8.254857997010463</v>
      </c>
    </row>
    <row r="31" spans="1:13" ht="6" customHeight="1">
      <c r="A31" s="242"/>
      <c r="B31" s="112"/>
      <c r="C31" s="113"/>
      <c r="D31" s="114"/>
      <c r="E31" s="112"/>
      <c r="F31" s="113"/>
      <c r="G31" s="114"/>
      <c r="H31" s="243"/>
      <c r="I31" s="244"/>
      <c r="J31" s="453"/>
      <c r="K31" s="454"/>
      <c r="L31" s="429"/>
      <c r="M31" s="218"/>
    </row>
    <row r="32" spans="1:13" ht="15.75" thickBot="1">
      <c r="A32" s="699"/>
      <c r="B32" s="92"/>
      <c r="C32" s="92"/>
      <c r="D32" s="700"/>
      <c r="E32" s="92"/>
      <c r="F32" s="92"/>
      <c r="G32" s="700"/>
      <c r="H32" s="245"/>
      <c r="I32" s="373"/>
      <c r="J32" s="245"/>
      <c r="K32" s="373"/>
      <c r="L32" s="373"/>
      <c r="M32" s="219"/>
    </row>
    <row r="33" spans="1:13" ht="9.75" customHeight="1">
      <c r="A33" s="118"/>
      <c r="B33" s="97"/>
      <c r="C33" s="98"/>
      <c r="D33" s="99"/>
      <c r="E33" s="97"/>
      <c r="F33" s="98"/>
      <c r="G33" s="99"/>
      <c r="H33" s="246"/>
      <c r="I33" s="417"/>
      <c r="J33" s="444"/>
      <c r="K33" s="455"/>
      <c r="L33" s="247"/>
      <c r="M33" s="218"/>
    </row>
    <row r="34" spans="1:13" ht="15">
      <c r="A34" s="122" t="s">
        <v>7</v>
      </c>
      <c r="B34" s="248">
        <f aca="true" t="shared" si="14" ref="B34:G34">B6+B12+B13</f>
        <v>58916</v>
      </c>
      <c r="C34" s="249">
        <f t="shared" si="14"/>
        <v>57138</v>
      </c>
      <c r="D34" s="250">
        <f t="shared" si="14"/>
        <v>116054</v>
      </c>
      <c r="E34" s="248">
        <f t="shared" si="14"/>
        <v>55053</v>
      </c>
      <c r="F34" s="249">
        <f t="shared" si="14"/>
        <v>54817</v>
      </c>
      <c r="G34" s="250">
        <f t="shared" si="14"/>
        <v>109870</v>
      </c>
      <c r="H34" s="126">
        <f>E34-B34</f>
        <v>-3863</v>
      </c>
      <c r="I34" s="127">
        <f>H34/B34%</f>
        <v>-6.556792721841266</v>
      </c>
      <c r="J34" s="410">
        <f>F34-C34</f>
        <v>-2321</v>
      </c>
      <c r="K34" s="411">
        <f>J34/C34%</f>
        <v>-4.062095278098639</v>
      </c>
      <c r="L34" s="251">
        <f>G34-D34</f>
        <v>-6184</v>
      </c>
      <c r="M34" s="128">
        <f>L34/D34%</f>
        <v>-5.32855394902373</v>
      </c>
    </row>
    <row r="35" spans="1:13" ht="9.75" customHeight="1">
      <c r="A35" s="118"/>
      <c r="B35" s="145"/>
      <c r="C35" s="146"/>
      <c r="D35" s="147"/>
      <c r="E35" s="145"/>
      <c r="F35" s="146"/>
      <c r="G35" s="147"/>
      <c r="H35" s="252"/>
      <c r="I35" s="418"/>
      <c r="J35" s="456"/>
      <c r="K35" s="457"/>
      <c r="L35" s="252"/>
      <c r="M35" s="253"/>
    </row>
    <row r="36" spans="1:13" ht="19.5" customHeight="1" thickBot="1">
      <c r="A36" s="150" t="s">
        <v>31</v>
      </c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2"/>
    </row>
    <row r="37" ht="15.75" thickTop="1"/>
  </sheetData>
  <sheetProtection/>
  <mergeCells count="7">
    <mergeCell ref="G4:G5"/>
    <mergeCell ref="A3:A5"/>
    <mergeCell ref="B4:B5"/>
    <mergeCell ref="C4:C5"/>
    <mergeCell ref="D4:D5"/>
    <mergeCell ref="E4:E5"/>
    <mergeCell ref="F4:F5"/>
  </mergeCells>
  <printOptions horizontalCentered="1" verticalCentered="1"/>
  <pageMargins left="0.7874015748031497" right="0.7874015748031497" top="0.6692913385826772" bottom="0.6692913385826772" header="0.31496062992125984" footer="0.31496062992125984"/>
  <pageSetup horizontalDpi="300" verticalDpi="300" orientation="landscape" paperSize="9" scale="94" r:id="rId1"/>
  <ignoredErrors>
    <ignoredError sqref="B10:F12 B19:G19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2.7109375" style="0" customWidth="1"/>
    <col min="2" max="3" width="7.7109375" style="0" customWidth="1"/>
    <col min="4" max="4" width="8.8515625" style="0" customWidth="1"/>
    <col min="5" max="6" width="7.7109375" style="0" customWidth="1"/>
    <col min="7" max="7" width="9.140625" style="0" customWidth="1"/>
    <col min="8" max="8" width="6.7109375" style="310" customWidth="1"/>
    <col min="9" max="9" width="6.7109375" style="311" customWidth="1"/>
    <col min="10" max="10" width="7.140625" style="310" customWidth="1"/>
    <col min="11" max="11" width="6.7109375" style="311" customWidth="1"/>
    <col min="12" max="12" width="7.140625" style="310" customWidth="1"/>
    <col min="13" max="13" width="6.7109375" style="311" customWidth="1"/>
  </cols>
  <sheetData>
    <row r="1" spans="1:16" ht="22.5" customHeight="1" thickTop="1">
      <c r="A1" s="1" t="s">
        <v>115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55"/>
      <c r="O1" s="255"/>
      <c r="P1" s="256"/>
    </row>
    <row r="2" spans="1:15" ht="22.5" customHeight="1" thickBot="1">
      <c r="A2" s="4" t="s">
        <v>55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255"/>
      <c r="O2" s="255"/>
    </row>
    <row r="3" spans="1:15" ht="18" customHeight="1" thickBot="1">
      <c r="A3" s="729" t="s">
        <v>56</v>
      </c>
      <c r="B3" s="693">
        <v>2018</v>
      </c>
      <c r="C3" s="694"/>
      <c r="D3" s="694"/>
      <c r="E3" s="693">
        <v>2019</v>
      </c>
      <c r="F3" s="8"/>
      <c r="G3" s="8"/>
      <c r="H3" s="9" t="s">
        <v>1</v>
      </c>
      <c r="I3" s="11"/>
      <c r="J3" s="11"/>
      <c r="K3" s="11"/>
      <c r="L3" s="11"/>
      <c r="M3" s="12"/>
      <c r="N3" s="255"/>
      <c r="O3" s="255"/>
    </row>
    <row r="4" spans="1:15" s="17" customFormat="1" ht="12.75" customHeight="1">
      <c r="A4" s="730"/>
      <c r="B4" s="703" t="s">
        <v>2</v>
      </c>
      <c r="C4" s="705" t="s">
        <v>3</v>
      </c>
      <c r="D4" s="707" t="s">
        <v>4</v>
      </c>
      <c r="E4" s="703" t="s">
        <v>2</v>
      </c>
      <c r="F4" s="705" t="s">
        <v>3</v>
      </c>
      <c r="G4" s="707" t="s">
        <v>4</v>
      </c>
      <c r="H4" s="14" t="s">
        <v>5</v>
      </c>
      <c r="I4" s="14"/>
      <c r="J4" s="378" t="s">
        <v>6</v>
      </c>
      <c r="K4" s="379"/>
      <c r="L4" s="14" t="s">
        <v>7</v>
      </c>
      <c r="M4" s="16"/>
      <c r="N4" s="257"/>
      <c r="O4" s="257"/>
    </row>
    <row r="5" spans="1:15" s="17" customFormat="1" ht="13.5" customHeight="1" thickBot="1">
      <c r="A5" s="731"/>
      <c r="B5" s="704"/>
      <c r="C5" s="706"/>
      <c r="D5" s="708"/>
      <c r="E5" s="704"/>
      <c r="F5" s="706"/>
      <c r="G5" s="708"/>
      <c r="H5" s="19" t="s">
        <v>8</v>
      </c>
      <c r="I5" s="352" t="s">
        <v>12</v>
      </c>
      <c r="J5" s="380" t="s">
        <v>8</v>
      </c>
      <c r="K5" s="381" t="s">
        <v>12</v>
      </c>
      <c r="L5" s="352" t="s">
        <v>8</v>
      </c>
      <c r="M5" s="20" t="s">
        <v>12</v>
      </c>
      <c r="N5" s="257"/>
      <c r="O5" s="257"/>
    </row>
    <row r="6" spans="1:15" ht="18" customHeight="1">
      <c r="A6" s="258" t="s">
        <v>57</v>
      </c>
      <c r="B6" s="259">
        <v>3611</v>
      </c>
      <c r="C6" s="260">
        <v>914</v>
      </c>
      <c r="D6" s="261">
        <v>4525</v>
      </c>
      <c r="E6" s="262">
        <v>3758</v>
      </c>
      <c r="F6" s="260">
        <v>934</v>
      </c>
      <c r="G6" s="261">
        <v>4692</v>
      </c>
      <c r="H6" s="263">
        <f aca="true" t="shared" si="0" ref="H6:H24">E6-B6</f>
        <v>147</v>
      </c>
      <c r="I6" s="264">
        <f aca="true" t="shared" si="1" ref="I6:I24">H6/B6%</f>
        <v>4.070894489061202</v>
      </c>
      <c r="J6" s="465">
        <f aca="true" t="shared" si="2" ref="J6:J24">F6-C6</f>
        <v>20</v>
      </c>
      <c r="K6" s="466">
        <f aca="true" t="shared" si="3" ref="K6:K24">J6/C6%</f>
        <v>2.1881838074398248</v>
      </c>
      <c r="L6" s="459">
        <f aca="true" t="shared" si="4" ref="L6:L24">G6-D6</f>
        <v>167</v>
      </c>
      <c r="M6" s="265">
        <f aca="true" t="shared" si="5" ref="M6:M24">L6/D6%</f>
        <v>3.6906077348066297</v>
      </c>
      <c r="N6" s="255"/>
      <c r="O6" s="255"/>
    </row>
    <row r="7" spans="1:15" ht="18" customHeight="1">
      <c r="A7" s="266" t="s">
        <v>58</v>
      </c>
      <c r="B7" s="267">
        <v>17322</v>
      </c>
      <c r="C7" s="268">
        <v>9016</v>
      </c>
      <c r="D7" s="269">
        <v>26338</v>
      </c>
      <c r="E7" s="268">
        <v>14287</v>
      </c>
      <c r="F7" s="268">
        <v>7147</v>
      </c>
      <c r="G7" s="269">
        <v>21434</v>
      </c>
      <c r="H7" s="263">
        <f t="shared" si="0"/>
        <v>-3035</v>
      </c>
      <c r="I7" s="264">
        <f t="shared" si="1"/>
        <v>-17.521071469807183</v>
      </c>
      <c r="J7" s="465">
        <f t="shared" si="2"/>
        <v>-1869</v>
      </c>
      <c r="K7" s="466">
        <f t="shared" si="3"/>
        <v>-20.729813664596275</v>
      </c>
      <c r="L7" s="459">
        <f t="shared" si="4"/>
        <v>-4904</v>
      </c>
      <c r="M7" s="265">
        <f t="shared" si="5"/>
        <v>-18.619485154529578</v>
      </c>
      <c r="N7" s="255"/>
      <c r="O7" s="255"/>
    </row>
    <row r="8" spans="1:15" ht="15">
      <c r="A8" s="270" t="s">
        <v>59</v>
      </c>
      <c r="B8" s="271">
        <v>2262</v>
      </c>
      <c r="C8" s="272">
        <v>1717</v>
      </c>
      <c r="D8" s="273">
        <v>3979</v>
      </c>
      <c r="E8" s="272">
        <v>1593</v>
      </c>
      <c r="F8" s="272">
        <v>1487</v>
      </c>
      <c r="G8" s="273">
        <v>3080</v>
      </c>
      <c r="H8" s="274">
        <f t="shared" si="0"/>
        <v>-669</v>
      </c>
      <c r="I8" s="275">
        <f t="shared" si="1"/>
        <v>-29.575596816976127</v>
      </c>
      <c r="J8" s="467">
        <f t="shared" si="2"/>
        <v>-230</v>
      </c>
      <c r="K8" s="468">
        <f t="shared" si="3"/>
        <v>-13.3954571927781</v>
      </c>
      <c r="L8" s="460">
        <f t="shared" si="4"/>
        <v>-899</v>
      </c>
      <c r="M8" s="276">
        <f t="shared" si="5"/>
        <v>-22.59361648655441</v>
      </c>
      <c r="N8" s="255"/>
      <c r="O8" s="255"/>
    </row>
    <row r="9" spans="1:15" ht="15">
      <c r="A9" s="270" t="s">
        <v>60</v>
      </c>
      <c r="B9" s="271">
        <v>2200</v>
      </c>
      <c r="C9" s="272">
        <v>2823</v>
      </c>
      <c r="D9" s="273">
        <v>5023</v>
      </c>
      <c r="E9" s="272">
        <v>1489</v>
      </c>
      <c r="F9" s="272">
        <v>1841</v>
      </c>
      <c r="G9" s="273">
        <v>3330</v>
      </c>
      <c r="H9" s="274">
        <f t="shared" si="0"/>
        <v>-711</v>
      </c>
      <c r="I9" s="275">
        <f t="shared" si="1"/>
        <v>-32.31818181818182</v>
      </c>
      <c r="J9" s="467">
        <f t="shared" si="2"/>
        <v>-982</v>
      </c>
      <c r="K9" s="468">
        <f t="shared" si="3"/>
        <v>-34.785688983351044</v>
      </c>
      <c r="L9" s="460">
        <f t="shared" si="4"/>
        <v>-1693</v>
      </c>
      <c r="M9" s="276">
        <f t="shared" si="5"/>
        <v>-33.70495719689429</v>
      </c>
      <c r="N9" s="255"/>
      <c r="O9" s="255"/>
    </row>
    <row r="10" spans="1:15" ht="15">
      <c r="A10" s="270" t="s">
        <v>61</v>
      </c>
      <c r="B10" s="271">
        <v>1964</v>
      </c>
      <c r="C10" s="272">
        <v>769</v>
      </c>
      <c r="D10" s="273">
        <v>2733</v>
      </c>
      <c r="E10" s="272">
        <v>1196</v>
      </c>
      <c r="F10" s="272">
        <v>768</v>
      </c>
      <c r="G10" s="273">
        <v>1964</v>
      </c>
      <c r="H10" s="274">
        <f t="shared" si="0"/>
        <v>-768</v>
      </c>
      <c r="I10" s="275">
        <f t="shared" si="1"/>
        <v>-39.103869653767816</v>
      </c>
      <c r="J10" s="467">
        <f t="shared" si="2"/>
        <v>-1</v>
      </c>
      <c r="K10" s="468">
        <f t="shared" si="3"/>
        <v>-0.13003901170351104</v>
      </c>
      <c r="L10" s="460">
        <f t="shared" si="4"/>
        <v>-769</v>
      </c>
      <c r="M10" s="276">
        <f t="shared" si="5"/>
        <v>-28.137577753384562</v>
      </c>
      <c r="N10" s="255"/>
      <c r="O10" s="255"/>
    </row>
    <row r="11" spans="1:15" ht="15">
      <c r="A11" s="270" t="s">
        <v>62</v>
      </c>
      <c r="B11" s="271">
        <v>8829</v>
      </c>
      <c r="C11" s="272">
        <v>3072</v>
      </c>
      <c r="D11" s="273">
        <v>11901</v>
      </c>
      <c r="E11" s="272">
        <v>7740</v>
      </c>
      <c r="F11" s="272">
        <v>2546</v>
      </c>
      <c r="G11" s="273">
        <v>10286</v>
      </c>
      <c r="H11" s="274">
        <f t="shared" si="0"/>
        <v>-1089</v>
      </c>
      <c r="I11" s="275">
        <f t="shared" si="1"/>
        <v>-12.334352701325178</v>
      </c>
      <c r="J11" s="467">
        <f t="shared" si="2"/>
        <v>-526</v>
      </c>
      <c r="K11" s="468">
        <f t="shared" si="3"/>
        <v>-17.122395833333336</v>
      </c>
      <c r="L11" s="460">
        <f t="shared" si="4"/>
        <v>-1615</v>
      </c>
      <c r="M11" s="276">
        <f t="shared" si="5"/>
        <v>-13.570288211074699</v>
      </c>
      <c r="N11" s="255"/>
      <c r="O11" s="255"/>
    </row>
    <row r="12" spans="1:15" ht="15">
      <c r="A12" s="270" t="s">
        <v>63</v>
      </c>
      <c r="B12" s="277">
        <v>2067</v>
      </c>
      <c r="C12" s="278">
        <v>635</v>
      </c>
      <c r="D12" s="273">
        <v>2702</v>
      </c>
      <c r="E12" s="278">
        <v>2269</v>
      </c>
      <c r="F12" s="278">
        <v>505</v>
      </c>
      <c r="G12" s="273">
        <v>2774</v>
      </c>
      <c r="H12" s="274">
        <f t="shared" si="0"/>
        <v>202</v>
      </c>
      <c r="I12" s="275">
        <f t="shared" si="1"/>
        <v>9.77261731978713</v>
      </c>
      <c r="J12" s="467">
        <f t="shared" si="2"/>
        <v>-130</v>
      </c>
      <c r="K12" s="468">
        <f t="shared" si="3"/>
        <v>-20.472440944881892</v>
      </c>
      <c r="L12" s="460">
        <f t="shared" si="4"/>
        <v>72</v>
      </c>
      <c r="M12" s="276">
        <f t="shared" si="5"/>
        <v>2.6646928201332347</v>
      </c>
      <c r="N12" s="255"/>
      <c r="O12" s="255"/>
    </row>
    <row r="13" spans="1:15" ht="18" customHeight="1">
      <c r="A13" s="266" t="s">
        <v>64</v>
      </c>
      <c r="B13" s="267">
        <v>5459</v>
      </c>
      <c r="C13" s="268">
        <v>335</v>
      </c>
      <c r="D13" s="269">
        <v>5794</v>
      </c>
      <c r="E13" s="268">
        <v>4936</v>
      </c>
      <c r="F13" s="268">
        <v>318</v>
      </c>
      <c r="G13" s="269">
        <v>5254</v>
      </c>
      <c r="H13" s="263">
        <f t="shared" si="0"/>
        <v>-523</v>
      </c>
      <c r="I13" s="264">
        <f t="shared" si="1"/>
        <v>-9.58050925077853</v>
      </c>
      <c r="J13" s="465">
        <f t="shared" si="2"/>
        <v>-17</v>
      </c>
      <c r="K13" s="466">
        <f t="shared" si="3"/>
        <v>-5.074626865671641</v>
      </c>
      <c r="L13" s="459">
        <f t="shared" si="4"/>
        <v>-540</v>
      </c>
      <c r="M13" s="265">
        <f t="shared" si="5"/>
        <v>-9.31998619261305</v>
      </c>
      <c r="N13" s="255"/>
      <c r="O13" s="255"/>
    </row>
    <row r="14" spans="1:15" ht="18" customHeight="1">
      <c r="A14" s="266" t="s">
        <v>65</v>
      </c>
      <c r="B14" s="267">
        <v>32072</v>
      </c>
      <c r="C14" s="268">
        <v>43143</v>
      </c>
      <c r="D14" s="269">
        <v>75215</v>
      </c>
      <c r="E14" s="268">
        <v>31701</v>
      </c>
      <c r="F14" s="268">
        <v>42538</v>
      </c>
      <c r="G14" s="269">
        <v>74239</v>
      </c>
      <c r="H14" s="263">
        <f t="shared" si="0"/>
        <v>-371</v>
      </c>
      <c r="I14" s="264">
        <f t="shared" si="1"/>
        <v>-1.1567722624095784</v>
      </c>
      <c r="J14" s="465">
        <f t="shared" si="2"/>
        <v>-605</v>
      </c>
      <c r="K14" s="466">
        <f t="shared" si="3"/>
        <v>-1.4023132373733862</v>
      </c>
      <c r="L14" s="459">
        <f t="shared" si="4"/>
        <v>-976</v>
      </c>
      <c r="M14" s="265">
        <f t="shared" si="5"/>
        <v>-1.2976135079438942</v>
      </c>
      <c r="N14" s="255"/>
      <c r="O14" s="279"/>
    </row>
    <row r="15" spans="1:15" ht="15">
      <c r="A15" s="280" t="s">
        <v>66</v>
      </c>
      <c r="B15" s="271">
        <v>4817</v>
      </c>
      <c r="C15" s="272">
        <v>5759</v>
      </c>
      <c r="D15" s="273">
        <v>10576</v>
      </c>
      <c r="E15" s="272">
        <v>4490</v>
      </c>
      <c r="F15" s="272">
        <v>5264</v>
      </c>
      <c r="G15" s="273">
        <v>9754</v>
      </c>
      <c r="H15" s="274">
        <f t="shared" si="0"/>
        <v>-327</v>
      </c>
      <c r="I15" s="275">
        <f t="shared" si="1"/>
        <v>-6.788457546190575</v>
      </c>
      <c r="J15" s="467">
        <f t="shared" si="2"/>
        <v>-495</v>
      </c>
      <c r="K15" s="468">
        <f t="shared" si="3"/>
        <v>-8.595242229553742</v>
      </c>
      <c r="L15" s="460">
        <f t="shared" si="4"/>
        <v>-822</v>
      </c>
      <c r="M15" s="276">
        <f t="shared" si="5"/>
        <v>-7.77231467473525</v>
      </c>
      <c r="N15" s="255"/>
      <c r="O15" s="279"/>
    </row>
    <row r="16" spans="1:15" ht="15">
      <c r="A16" s="280" t="s">
        <v>67</v>
      </c>
      <c r="B16" s="271">
        <v>9241</v>
      </c>
      <c r="C16" s="272">
        <v>11850</v>
      </c>
      <c r="D16" s="273">
        <v>21091</v>
      </c>
      <c r="E16" s="272">
        <v>9377</v>
      </c>
      <c r="F16" s="272">
        <v>12126</v>
      </c>
      <c r="G16" s="273">
        <v>21503</v>
      </c>
      <c r="H16" s="274">
        <f t="shared" si="0"/>
        <v>136</v>
      </c>
      <c r="I16" s="275">
        <f t="shared" si="1"/>
        <v>1.4717021967319555</v>
      </c>
      <c r="J16" s="467">
        <f t="shared" si="2"/>
        <v>276</v>
      </c>
      <c r="K16" s="468">
        <f t="shared" si="3"/>
        <v>2.329113924050633</v>
      </c>
      <c r="L16" s="460">
        <f t="shared" si="4"/>
        <v>412</v>
      </c>
      <c r="M16" s="276">
        <f t="shared" si="5"/>
        <v>1.9534398558626902</v>
      </c>
      <c r="N16" s="255"/>
      <c r="O16" s="279"/>
    </row>
    <row r="17" spans="1:15" ht="15">
      <c r="A17" s="280" t="s">
        <v>68</v>
      </c>
      <c r="B17" s="271">
        <v>5773</v>
      </c>
      <c r="C17" s="272">
        <v>1548</v>
      </c>
      <c r="D17" s="273">
        <v>7321</v>
      </c>
      <c r="E17" s="272">
        <v>5727</v>
      </c>
      <c r="F17" s="272">
        <v>1466</v>
      </c>
      <c r="G17" s="273">
        <v>7193</v>
      </c>
      <c r="H17" s="274">
        <f t="shared" si="0"/>
        <v>-46</v>
      </c>
      <c r="I17" s="275">
        <f t="shared" si="1"/>
        <v>-0.7968127490039841</v>
      </c>
      <c r="J17" s="467">
        <f t="shared" si="2"/>
        <v>-82</v>
      </c>
      <c r="K17" s="468">
        <f t="shared" si="3"/>
        <v>-5.297157622739018</v>
      </c>
      <c r="L17" s="460">
        <f t="shared" si="4"/>
        <v>-128</v>
      </c>
      <c r="M17" s="276">
        <f t="shared" si="5"/>
        <v>-1.7483950280016394</v>
      </c>
      <c r="N17" s="255"/>
      <c r="O17" s="281"/>
    </row>
    <row r="18" spans="1:15" ht="15">
      <c r="A18" s="280" t="s">
        <v>69</v>
      </c>
      <c r="B18" s="271">
        <v>958</v>
      </c>
      <c r="C18" s="272">
        <v>1563</v>
      </c>
      <c r="D18" s="273">
        <v>2521</v>
      </c>
      <c r="E18" s="272">
        <v>1036</v>
      </c>
      <c r="F18" s="272">
        <v>1530</v>
      </c>
      <c r="G18" s="273">
        <v>2566</v>
      </c>
      <c r="H18" s="274">
        <f t="shared" si="0"/>
        <v>78</v>
      </c>
      <c r="I18" s="275">
        <f t="shared" si="1"/>
        <v>8.1419624217119</v>
      </c>
      <c r="J18" s="467">
        <f t="shared" si="2"/>
        <v>-33</v>
      </c>
      <c r="K18" s="468">
        <f t="shared" si="3"/>
        <v>-2.111324376199616</v>
      </c>
      <c r="L18" s="460">
        <f t="shared" si="4"/>
        <v>45</v>
      </c>
      <c r="M18" s="276">
        <f t="shared" si="5"/>
        <v>1.7850059500198334</v>
      </c>
      <c r="N18" s="255"/>
      <c r="O18" s="281"/>
    </row>
    <row r="19" spans="1:15" ht="15">
      <c r="A19" s="280" t="s">
        <v>70</v>
      </c>
      <c r="B19" s="271">
        <v>4025</v>
      </c>
      <c r="C19" s="272">
        <v>5000</v>
      </c>
      <c r="D19" s="273">
        <v>9025</v>
      </c>
      <c r="E19" s="272">
        <v>3575</v>
      </c>
      <c r="F19" s="272">
        <v>4198</v>
      </c>
      <c r="G19" s="273">
        <v>7773</v>
      </c>
      <c r="H19" s="274">
        <f t="shared" si="0"/>
        <v>-450</v>
      </c>
      <c r="I19" s="275">
        <f t="shared" si="1"/>
        <v>-11.180124223602485</v>
      </c>
      <c r="J19" s="467">
        <f t="shared" si="2"/>
        <v>-802</v>
      </c>
      <c r="K19" s="468">
        <f t="shared" si="3"/>
        <v>-16.04</v>
      </c>
      <c r="L19" s="460">
        <f t="shared" si="4"/>
        <v>-1252</v>
      </c>
      <c r="M19" s="276">
        <f t="shared" si="5"/>
        <v>-13.87257617728532</v>
      </c>
      <c r="N19" s="255"/>
      <c r="O19" s="281"/>
    </row>
    <row r="20" spans="1:15" ht="15">
      <c r="A20" s="280" t="s">
        <v>71</v>
      </c>
      <c r="B20" s="271">
        <v>3242</v>
      </c>
      <c r="C20" s="272">
        <v>9303</v>
      </c>
      <c r="D20" s="273">
        <v>12545</v>
      </c>
      <c r="E20" s="272">
        <v>3580</v>
      </c>
      <c r="F20" s="272">
        <v>9464</v>
      </c>
      <c r="G20" s="273">
        <v>13044</v>
      </c>
      <c r="H20" s="274">
        <f t="shared" si="0"/>
        <v>338</v>
      </c>
      <c r="I20" s="275">
        <f t="shared" si="1"/>
        <v>10.42566317088217</v>
      </c>
      <c r="J20" s="467">
        <f t="shared" si="2"/>
        <v>161</v>
      </c>
      <c r="K20" s="468">
        <f t="shared" si="3"/>
        <v>1.7306245297215952</v>
      </c>
      <c r="L20" s="460">
        <f t="shared" si="4"/>
        <v>499</v>
      </c>
      <c r="M20" s="276">
        <f t="shared" si="5"/>
        <v>3.9776803507373453</v>
      </c>
      <c r="N20" s="255"/>
      <c r="O20" s="255"/>
    </row>
    <row r="21" spans="1:15" ht="15">
      <c r="A21" s="280" t="s">
        <v>72</v>
      </c>
      <c r="B21" s="271">
        <v>1618</v>
      </c>
      <c r="C21" s="272">
        <v>4883</v>
      </c>
      <c r="D21" s="273">
        <v>6501</v>
      </c>
      <c r="E21" s="272">
        <v>1644</v>
      </c>
      <c r="F21" s="272">
        <v>5328</v>
      </c>
      <c r="G21" s="273">
        <v>6972</v>
      </c>
      <c r="H21" s="274">
        <f t="shared" si="0"/>
        <v>26</v>
      </c>
      <c r="I21" s="275">
        <f t="shared" si="1"/>
        <v>1.6069221260815822</v>
      </c>
      <c r="J21" s="467">
        <f t="shared" si="2"/>
        <v>445</v>
      </c>
      <c r="K21" s="468">
        <f t="shared" si="3"/>
        <v>9.113250051198035</v>
      </c>
      <c r="L21" s="460">
        <f t="shared" si="4"/>
        <v>471</v>
      </c>
      <c r="M21" s="276">
        <f t="shared" si="5"/>
        <v>7.245039224734656</v>
      </c>
      <c r="N21" s="255"/>
      <c r="O21" s="255"/>
    </row>
    <row r="22" spans="1:15" ht="15">
      <c r="A22" s="280" t="s">
        <v>73</v>
      </c>
      <c r="B22" s="277">
        <v>2398</v>
      </c>
      <c r="C22" s="278">
        <v>3237</v>
      </c>
      <c r="D22" s="273">
        <v>5635</v>
      </c>
      <c r="E22" s="278">
        <v>2272</v>
      </c>
      <c r="F22" s="278">
        <v>3162</v>
      </c>
      <c r="G22" s="273">
        <v>5434</v>
      </c>
      <c r="H22" s="274">
        <f t="shared" si="0"/>
        <v>-126</v>
      </c>
      <c r="I22" s="275">
        <f t="shared" si="1"/>
        <v>-5.254378648874062</v>
      </c>
      <c r="J22" s="467">
        <f t="shared" si="2"/>
        <v>-75</v>
      </c>
      <c r="K22" s="468">
        <f t="shared" si="3"/>
        <v>-2.3169601482854496</v>
      </c>
      <c r="L22" s="460">
        <f t="shared" si="4"/>
        <v>-201</v>
      </c>
      <c r="M22" s="276">
        <f t="shared" si="5"/>
        <v>-3.566992014196983</v>
      </c>
      <c r="N22" s="255"/>
      <c r="O22" s="255"/>
    </row>
    <row r="23" spans="1:15" ht="30" customHeight="1">
      <c r="A23" s="282" t="s">
        <v>74</v>
      </c>
      <c r="B23" s="283">
        <f aca="true" t="shared" si="6" ref="B23:G23">B14+B13+B7+B6</f>
        <v>58464</v>
      </c>
      <c r="C23" s="284">
        <f t="shared" si="6"/>
        <v>53408</v>
      </c>
      <c r="D23" s="285">
        <f t="shared" si="6"/>
        <v>111872</v>
      </c>
      <c r="E23" s="286">
        <f t="shared" si="6"/>
        <v>54682</v>
      </c>
      <c r="F23" s="284">
        <f t="shared" si="6"/>
        <v>50937</v>
      </c>
      <c r="G23" s="285">
        <f t="shared" si="6"/>
        <v>105619</v>
      </c>
      <c r="H23" s="287">
        <f t="shared" si="0"/>
        <v>-3782</v>
      </c>
      <c r="I23" s="458">
        <f t="shared" si="1"/>
        <v>-6.468938149972633</v>
      </c>
      <c r="J23" s="469">
        <f t="shared" si="2"/>
        <v>-2471</v>
      </c>
      <c r="K23" s="470">
        <f t="shared" si="3"/>
        <v>-4.626647693229478</v>
      </c>
      <c r="L23" s="461">
        <f t="shared" si="4"/>
        <v>-6253</v>
      </c>
      <c r="M23" s="288">
        <f t="shared" si="5"/>
        <v>-5.589423627002288</v>
      </c>
      <c r="N23" s="255"/>
      <c r="O23" s="255"/>
    </row>
    <row r="24" spans="1:15" ht="18" customHeight="1">
      <c r="A24" s="289" t="s">
        <v>75</v>
      </c>
      <c r="B24" s="290">
        <v>452</v>
      </c>
      <c r="C24" s="291">
        <v>3730</v>
      </c>
      <c r="D24" s="292">
        <v>4182</v>
      </c>
      <c r="E24" s="291">
        <v>371</v>
      </c>
      <c r="F24" s="291">
        <v>3880</v>
      </c>
      <c r="G24" s="292">
        <v>4251</v>
      </c>
      <c r="H24" s="293">
        <f t="shared" si="0"/>
        <v>-81</v>
      </c>
      <c r="I24" s="294">
        <f t="shared" si="1"/>
        <v>-17.920353982300888</v>
      </c>
      <c r="J24" s="471">
        <f t="shared" si="2"/>
        <v>150</v>
      </c>
      <c r="K24" s="472">
        <f t="shared" si="3"/>
        <v>4.021447721179625</v>
      </c>
      <c r="L24" s="462">
        <f t="shared" si="4"/>
        <v>69</v>
      </c>
      <c r="M24" s="295">
        <f t="shared" si="5"/>
        <v>1.6499282639885222</v>
      </c>
      <c r="N24" s="255"/>
      <c r="O24" s="255"/>
    </row>
    <row r="25" spans="1:15" ht="12.75" customHeight="1" thickBot="1">
      <c r="A25" s="699"/>
      <c r="B25" s="92"/>
      <c r="C25" s="92"/>
      <c r="D25" s="700"/>
      <c r="E25" s="92"/>
      <c r="F25" s="92"/>
      <c r="G25" s="700"/>
      <c r="H25" s="701"/>
      <c r="I25" s="361"/>
      <c r="J25" s="701"/>
      <c r="K25" s="361"/>
      <c r="L25" s="245"/>
      <c r="M25" s="95"/>
      <c r="N25" s="255"/>
      <c r="O25" s="255"/>
    </row>
    <row r="26" spans="1:15" ht="9.75" customHeight="1">
      <c r="A26" s="189"/>
      <c r="B26" s="133"/>
      <c r="C26" s="296"/>
      <c r="D26" s="297"/>
      <c r="E26" s="133"/>
      <c r="F26" s="296"/>
      <c r="G26" s="297"/>
      <c r="H26" s="298"/>
      <c r="I26" s="134"/>
      <c r="J26" s="473"/>
      <c r="K26" s="413"/>
      <c r="L26" s="463"/>
      <c r="M26" s="135"/>
      <c r="N26" s="255"/>
      <c r="O26" s="255"/>
    </row>
    <row r="27" spans="1:15" ht="15">
      <c r="A27" s="122" t="s">
        <v>30</v>
      </c>
      <c r="B27" s="299">
        <f aca="true" t="shared" si="7" ref="B27:G27">B24+B23</f>
        <v>58916</v>
      </c>
      <c r="C27" s="300">
        <f t="shared" si="7"/>
        <v>57138</v>
      </c>
      <c r="D27" s="301">
        <f t="shared" si="7"/>
        <v>116054</v>
      </c>
      <c r="E27" s="299">
        <f t="shared" si="7"/>
        <v>55053</v>
      </c>
      <c r="F27" s="300">
        <f t="shared" si="7"/>
        <v>54817</v>
      </c>
      <c r="G27" s="301">
        <f t="shared" si="7"/>
        <v>109870</v>
      </c>
      <c r="H27" s="302">
        <f>E27-B27</f>
        <v>-3863</v>
      </c>
      <c r="I27" s="303">
        <f>H27/B27%</f>
        <v>-6.556792721841266</v>
      </c>
      <c r="J27" s="474">
        <f>F27-C27</f>
        <v>-2321</v>
      </c>
      <c r="K27" s="475">
        <f>J27/C27%</f>
        <v>-4.062095278098639</v>
      </c>
      <c r="L27" s="302">
        <f>G27-D27</f>
        <v>-6184</v>
      </c>
      <c r="M27" s="304">
        <f>L27/D27%</f>
        <v>-5.32855394902373</v>
      </c>
      <c r="N27" s="255"/>
      <c r="O27" s="255"/>
    </row>
    <row r="28" spans="1:15" ht="9.75" customHeight="1">
      <c r="A28" s="305"/>
      <c r="B28" s="148"/>
      <c r="C28" s="306"/>
      <c r="D28" s="307"/>
      <c r="E28" s="148"/>
      <c r="F28" s="306"/>
      <c r="G28" s="307"/>
      <c r="H28" s="308"/>
      <c r="I28" s="120"/>
      <c r="J28" s="476"/>
      <c r="K28" s="477"/>
      <c r="L28" s="464"/>
      <c r="M28" s="309"/>
      <c r="N28" s="255"/>
      <c r="O28" s="255"/>
    </row>
    <row r="29" spans="1:15" ht="19.5" customHeight="1" thickBot="1">
      <c r="A29" s="150" t="s">
        <v>31</v>
      </c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2"/>
      <c r="N29" s="255"/>
      <c r="O29" s="255"/>
    </row>
    <row r="30" ht="15.75" thickTop="1"/>
  </sheetData>
  <sheetProtection/>
  <mergeCells count="7">
    <mergeCell ref="G4:G5"/>
    <mergeCell ref="A3:A5"/>
    <mergeCell ref="B4:B5"/>
    <mergeCell ref="C4:C5"/>
    <mergeCell ref="D4:D5"/>
    <mergeCell ref="E4:E5"/>
    <mergeCell ref="F4:F5"/>
  </mergeCells>
  <printOptions horizontalCentered="1" verticalCentered="1"/>
  <pageMargins left="0.7874015748031497" right="0.7874015748031497" top="0.6692913385826772" bottom="0.6692913385826772" header="0.31496062992125984" footer="0.31496062992125984"/>
  <pageSetup fitToHeight="1" fitToWidth="1" horizontalDpi="600" verticalDpi="6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2.7109375" style="0" customWidth="1"/>
    <col min="2" max="7" width="7.7109375" style="0" customWidth="1"/>
    <col min="8" max="8" width="1.7109375" style="0" customWidth="1"/>
    <col min="9" max="10" width="7.7109375" style="0" customWidth="1"/>
    <col min="11" max="11" width="1.7109375" style="0" customWidth="1"/>
    <col min="12" max="12" width="6.7109375" style="310" customWidth="1"/>
    <col min="13" max="13" width="6.7109375" style="311" customWidth="1"/>
    <col min="14" max="14" width="6.28125" style="310" customWidth="1"/>
    <col min="15" max="15" width="7.28125" style="311" customWidth="1"/>
    <col min="16" max="16" width="7.140625" style="310" customWidth="1"/>
    <col min="17" max="17" width="6.7109375" style="311" customWidth="1"/>
  </cols>
  <sheetData>
    <row r="1" spans="1:17" ht="22.5" customHeight="1" thickTop="1">
      <c r="A1" s="1" t="s">
        <v>115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22.5" customHeight="1" thickBot="1">
      <c r="A2" s="4" t="s">
        <v>76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</row>
    <row r="3" spans="1:17" ht="18" customHeight="1" thickBot="1">
      <c r="A3" s="729" t="s">
        <v>56</v>
      </c>
      <c r="B3" s="693">
        <v>2018</v>
      </c>
      <c r="C3" s="694"/>
      <c r="D3" s="694"/>
      <c r="E3" s="693">
        <v>2019</v>
      </c>
      <c r="F3" s="8"/>
      <c r="G3" s="8"/>
      <c r="H3" s="321"/>
      <c r="I3" s="322" t="s">
        <v>113</v>
      </c>
      <c r="J3" s="323"/>
      <c r="K3" s="321"/>
      <c r="L3" s="9" t="s">
        <v>1</v>
      </c>
      <c r="M3" s="11"/>
      <c r="N3" s="11"/>
      <c r="O3" s="11"/>
      <c r="P3" s="11"/>
      <c r="Q3" s="12"/>
    </row>
    <row r="4" spans="1:17" s="17" customFormat="1" ht="12.75" customHeight="1">
      <c r="A4" s="730"/>
      <c r="B4" s="733" t="s">
        <v>79</v>
      </c>
      <c r="C4" s="737" t="s">
        <v>78</v>
      </c>
      <c r="D4" s="732" t="s">
        <v>77</v>
      </c>
      <c r="E4" s="733" t="s">
        <v>79</v>
      </c>
      <c r="F4" s="737" t="s">
        <v>78</v>
      </c>
      <c r="G4" s="732" t="s">
        <v>77</v>
      </c>
      <c r="H4" s="324"/>
      <c r="I4" s="733">
        <v>2018</v>
      </c>
      <c r="J4" s="735">
        <v>2019</v>
      </c>
      <c r="K4" s="324"/>
      <c r="L4" s="15" t="s">
        <v>82</v>
      </c>
      <c r="M4" s="14"/>
      <c r="N4" s="378" t="s">
        <v>81</v>
      </c>
      <c r="O4" s="379"/>
      <c r="P4" s="14" t="s">
        <v>80</v>
      </c>
      <c r="Q4" s="16"/>
    </row>
    <row r="5" spans="1:17" s="17" customFormat="1" ht="13.5" customHeight="1" thickBot="1">
      <c r="A5" s="731"/>
      <c r="B5" s="704"/>
      <c r="C5" s="738"/>
      <c r="D5" s="708"/>
      <c r="E5" s="704"/>
      <c r="F5" s="738"/>
      <c r="G5" s="708"/>
      <c r="H5" s="325"/>
      <c r="I5" s="734"/>
      <c r="J5" s="736"/>
      <c r="K5" s="325"/>
      <c r="L5" s="19" t="s">
        <v>8</v>
      </c>
      <c r="M5" s="352" t="s">
        <v>12</v>
      </c>
      <c r="N5" s="380" t="s">
        <v>8</v>
      </c>
      <c r="O5" s="381" t="s">
        <v>12</v>
      </c>
      <c r="P5" s="352" t="s">
        <v>8</v>
      </c>
      <c r="Q5" s="20" t="s">
        <v>12</v>
      </c>
    </row>
    <row r="6" spans="1:17" ht="18" customHeight="1">
      <c r="A6" s="258" t="s">
        <v>57</v>
      </c>
      <c r="B6" s="259">
        <v>4401</v>
      </c>
      <c r="C6" s="260">
        <v>6</v>
      </c>
      <c r="D6" s="312">
        <v>118</v>
      </c>
      <c r="E6" s="262">
        <v>4557</v>
      </c>
      <c r="F6" s="260">
        <v>4</v>
      </c>
      <c r="G6" s="312">
        <v>131</v>
      </c>
      <c r="H6" s="326"/>
      <c r="I6" s="327">
        <f>B6/Settore!D6%</f>
        <v>97.25966850828729</v>
      </c>
      <c r="J6" s="328">
        <f>E6/Settore!G6%</f>
        <v>97.12276214833759</v>
      </c>
      <c r="K6" s="326"/>
      <c r="L6" s="263">
        <f aca="true" t="shared" si="0" ref="L6:L22">E6-B6</f>
        <v>156</v>
      </c>
      <c r="M6" s="264">
        <f aca="true" t="shared" si="1" ref="M6:M22">L6/B6%</f>
        <v>3.54464894342195</v>
      </c>
      <c r="N6" s="465">
        <f aca="true" t="shared" si="2" ref="N6:N22">F6-C6</f>
        <v>-2</v>
      </c>
      <c r="O6" s="478">
        <f>N6/C6%</f>
        <v>-33.333333333333336</v>
      </c>
      <c r="P6" s="459">
        <f aca="true" t="shared" si="3" ref="P6:P22">G6-D6</f>
        <v>13</v>
      </c>
      <c r="Q6" s="265">
        <f aca="true" t="shared" si="4" ref="Q6:Q22">P6/D6%</f>
        <v>11.016949152542374</v>
      </c>
    </row>
    <row r="7" spans="1:17" ht="18" customHeight="1">
      <c r="A7" s="266" t="s">
        <v>58</v>
      </c>
      <c r="B7" s="267">
        <v>21159</v>
      </c>
      <c r="C7" s="268">
        <v>889</v>
      </c>
      <c r="D7" s="313">
        <v>4290</v>
      </c>
      <c r="E7" s="268">
        <v>15595</v>
      </c>
      <c r="F7" s="268">
        <v>937</v>
      </c>
      <c r="G7" s="313">
        <v>4902</v>
      </c>
      <c r="H7" s="329"/>
      <c r="I7" s="330">
        <f>B7/Settore!D7%</f>
        <v>80.33639608170704</v>
      </c>
      <c r="J7" s="331">
        <f>E7/Settore!G7%</f>
        <v>72.75823458057292</v>
      </c>
      <c r="K7" s="329"/>
      <c r="L7" s="263">
        <f t="shared" si="0"/>
        <v>-5564</v>
      </c>
      <c r="M7" s="264">
        <f t="shared" si="1"/>
        <v>-26.296138758920552</v>
      </c>
      <c r="N7" s="465">
        <f t="shared" si="2"/>
        <v>48</v>
      </c>
      <c r="O7" s="466">
        <f>N7/C7%</f>
        <v>5.399325084364454</v>
      </c>
      <c r="P7" s="459">
        <f t="shared" si="3"/>
        <v>612</v>
      </c>
      <c r="Q7" s="265">
        <f t="shared" si="4"/>
        <v>14.265734265734267</v>
      </c>
    </row>
    <row r="8" spans="1:17" ht="15">
      <c r="A8" s="270" t="s">
        <v>59</v>
      </c>
      <c r="B8" s="271">
        <v>3481</v>
      </c>
      <c r="C8" s="272">
        <v>85</v>
      </c>
      <c r="D8" s="314">
        <v>413</v>
      </c>
      <c r="E8" s="272">
        <v>2562</v>
      </c>
      <c r="F8" s="272">
        <v>123</v>
      </c>
      <c r="G8" s="314">
        <v>395</v>
      </c>
      <c r="H8" s="332"/>
      <c r="I8" s="333">
        <f>B8/Settore!D8%</f>
        <v>87.48429253581303</v>
      </c>
      <c r="J8" s="334">
        <f>E8/Settore!G8%</f>
        <v>83.18181818181819</v>
      </c>
      <c r="K8" s="332"/>
      <c r="L8" s="274">
        <f t="shared" si="0"/>
        <v>-919</v>
      </c>
      <c r="M8" s="275">
        <f t="shared" si="1"/>
        <v>-26.400459638035045</v>
      </c>
      <c r="N8" s="467">
        <f t="shared" si="2"/>
        <v>38</v>
      </c>
      <c r="O8" s="468">
        <f aca="true" t="shared" si="5" ref="O8:O22">N8/C8%</f>
        <v>44.70588235294118</v>
      </c>
      <c r="P8" s="460">
        <f t="shared" si="3"/>
        <v>-18</v>
      </c>
      <c r="Q8" s="276">
        <f t="shared" si="4"/>
        <v>-4.358353510895884</v>
      </c>
    </row>
    <row r="9" spans="1:17" ht="15">
      <c r="A9" s="270" t="s">
        <v>60</v>
      </c>
      <c r="B9" s="271">
        <v>3903</v>
      </c>
      <c r="C9" s="272">
        <v>156</v>
      </c>
      <c r="D9" s="314">
        <v>964</v>
      </c>
      <c r="E9" s="272">
        <v>2280</v>
      </c>
      <c r="F9" s="272">
        <v>177</v>
      </c>
      <c r="G9" s="314">
        <v>873</v>
      </c>
      <c r="H9" s="332"/>
      <c r="I9" s="333">
        <f>B9/Settore!D9%</f>
        <v>77.70256818634283</v>
      </c>
      <c r="J9" s="334">
        <f>E9/Settore!G9%</f>
        <v>68.46846846846847</v>
      </c>
      <c r="K9" s="332"/>
      <c r="L9" s="274">
        <f t="shared" si="0"/>
        <v>-1623</v>
      </c>
      <c r="M9" s="275">
        <f t="shared" si="1"/>
        <v>-41.58339738662567</v>
      </c>
      <c r="N9" s="467">
        <f t="shared" si="2"/>
        <v>21</v>
      </c>
      <c r="O9" s="468">
        <f t="shared" si="5"/>
        <v>13.461538461538462</v>
      </c>
      <c r="P9" s="460">
        <f t="shared" si="3"/>
        <v>-91</v>
      </c>
      <c r="Q9" s="276">
        <f t="shared" si="4"/>
        <v>-9.439834024896266</v>
      </c>
    </row>
    <row r="10" spans="1:17" ht="15">
      <c r="A10" s="270" t="s">
        <v>61</v>
      </c>
      <c r="B10" s="271">
        <v>2260</v>
      </c>
      <c r="C10" s="272">
        <v>59</v>
      </c>
      <c r="D10" s="314">
        <v>414</v>
      </c>
      <c r="E10" s="272">
        <v>1477</v>
      </c>
      <c r="F10" s="272">
        <v>44</v>
      </c>
      <c r="G10" s="314">
        <v>443</v>
      </c>
      <c r="H10" s="332"/>
      <c r="I10" s="333">
        <f>B10/Settore!D10%</f>
        <v>82.69301134284669</v>
      </c>
      <c r="J10" s="334">
        <f>E10/Settore!G10%</f>
        <v>75.20366598778004</v>
      </c>
      <c r="K10" s="332"/>
      <c r="L10" s="274">
        <f t="shared" si="0"/>
        <v>-783</v>
      </c>
      <c r="M10" s="275">
        <f t="shared" si="1"/>
        <v>-34.64601769911504</v>
      </c>
      <c r="N10" s="467">
        <f t="shared" si="2"/>
        <v>-15</v>
      </c>
      <c r="O10" s="468">
        <f t="shared" si="5"/>
        <v>-25.423728813559322</v>
      </c>
      <c r="P10" s="460">
        <f t="shared" si="3"/>
        <v>29</v>
      </c>
      <c r="Q10" s="276">
        <f t="shared" si="4"/>
        <v>7.004830917874397</v>
      </c>
    </row>
    <row r="11" spans="1:17" ht="15">
      <c r="A11" s="270" t="s">
        <v>62</v>
      </c>
      <c r="B11" s="271">
        <v>9292</v>
      </c>
      <c r="C11" s="272">
        <v>484</v>
      </c>
      <c r="D11" s="314">
        <v>2125</v>
      </c>
      <c r="E11" s="272">
        <v>7243</v>
      </c>
      <c r="F11" s="272">
        <v>459</v>
      </c>
      <c r="G11" s="314">
        <v>2584</v>
      </c>
      <c r="H11" s="332"/>
      <c r="I11" s="333">
        <f>B11/Settore!D11%</f>
        <v>78.07747248130408</v>
      </c>
      <c r="J11" s="334">
        <f>E11/Settore!G11%</f>
        <v>70.4160995527902</v>
      </c>
      <c r="K11" s="332"/>
      <c r="L11" s="274">
        <f t="shared" si="0"/>
        <v>-2049</v>
      </c>
      <c r="M11" s="275">
        <f t="shared" si="1"/>
        <v>-22.051226861816616</v>
      </c>
      <c r="N11" s="467">
        <f t="shared" si="2"/>
        <v>-25</v>
      </c>
      <c r="O11" s="468">
        <f t="shared" si="5"/>
        <v>-5.1652892561983474</v>
      </c>
      <c r="P11" s="460">
        <f t="shared" si="3"/>
        <v>459</v>
      </c>
      <c r="Q11" s="276">
        <f t="shared" si="4"/>
        <v>21.6</v>
      </c>
    </row>
    <row r="12" spans="1:17" ht="15">
      <c r="A12" s="270" t="s">
        <v>63</v>
      </c>
      <c r="B12" s="271">
        <v>2223</v>
      </c>
      <c r="C12" s="272">
        <v>105</v>
      </c>
      <c r="D12" s="314">
        <v>374</v>
      </c>
      <c r="E12" s="272">
        <v>2033</v>
      </c>
      <c r="F12" s="272">
        <v>134</v>
      </c>
      <c r="G12" s="314">
        <v>607</v>
      </c>
      <c r="H12" s="332"/>
      <c r="I12" s="333">
        <f>B12/Settore!D12%</f>
        <v>82.27239082161363</v>
      </c>
      <c r="J12" s="334">
        <f>E12/Settore!G12%</f>
        <v>73.28767123287672</v>
      </c>
      <c r="K12" s="332"/>
      <c r="L12" s="274">
        <f t="shared" si="0"/>
        <v>-190</v>
      </c>
      <c r="M12" s="275">
        <f t="shared" si="1"/>
        <v>-8.547008547008547</v>
      </c>
      <c r="N12" s="467">
        <f t="shared" si="2"/>
        <v>29</v>
      </c>
      <c r="O12" s="468">
        <f t="shared" si="5"/>
        <v>27.619047619047617</v>
      </c>
      <c r="P12" s="460">
        <f t="shared" si="3"/>
        <v>233</v>
      </c>
      <c r="Q12" s="276">
        <f t="shared" si="4"/>
        <v>62.29946524064171</v>
      </c>
    </row>
    <row r="13" spans="1:17" ht="18" customHeight="1">
      <c r="A13" s="266" t="s">
        <v>64</v>
      </c>
      <c r="B13" s="267">
        <v>4358</v>
      </c>
      <c r="C13" s="268">
        <v>300</v>
      </c>
      <c r="D13" s="313">
        <v>1136</v>
      </c>
      <c r="E13" s="268">
        <v>3783</v>
      </c>
      <c r="F13" s="268">
        <v>289</v>
      </c>
      <c r="G13" s="313">
        <v>1182</v>
      </c>
      <c r="H13" s="329"/>
      <c r="I13" s="330">
        <f>B13/Settore!D13%</f>
        <v>75.2157404211253</v>
      </c>
      <c r="J13" s="331">
        <f>E13/Settore!G13%</f>
        <v>72.00228397411496</v>
      </c>
      <c r="K13" s="329"/>
      <c r="L13" s="263">
        <f t="shared" si="0"/>
        <v>-575</v>
      </c>
      <c r="M13" s="264">
        <f t="shared" si="1"/>
        <v>-13.194125745754935</v>
      </c>
      <c r="N13" s="465">
        <f t="shared" si="2"/>
        <v>-11</v>
      </c>
      <c r="O13" s="466">
        <f t="shared" si="5"/>
        <v>-3.6666666666666665</v>
      </c>
      <c r="P13" s="459">
        <f t="shared" si="3"/>
        <v>46</v>
      </c>
      <c r="Q13" s="265">
        <f t="shared" si="4"/>
        <v>4.049295774647888</v>
      </c>
    </row>
    <row r="14" spans="1:17" ht="18" customHeight="1">
      <c r="A14" s="266" t="s">
        <v>65</v>
      </c>
      <c r="B14" s="267">
        <v>62866</v>
      </c>
      <c r="C14" s="268">
        <v>2658</v>
      </c>
      <c r="D14" s="313">
        <v>9691</v>
      </c>
      <c r="E14" s="268">
        <v>59952</v>
      </c>
      <c r="F14" s="268">
        <v>2959</v>
      </c>
      <c r="G14" s="313">
        <v>11328</v>
      </c>
      <c r="H14" s="329"/>
      <c r="I14" s="330">
        <f>B14/Settore!D14%</f>
        <v>83.58173236721399</v>
      </c>
      <c r="J14" s="331">
        <f>E14/Settore!G14%</f>
        <v>80.75539810611673</v>
      </c>
      <c r="K14" s="329"/>
      <c r="L14" s="263">
        <f t="shared" si="0"/>
        <v>-2914</v>
      </c>
      <c r="M14" s="264">
        <f t="shared" si="1"/>
        <v>-4.6352559412082845</v>
      </c>
      <c r="N14" s="465">
        <f t="shared" si="2"/>
        <v>301</v>
      </c>
      <c r="O14" s="466">
        <f t="shared" si="5"/>
        <v>11.324303987960874</v>
      </c>
      <c r="P14" s="459">
        <f t="shared" si="3"/>
        <v>1637</v>
      </c>
      <c r="Q14" s="265">
        <f t="shared" si="4"/>
        <v>16.89196161386854</v>
      </c>
    </row>
    <row r="15" spans="1:17" ht="15">
      <c r="A15" s="280" t="s">
        <v>66</v>
      </c>
      <c r="B15" s="271">
        <v>8282</v>
      </c>
      <c r="C15" s="272">
        <v>660</v>
      </c>
      <c r="D15" s="314">
        <v>1634</v>
      </c>
      <c r="E15" s="272">
        <v>7212</v>
      </c>
      <c r="F15" s="272">
        <v>725</v>
      </c>
      <c r="G15" s="314">
        <v>1817</v>
      </c>
      <c r="H15" s="332"/>
      <c r="I15" s="333">
        <f>B15/Settore!D15%</f>
        <v>78.30937972768533</v>
      </c>
      <c r="J15" s="334">
        <f>E15/Settore!G15%</f>
        <v>73.9388968628255</v>
      </c>
      <c r="K15" s="332"/>
      <c r="L15" s="274">
        <f t="shared" si="0"/>
        <v>-1070</v>
      </c>
      <c r="M15" s="275">
        <f t="shared" si="1"/>
        <v>-12.91958464139097</v>
      </c>
      <c r="N15" s="467">
        <f t="shared" si="2"/>
        <v>65</v>
      </c>
      <c r="O15" s="468">
        <f t="shared" si="5"/>
        <v>9.84848484848485</v>
      </c>
      <c r="P15" s="460">
        <f t="shared" si="3"/>
        <v>183</v>
      </c>
      <c r="Q15" s="276">
        <f t="shared" si="4"/>
        <v>11.199510403916769</v>
      </c>
    </row>
    <row r="16" spans="1:17" ht="15">
      <c r="A16" s="280" t="s">
        <v>67</v>
      </c>
      <c r="B16" s="271">
        <v>18365</v>
      </c>
      <c r="C16" s="272">
        <v>1058</v>
      </c>
      <c r="D16" s="314">
        <v>1668</v>
      </c>
      <c r="E16" s="272">
        <v>18463</v>
      </c>
      <c r="F16" s="272">
        <v>1236</v>
      </c>
      <c r="G16" s="314">
        <v>1804</v>
      </c>
      <c r="H16" s="332"/>
      <c r="I16" s="333">
        <f>B16/Settore!D16%</f>
        <v>87.07505571096677</v>
      </c>
      <c r="J16" s="334">
        <f>E16/Settore!G16%</f>
        <v>85.86243779937683</v>
      </c>
      <c r="K16" s="332"/>
      <c r="L16" s="274">
        <f t="shared" si="0"/>
        <v>98</v>
      </c>
      <c r="M16" s="275">
        <f t="shared" si="1"/>
        <v>0.5336237408113259</v>
      </c>
      <c r="N16" s="467">
        <f t="shared" si="2"/>
        <v>178</v>
      </c>
      <c r="O16" s="468">
        <f t="shared" si="5"/>
        <v>16.8241965973535</v>
      </c>
      <c r="P16" s="460">
        <f t="shared" si="3"/>
        <v>136</v>
      </c>
      <c r="Q16" s="276">
        <f t="shared" si="4"/>
        <v>8.15347721822542</v>
      </c>
    </row>
    <row r="17" spans="1:17" ht="15">
      <c r="A17" s="280" t="s">
        <v>68</v>
      </c>
      <c r="B17" s="271">
        <v>5550</v>
      </c>
      <c r="C17" s="272">
        <v>121</v>
      </c>
      <c r="D17" s="314">
        <v>1650</v>
      </c>
      <c r="E17" s="272">
        <v>5437</v>
      </c>
      <c r="F17" s="272">
        <v>138</v>
      </c>
      <c r="G17" s="314">
        <v>1618</v>
      </c>
      <c r="H17" s="332"/>
      <c r="I17" s="333">
        <f>B17/Settore!D17%</f>
        <v>75.80931566725857</v>
      </c>
      <c r="J17" s="334">
        <f>E17/Settore!G17%</f>
        <v>75.58737661615459</v>
      </c>
      <c r="K17" s="332"/>
      <c r="L17" s="274">
        <f t="shared" si="0"/>
        <v>-113</v>
      </c>
      <c r="M17" s="275">
        <f t="shared" si="1"/>
        <v>-2.036036036036036</v>
      </c>
      <c r="N17" s="467">
        <f t="shared" si="2"/>
        <v>17</v>
      </c>
      <c r="O17" s="468">
        <f t="shared" si="5"/>
        <v>14.049586776859504</v>
      </c>
      <c r="P17" s="460">
        <f t="shared" si="3"/>
        <v>-32</v>
      </c>
      <c r="Q17" s="276">
        <f t="shared" si="4"/>
        <v>-1.9393939393939394</v>
      </c>
    </row>
    <row r="18" spans="1:17" ht="15">
      <c r="A18" s="280" t="s">
        <v>69</v>
      </c>
      <c r="B18" s="271">
        <v>1697</v>
      </c>
      <c r="C18" s="272">
        <v>240</v>
      </c>
      <c r="D18" s="314">
        <v>584</v>
      </c>
      <c r="E18" s="272">
        <v>1560</v>
      </c>
      <c r="F18" s="272">
        <v>293</v>
      </c>
      <c r="G18" s="314">
        <v>713</v>
      </c>
      <c r="H18" s="332"/>
      <c r="I18" s="333">
        <f>B18/Settore!D18%</f>
        <v>67.31455771519238</v>
      </c>
      <c r="J18" s="334">
        <f>E18/Settore!G18%</f>
        <v>60.7950116913484</v>
      </c>
      <c r="K18" s="332"/>
      <c r="L18" s="274">
        <f t="shared" si="0"/>
        <v>-137</v>
      </c>
      <c r="M18" s="275">
        <f t="shared" si="1"/>
        <v>-8.07307012374779</v>
      </c>
      <c r="N18" s="467">
        <f t="shared" si="2"/>
        <v>53</v>
      </c>
      <c r="O18" s="468">
        <f t="shared" si="5"/>
        <v>22.083333333333336</v>
      </c>
      <c r="P18" s="460">
        <f t="shared" si="3"/>
        <v>129</v>
      </c>
      <c r="Q18" s="276">
        <f t="shared" si="4"/>
        <v>22.089041095890412</v>
      </c>
    </row>
    <row r="19" spans="1:17" ht="15">
      <c r="A19" s="280" t="s">
        <v>70</v>
      </c>
      <c r="B19" s="271">
        <v>7936</v>
      </c>
      <c r="C19" s="272">
        <v>72</v>
      </c>
      <c r="D19" s="314">
        <v>1017</v>
      </c>
      <c r="E19" s="272">
        <v>6443</v>
      </c>
      <c r="F19" s="272">
        <v>80</v>
      </c>
      <c r="G19" s="314">
        <v>1250</v>
      </c>
      <c r="H19" s="332"/>
      <c r="I19" s="333">
        <f>B19/Settore!D19%</f>
        <v>87.93351800554017</v>
      </c>
      <c r="J19" s="334">
        <f>E19/Settore!G19%</f>
        <v>82.88948925768686</v>
      </c>
      <c r="K19" s="332"/>
      <c r="L19" s="274">
        <f>E19-B19</f>
        <v>-1493</v>
      </c>
      <c r="M19" s="275">
        <f>L19/B19%</f>
        <v>-18.813004032258064</v>
      </c>
      <c r="N19" s="467">
        <f>F19-C19</f>
        <v>8</v>
      </c>
      <c r="O19" s="468">
        <f>N19/C19%</f>
        <v>11.11111111111111</v>
      </c>
      <c r="P19" s="460">
        <f>G19-D19</f>
        <v>233</v>
      </c>
      <c r="Q19" s="276">
        <f>P19/D19%</f>
        <v>22.910521140609635</v>
      </c>
    </row>
    <row r="20" spans="1:17" ht="15">
      <c r="A20" s="280" t="s">
        <v>71</v>
      </c>
      <c r="B20" s="271">
        <v>11907</v>
      </c>
      <c r="C20" s="272">
        <v>8</v>
      </c>
      <c r="D20" s="314">
        <v>630</v>
      </c>
      <c r="E20" s="272">
        <v>12146</v>
      </c>
      <c r="F20" s="272">
        <v>12</v>
      </c>
      <c r="G20" s="314">
        <v>886</v>
      </c>
      <c r="H20" s="332"/>
      <c r="I20" s="333">
        <f>B20/Settore!D20%</f>
        <v>94.91430848943803</v>
      </c>
      <c r="J20" s="334">
        <f>E20/Settore!G20%</f>
        <v>93.11560870898498</v>
      </c>
      <c r="K20" s="332"/>
      <c r="L20" s="274">
        <f t="shared" si="0"/>
        <v>239</v>
      </c>
      <c r="M20" s="275">
        <f t="shared" si="1"/>
        <v>2.0072226421432773</v>
      </c>
      <c r="N20" s="467">
        <f t="shared" si="2"/>
        <v>4</v>
      </c>
      <c r="O20" s="479">
        <v>0</v>
      </c>
      <c r="P20" s="460">
        <f t="shared" si="3"/>
        <v>256</v>
      </c>
      <c r="Q20" s="276">
        <f t="shared" si="4"/>
        <v>40.63492063492063</v>
      </c>
    </row>
    <row r="21" spans="1:17" ht="15">
      <c r="A21" s="280" t="s">
        <v>72</v>
      </c>
      <c r="B21" s="271">
        <v>4869</v>
      </c>
      <c r="C21" s="272">
        <v>85</v>
      </c>
      <c r="D21" s="314">
        <v>1547</v>
      </c>
      <c r="E21" s="272">
        <v>4653</v>
      </c>
      <c r="F21" s="272">
        <v>99</v>
      </c>
      <c r="G21" s="314">
        <v>2220</v>
      </c>
      <c r="H21" s="332"/>
      <c r="I21" s="333">
        <f>B21/Settore!D21%</f>
        <v>74.89616982002768</v>
      </c>
      <c r="J21" s="334">
        <f>E21/Settore!G21%</f>
        <v>66.73838209982789</v>
      </c>
      <c r="K21" s="332"/>
      <c r="L21" s="274">
        <f t="shared" si="0"/>
        <v>-216</v>
      </c>
      <c r="M21" s="275">
        <f t="shared" si="1"/>
        <v>-4.436229205175601</v>
      </c>
      <c r="N21" s="467">
        <f t="shared" si="2"/>
        <v>14</v>
      </c>
      <c r="O21" s="468">
        <f t="shared" si="5"/>
        <v>16.47058823529412</v>
      </c>
      <c r="P21" s="460">
        <f t="shared" si="3"/>
        <v>673</v>
      </c>
      <c r="Q21" s="276">
        <f t="shared" si="4"/>
        <v>43.503555268261145</v>
      </c>
    </row>
    <row r="22" spans="1:17" ht="15">
      <c r="A22" s="280" t="s">
        <v>73</v>
      </c>
      <c r="B22" s="271">
        <v>4260</v>
      </c>
      <c r="C22" s="272">
        <v>414</v>
      </c>
      <c r="D22" s="314">
        <v>961</v>
      </c>
      <c r="E22" s="272">
        <v>4038</v>
      </c>
      <c r="F22" s="272">
        <v>376</v>
      </c>
      <c r="G22" s="314">
        <v>1020</v>
      </c>
      <c r="H22" s="332"/>
      <c r="I22" s="333">
        <f>B22/Settore!D22%</f>
        <v>75.59893522626442</v>
      </c>
      <c r="J22" s="334">
        <f>E22/Settore!G22%</f>
        <v>74.30990062569009</v>
      </c>
      <c r="K22" s="332"/>
      <c r="L22" s="274">
        <f t="shared" si="0"/>
        <v>-222</v>
      </c>
      <c r="M22" s="275">
        <f t="shared" si="1"/>
        <v>-5.211267605633803</v>
      </c>
      <c r="N22" s="467">
        <f t="shared" si="2"/>
        <v>-38</v>
      </c>
      <c r="O22" s="468">
        <f t="shared" si="5"/>
        <v>-9.178743961352657</v>
      </c>
      <c r="P22" s="460">
        <f t="shared" si="3"/>
        <v>59</v>
      </c>
      <c r="Q22" s="276">
        <f t="shared" si="4"/>
        <v>6.139438085327784</v>
      </c>
    </row>
    <row r="23" spans="1:17" ht="30" customHeight="1">
      <c r="A23" s="282" t="s">
        <v>74</v>
      </c>
      <c r="B23" s="283">
        <f aca="true" t="shared" si="6" ref="B23:G23">B14+B13+B7+B6</f>
        <v>92784</v>
      </c>
      <c r="C23" s="284">
        <f t="shared" si="6"/>
        <v>3853</v>
      </c>
      <c r="D23" s="285">
        <f t="shared" si="6"/>
        <v>15235</v>
      </c>
      <c r="E23" s="286">
        <f t="shared" si="6"/>
        <v>83887</v>
      </c>
      <c r="F23" s="284">
        <f t="shared" si="6"/>
        <v>4189</v>
      </c>
      <c r="G23" s="285">
        <f t="shared" si="6"/>
        <v>17543</v>
      </c>
      <c r="H23" s="335"/>
      <c r="I23" s="336">
        <f>B23/Settore!D23%</f>
        <v>82.93764302059496</v>
      </c>
      <c r="J23" s="337">
        <f>E23/Settore!G23%</f>
        <v>79.42415663848361</v>
      </c>
      <c r="K23" s="335"/>
      <c r="L23" s="287">
        <f>E23-B23</f>
        <v>-8897</v>
      </c>
      <c r="M23" s="458">
        <f>L23/B23%</f>
        <v>-9.588937747887567</v>
      </c>
      <c r="N23" s="469">
        <f>F23-C23</f>
        <v>336</v>
      </c>
      <c r="O23" s="470">
        <f>N23/C23%</f>
        <v>8.72047754996107</v>
      </c>
      <c r="P23" s="461">
        <f>G23-D23</f>
        <v>2308</v>
      </c>
      <c r="Q23" s="288">
        <f>P23/D23%</f>
        <v>15.149327207088941</v>
      </c>
    </row>
    <row r="24" spans="1:17" ht="18" customHeight="1">
      <c r="A24" s="289" t="s">
        <v>75</v>
      </c>
      <c r="B24" s="290">
        <v>896</v>
      </c>
      <c r="C24" s="291">
        <v>0</v>
      </c>
      <c r="D24" s="315">
        <v>3286</v>
      </c>
      <c r="E24" s="291">
        <v>862</v>
      </c>
      <c r="F24" s="291">
        <v>0</v>
      </c>
      <c r="G24" s="315">
        <v>3389</v>
      </c>
      <c r="H24" s="338"/>
      <c r="I24" s="339">
        <f>B24/Settore!D24%</f>
        <v>21.42515542802487</v>
      </c>
      <c r="J24" s="340">
        <f>E24/Settore!G24%</f>
        <v>20.277581745471654</v>
      </c>
      <c r="K24" s="338"/>
      <c r="L24" s="293">
        <f>E24-B24</f>
        <v>-34</v>
      </c>
      <c r="M24" s="294">
        <f>L24/B24%</f>
        <v>-3.7946428571428568</v>
      </c>
      <c r="N24" s="471">
        <f>F24-C24</f>
        <v>0</v>
      </c>
      <c r="O24" s="480">
        <v>0</v>
      </c>
      <c r="P24" s="462">
        <f>G24-D24</f>
        <v>103</v>
      </c>
      <c r="Q24" s="295">
        <f>P24/D24%</f>
        <v>3.1345100426049908</v>
      </c>
    </row>
    <row r="25" spans="1:17" ht="12.75" customHeight="1" thickBot="1">
      <c r="A25" s="699"/>
      <c r="B25" s="92"/>
      <c r="C25" s="92"/>
      <c r="D25" s="700"/>
      <c r="E25" s="92"/>
      <c r="F25" s="92"/>
      <c r="G25" s="93"/>
      <c r="H25" s="341"/>
      <c r="I25" s="702"/>
      <c r="J25" s="342"/>
      <c r="K25" s="341"/>
      <c r="L25" s="94"/>
      <c r="M25" s="361"/>
      <c r="N25" s="701"/>
      <c r="O25" s="361"/>
      <c r="P25" s="245"/>
      <c r="Q25" s="95"/>
    </row>
    <row r="26" spans="1:17" ht="9.75" customHeight="1">
      <c r="A26" s="189"/>
      <c r="B26" s="133"/>
      <c r="C26" s="296"/>
      <c r="D26" s="297"/>
      <c r="E26" s="133"/>
      <c r="F26" s="296"/>
      <c r="G26" s="297"/>
      <c r="H26" s="343"/>
      <c r="I26" s="344"/>
      <c r="J26" s="345"/>
      <c r="K26" s="343"/>
      <c r="L26" s="298"/>
      <c r="M26" s="134"/>
      <c r="N26" s="473"/>
      <c r="O26" s="413"/>
      <c r="P26" s="463"/>
      <c r="Q26" s="135"/>
    </row>
    <row r="27" spans="1:17" ht="15">
      <c r="A27" s="122" t="s">
        <v>30</v>
      </c>
      <c r="B27" s="299">
        <f aca="true" t="shared" si="7" ref="B27:G27">B24+B23</f>
        <v>93680</v>
      </c>
      <c r="C27" s="300">
        <f t="shared" si="7"/>
        <v>3853</v>
      </c>
      <c r="D27" s="301">
        <f t="shared" si="7"/>
        <v>18521</v>
      </c>
      <c r="E27" s="299">
        <f t="shared" si="7"/>
        <v>84749</v>
      </c>
      <c r="F27" s="300">
        <f t="shared" si="7"/>
        <v>4189</v>
      </c>
      <c r="G27" s="301">
        <f t="shared" si="7"/>
        <v>20932</v>
      </c>
      <c r="H27" s="346"/>
      <c r="I27" s="347">
        <f>B27/Settore!D27%</f>
        <v>80.72104365209299</v>
      </c>
      <c r="J27" s="348">
        <f>E27/Settore!G27%</f>
        <v>77.13570583416765</v>
      </c>
      <c r="K27" s="346"/>
      <c r="L27" s="302">
        <f>E27-B27</f>
        <v>-8931</v>
      </c>
      <c r="M27" s="303">
        <f>L27/B27%</f>
        <v>-9.533518360375748</v>
      </c>
      <c r="N27" s="474">
        <f>F27-C27</f>
        <v>336</v>
      </c>
      <c r="O27" s="475">
        <f>N27/C27%</f>
        <v>8.72047754996107</v>
      </c>
      <c r="P27" s="302">
        <f>G27-D27</f>
        <v>2411</v>
      </c>
      <c r="Q27" s="304">
        <f>P27/D27%</f>
        <v>13.017655634145024</v>
      </c>
    </row>
    <row r="28" spans="1:17" ht="9.75" customHeight="1">
      <c r="A28" s="305"/>
      <c r="B28" s="148"/>
      <c r="C28" s="306"/>
      <c r="D28" s="307"/>
      <c r="E28" s="148"/>
      <c r="F28" s="306"/>
      <c r="G28" s="307"/>
      <c r="H28" s="349"/>
      <c r="I28" s="350"/>
      <c r="J28" s="148"/>
      <c r="K28" s="349"/>
      <c r="L28" s="308"/>
      <c r="M28" s="120"/>
      <c r="N28" s="476"/>
      <c r="O28" s="477"/>
      <c r="P28" s="464"/>
      <c r="Q28" s="309"/>
    </row>
    <row r="29" spans="1:17" ht="19.5" customHeight="1" thickBot="1">
      <c r="A29" s="150" t="s">
        <v>31</v>
      </c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2"/>
    </row>
    <row r="30" ht="15.75" thickTop="1"/>
  </sheetData>
  <sheetProtection/>
  <mergeCells count="9">
    <mergeCell ref="G4:G5"/>
    <mergeCell ref="I4:I5"/>
    <mergeCell ref="J4:J5"/>
    <mergeCell ref="A3:A5"/>
    <mergeCell ref="B4:B5"/>
    <mergeCell ref="C4:C5"/>
    <mergeCell ref="D4:D5"/>
    <mergeCell ref="E4:E5"/>
    <mergeCell ref="F4:F5"/>
  </mergeCells>
  <printOptions horizontalCentered="1" verticalCentered="1"/>
  <pageMargins left="0.7874015748031497" right="0.7874015748031497" top="0.6692913385826772" bottom="0.6692913385826772" header="0.31496062992125984" footer="0.31496062992125984"/>
  <pageSetup fitToHeight="1" fitToWidth="1" horizontalDpi="600" verticalDpi="600" orientation="landscape" paperSize="9" scale="92" r:id="rId1"/>
  <ignoredErrors>
    <ignoredError sqref="I6:I24 J6:J2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04203gf</dc:creator>
  <cp:keywords/>
  <dc:description/>
  <cp:lastModifiedBy>Mauro Filippo Durando</cp:lastModifiedBy>
  <cp:lastPrinted>2020-04-19T07:10:17Z</cp:lastPrinted>
  <dcterms:created xsi:type="dcterms:W3CDTF">2017-12-13T08:39:04Z</dcterms:created>
  <dcterms:modified xsi:type="dcterms:W3CDTF">2020-04-19T07:19:08Z</dcterms:modified>
  <cp:category/>
  <cp:version/>
  <cp:contentType/>
  <cp:contentStatus/>
</cp:coreProperties>
</file>