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Definizioni" sheetId="1" r:id="rId1"/>
    <sheet name="Popolaz.Piemonte" sheetId="2" r:id="rId2"/>
    <sheet name="Occup.Piem settore" sheetId="3" r:id="rId3"/>
    <sheet name="Occup.Piem tipo genere" sheetId="4" r:id="rId4"/>
    <sheet name="Occup Italia genere" sheetId="5" r:id="rId5"/>
    <sheet name="Occup Italia settore" sheetId="6" r:id="rId6"/>
    <sheet name="Occup Italia tipo" sheetId="7" r:id="rId7"/>
    <sheet name="Disocc.Italia genere" sheetId="8" r:id="rId8"/>
    <sheet name="Disocc Italia condizione" sheetId="9" r:id="rId9"/>
    <sheet name="FLav.potenziali genere" sheetId="10" r:id="rId10"/>
    <sheet name="Tassi occup-attiv." sheetId="11" r:id="rId11"/>
    <sheet name="Tassi disocc." sheetId="12" r:id="rId12"/>
  </sheets>
  <definedNames/>
  <calcPr fullCalcOnLoad="1"/>
</workbook>
</file>

<file path=xl/sharedStrings.xml><?xml version="1.0" encoding="utf-8"?>
<sst xmlns="http://schemas.openxmlformats.org/spreadsheetml/2006/main" count="616" uniqueCount="180">
  <si>
    <t>P I E M O N T E</t>
  </si>
  <si>
    <r>
      <t xml:space="preserve">OCCUPATI PER SETTORE DI ATTIVITA' E GENERE </t>
    </r>
    <r>
      <rPr>
        <sz val="10"/>
        <rFont val="Arial"/>
        <family val="2"/>
      </rPr>
      <t>(x1000)</t>
    </r>
  </si>
  <si>
    <t>Variazione interannuale</t>
  </si>
  <si>
    <t>UOMINI</t>
  </si>
  <si>
    <t>DONNE</t>
  </si>
  <si>
    <t>TOTALE</t>
  </si>
  <si>
    <t>M</t>
  </si>
  <si>
    <t>F</t>
  </si>
  <si>
    <t>Tot</t>
  </si>
  <si>
    <t xml:space="preserve"> v.ass. val.%</t>
  </si>
  <si>
    <t xml:space="preserve"> Agricoltura</t>
  </si>
  <si>
    <t xml:space="preserve"> Industria</t>
  </si>
  <si>
    <t>di cui:</t>
  </si>
  <si>
    <t xml:space="preserve"> Servizi</t>
  </si>
  <si>
    <t xml:space="preserve"> TOTALE</t>
  </si>
  <si>
    <r>
      <t xml:space="preserve">OCCUPATI PER SETTORE DI ATTIVITA' E TIPO DI OCCUPAZIONE </t>
    </r>
    <r>
      <rPr>
        <sz val="10"/>
        <rFont val="Arial"/>
        <family val="2"/>
      </rPr>
      <t>(x1000)</t>
    </r>
  </si>
  <si>
    <t>DIPEND.</t>
  </si>
  <si>
    <t>INDIPEND.</t>
  </si>
  <si>
    <t xml:space="preserve"> Dipend.</t>
  </si>
  <si>
    <t xml:space="preserve">  Indip.</t>
  </si>
  <si>
    <t xml:space="preserve"> Tot</t>
  </si>
  <si>
    <t>AGRICOLT.</t>
  </si>
  <si>
    <t xml:space="preserve">   v.ass.  val.%</t>
  </si>
  <si>
    <t xml:space="preserve">  v.ass.   val.%</t>
  </si>
  <si>
    <t xml:space="preserve"> Piemonte</t>
  </si>
  <si>
    <t xml:space="preserve"> V.d'Aosta</t>
  </si>
  <si>
    <t xml:space="preserve"> Lombardia</t>
  </si>
  <si>
    <t xml:space="preserve"> Liguria</t>
  </si>
  <si>
    <t xml:space="preserve"> Trentino A.A.</t>
  </si>
  <si>
    <t xml:space="preserve"> Veneto</t>
  </si>
  <si>
    <t xml:space="preserve"> Friuli V.G.</t>
  </si>
  <si>
    <t xml:space="preserve"> E.Romagna</t>
  </si>
  <si>
    <t>Nord-Ovest</t>
  </si>
  <si>
    <t>Nord-Est</t>
  </si>
  <si>
    <t>Nord</t>
  </si>
  <si>
    <t xml:space="preserve"> Toscana</t>
  </si>
  <si>
    <t xml:space="preserve"> Umbria</t>
  </si>
  <si>
    <t xml:space="preserve"> Marche</t>
  </si>
  <si>
    <t xml:space="preserve"> Lazio</t>
  </si>
  <si>
    <t>Centro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</si>
  <si>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</si>
  <si>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</si>
  <si>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</si>
  <si>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</si>
  <si>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</si>
  <si>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</si>
  <si>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</si>
  <si>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</si>
  <si>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>Sud</t>
  </si>
  <si>
    <t xml:space="preserve">  I T A L I A</t>
  </si>
  <si>
    <t>TOT</t>
  </si>
  <si>
    <r>
      <t xml:space="preserve">ITALIA  -  OCCUPATI  PER  AREA TERRITORIALE E GENERE </t>
    </r>
    <r>
      <rPr>
        <sz val="10"/>
        <rFont val="Arial"/>
        <family val="2"/>
      </rPr>
      <t xml:space="preserve"> (x1000)</t>
    </r>
  </si>
  <si>
    <t>Area
territoriale</t>
  </si>
  <si>
    <t>Condizione</t>
  </si>
  <si>
    <t xml:space="preserve"> M</t>
  </si>
  <si>
    <t xml:space="preserve">  F</t>
  </si>
  <si>
    <t>v.ass.</t>
  </si>
  <si>
    <t>val.%</t>
  </si>
  <si>
    <t xml:space="preserve"> Occupati</t>
  </si>
  <si>
    <t>Forze di lavoro</t>
  </si>
  <si>
    <r>
      <t xml:space="preserve">ITALIA   -   PERSONE IN CERCA DI OCCUPAZIONE  PER  AREA  TERRITORIALE E GENERE </t>
    </r>
    <r>
      <rPr>
        <sz val="10"/>
        <rFont val="Arial"/>
        <family val="2"/>
      </rPr>
      <t xml:space="preserve"> (x1000)</t>
    </r>
  </si>
  <si>
    <t xml:space="preserve"> v.ass.  val.%</t>
  </si>
  <si>
    <t>Area</t>
  </si>
  <si>
    <t>territoriale</t>
  </si>
  <si>
    <t>Variaz. in punti %</t>
  </si>
  <si>
    <t xml:space="preserve"> Val d'Aosta</t>
  </si>
  <si>
    <t>Tassi di occupazione</t>
  </si>
  <si>
    <t>Tassi di attività</t>
  </si>
  <si>
    <t xml:space="preserve">  Donne</t>
  </si>
  <si>
    <t xml:space="preserve"> TOT</t>
  </si>
  <si>
    <t xml:space="preserve"> Uomini</t>
  </si>
  <si>
    <t xml:space="preserve">  TOT</t>
  </si>
  <si>
    <t xml:space="preserve">  Dipendenti</t>
  </si>
  <si>
    <t xml:space="preserve">  Indipendenti</t>
  </si>
  <si>
    <t xml:space="preserve">  Uomini</t>
  </si>
  <si>
    <t xml:space="preserve">  Commercio e Pubbl.es.</t>
  </si>
  <si>
    <t xml:space="preserve">  Altri servizi</t>
  </si>
  <si>
    <t xml:space="preserve">  In senso stretto</t>
  </si>
  <si>
    <t xml:space="preserve">  Costruzioni</t>
  </si>
  <si>
    <r>
      <t xml:space="preserve">ITALIA - OCCUPATI PER AREA TERRITORIALE E SETTORE DI ATTIVITA' </t>
    </r>
    <r>
      <rPr>
        <sz val="10"/>
        <rFont val="Arial"/>
        <family val="2"/>
      </rPr>
      <t>(x1000)</t>
    </r>
  </si>
  <si>
    <t>Agric.</t>
  </si>
  <si>
    <t>Industria
in s.stretto</t>
  </si>
  <si>
    <t>Costru-
zioni</t>
  </si>
  <si>
    <t>Comm.,</t>
  </si>
  <si>
    <t>Altri</t>
  </si>
  <si>
    <t>IND.IN S.STR.</t>
  </si>
  <si>
    <t>COSTRUZIONI</t>
  </si>
  <si>
    <t>COMM., P.ES.</t>
  </si>
  <si>
    <t>ALTRI SERV.</t>
  </si>
  <si>
    <t>Pubbl.es.</t>
  </si>
  <si>
    <t>servizi</t>
  </si>
  <si>
    <t>Settore di        
attività</t>
  </si>
  <si>
    <t xml:space="preserve">  M</t>
  </si>
  <si>
    <r>
      <t xml:space="preserve">ITALIA  -  OCCUPATI  PER  AREA TERRITORIALE E TIPO DI OCCUPAZIONE </t>
    </r>
    <r>
      <rPr>
        <sz val="10"/>
        <rFont val="Arial"/>
        <family val="2"/>
      </rPr>
      <t xml:space="preserve"> (x1000)</t>
    </r>
  </si>
  <si>
    <t xml:space="preserve">  Dipend.</t>
  </si>
  <si>
    <t>DIPENDENTI</t>
  </si>
  <si>
    <t xml:space="preserve">  v.ass.  val.%</t>
  </si>
  <si>
    <t>Tassi di disoccupazione</t>
  </si>
  <si>
    <t>Popolazione totale</t>
  </si>
  <si>
    <t xml:space="preserve"> In cerca di occupazione.</t>
  </si>
  <si>
    <r>
      <t xml:space="preserve">POPOLAZIONE PER CONDIZIONE E GENERE </t>
    </r>
    <r>
      <rPr>
        <sz val="10"/>
        <rFont val="Arial"/>
        <family val="2"/>
      </rPr>
      <t>(x1000)</t>
    </r>
  </si>
  <si>
    <t xml:space="preserve"> Ragazzi &lt;15 anni</t>
  </si>
  <si>
    <t xml:space="preserve"> Adulti &gt;64 anni</t>
  </si>
  <si>
    <r>
      <t xml:space="preserve">ITALIA - PERSONE IN CERCA DI OCCUPAZIONE PER AREA TERRITORIALE E CONDIZIONE </t>
    </r>
    <r>
      <rPr>
        <sz val="10"/>
        <rFont val="Arial"/>
        <family val="2"/>
      </rPr>
      <t>(x1000)</t>
    </r>
  </si>
  <si>
    <t>Ex
occupati</t>
  </si>
  <si>
    <t>Ex
inattivi</t>
  </si>
  <si>
    <t>Senza</t>
  </si>
  <si>
    <t>EX OCCUPATI</t>
  </si>
  <si>
    <t>EX INATTIVI</t>
  </si>
  <si>
    <t>SENZA ESPER.</t>
  </si>
  <si>
    <t>esperienze</t>
  </si>
  <si>
    <t xml:space="preserve"> Forze lavoro potenziali</t>
  </si>
  <si>
    <t xml:space="preserve"> Altri inattivi</t>
  </si>
  <si>
    <t>Inattivi in età di lavoro
(15-64 anni)</t>
  </si>
  <si>
    <t>Inattivi non in
età di lavoro</t>
  </si>
  <si>
    <t>Indipend</t>
  </si>
  <si>
    <r>
      <t xml:space="preserve">ITALIA  -  FORZE LAVORO POTENZIALI PER AREA TERRITORIALE E GENERE </t>
    </r>
    <r>
      <rPr>
        <sz val="10"/>
        <rFont val="Arial"/>
        <family val="2"/>
      </rPr>
      <t xml:space="preserve"> (x1000)</t>
    </r>
  </si>
  <si>
    <t xml:space="preserve">    F</t>
  </si>
  <si>
    <t xml:space="preserve">  Tot</t>
  </si>
  <si>
    <t xml:space="preserve"> TASSI DI DISOCCUPAZIONE PER AREA TERRITORIALE E GENERE</t>
  </si>
  <si>
    <t xml:space="preserve"> TASSI DI OCCUPAZIONE 15-64 a. PER AREA TERRITORIALE E GENERE</t>
  </si>
  <si>
    <t xml:space="preserve"> TASSI DI ATTIVITA' 15-64 a. PER AREA TERRITORIALE E GENERE</t>
  </si>
  <si>
    <t>Luglio-settembre 2018</t>
  </si>
  <si>
    <t>Lug-set 2018</t>
  </si>
  <si>
    <t>DEFINIZIONI</t>
  </si>
  <si>
    <r>
      <t xml:space="preserve">Occupati: </t>
    </r>
    <r>
      <rPr>
        <sz val="10"/>
        <rFont val="Arial"/>
        <family val="2"/>
      </rPr>
      <t>persone di 15 anni e più che nella settimana di riferimento:</t>
    </r>
  </si>
  <si>
    <t xml:space="preserve">  − hanno svolto almeno un’ora di lavoro in una qualsiasi attività che preveda un corrispettivo monetario o in natura;</t>
  </si>
  <si>
    <t xml:space="preserve">  − hanno svolto almeno un’ora di lavoro non retribuito nella ditta di un familiare nella quale collaborano abitualmente;</t>
  </si>
  <si>
    <t xml:space="preserve">  − sono assenti dal lavoro (ad esempio, per ferie o malattia). I dipendenti assenti dal lavoro sono considerati occupati </t>
  </si>
  <si>
    <t xml:space="preserve">     se l’assenza non supera tre mesi, oppure se durante l’assenza continuano a percepire almeno il 50% della </t>
  </si>
  <si>
    <t xml:space="preserve">     retribuzione. Gli indipendenti assenti dal lavoro, ad eccezione dei coadiuvanti familiari, sono considerati occupati</t>
  </si>
  <si>
    <t xml:space="preserve">     se, durante il periodo di assenza, mantengono l'attività. I coadiuvanti familiari sono considerati occupati se l'assenza</t>
  </si>
  <si>
    <t xml:space="preserve">     non supera tre mesi.</t>
  </si>
  <si>
    <t>Disoccupazione</t>
  </si>
  <si>
    <t xml:space="preserve">  La disoccupazione ufficiale è quella riferita alle persone in cerca di occupazione secondo la definizione</t>
  </si>
  <si>
    <t xml:space="preserve">  internazionale, vale a dire con i criteri di disponibilità e di ricerca attiva del lavoro precisati qui di seguito:</t>
  </si>
  <si>
    <r>
      <t xml:space="preserve">Persone in cerca di occupazione: </t>
    </r>
    <r>
      <rPr>
        <sz val="10"/>
        <rFont val="Arial"/>
        <family val="2"/>
      </rPr>
      <t>persone non occupate tra 15 e 74 anni che:</t>
    </r>
  </si>
  <si>
    <t xml:space="preserve">  − hanno effettuato almeno un’azione attiva di ricerca di lavoro nelle quattro settimane che precedono la settimana di</t>
  </si>
  <si>
    <t xml:space="preserve">     riferimento e sono disponibili a lavorare (o ad avviare un'attività autonoma) entro le due settimane successive</t>
  </si>
  <si>
    <t xml:space="preserve">  − oppure, inizieranno un lavoro entro tre mesi dalla settimana di riferimento e sarebbero disponibili a lavorare (o ad</t>
  </si>
  <si>
    <t xml:space="preserve">     avviare  un’attività autonoma) entro le due settimane successive, qualora fosse possibile anticipare l'inizio del lavoro</t>
  </si>
  <si>
    <r>
      <t xml:space="preserve">  L'ISTAT considera anche le cosiddette </t>
    </r>
    <r>
      <rPr>
        <b/>
        <sz val="10"/>
        <color indexed="8"/>
        <rFont val="Arial"/>
        <family val="2"/>
      </rPr>
      <t>Forze di lavoro potenziali</t>
    </r>
    <r>
      <rPr>
        <sz val="10"/>
        <color indexed="8"/>
        <rFont val="Arial"/>
        <family val="2"/>
      </rPr>
      <t xml:space="preserve">, suddivise in due categorie principali: </t>
    </r>
  </si>
  <si>
    <t xml:space="preserve">   - i soggetti disponibili a lavorare ma che non cercano attivamente un lavoro, che costituiscono la quota largamente</t>
  </si>
  <si>
    <t xml:space="preserve">     maggioritaria delle Forze di lavoro potenziali;</t>
  </si>
  <si>
    <t xml:space="preserve">   - i soggetti che cercano attivamente un lavoro, ma affermano di non essere disponibili a lavorare entro le due</t>
  </si>
  <si>
    <t xml:space="preserve">    settimane successive</t>
  </si>
  <si>
    <t xml:space="preserve">  Le Forze di lavoro potenziali appartengono ufficialmente alla popolazione inattiva, ma ricadono in una condizione</t>
  </si>
  <si>
    <t xml:space="preserve">  particolare per il fatto di aver dichiarato di essere interessate a svolgere un'attività lavorativa</t>
  </si>
  <si>
    <t xml:space="preserve">Forze di Lavoro: </t>
  </si>
  <si>
    <t xml:space="preserve">   Occupati + persone in cerca di occupazione, come sopra individuati</t>
  </si>
  <si>
    <t>Inattivi</t>
  </si>
  <si>
    <t xml:space="preserve">  Persone in condizione non professionale, cioè non classificate come occupate o in cerca di occupazione secondo le</t>
  </si>
  <si>
    <t xml:space="preserve">  definizioni prima riportate. Si possono suddividere in due sottoinsiemi:</t>
  </si>
  <si>
    <t xml:space="preserve">  - gli Inattivi in età di lavoro (15-64 anni)</t>
  </si>
  <si>
    <t xml:space="preserve">  - gli Inattivi non in età di lavoro, cioè i giovani con meno di 15 anni e gli anziani a partire da 65 anni di età, ma al netto</t>
  </si>
  <si>
    <t xml:space="preserve">    di coloro che in quest'ultima fascia di età sono classificati come occupati o in cerca di occupazione.</t>
  </si>
  <si>
    <t xml:space="preserve">  Gli Inattivi in età di lavoro sono a loro volta ripartiti (v. tabella sulla popolazione piemontese) nelle due categorie</t>
  </si>
  <si>
    <t xml:space="preserve">  riconducibili al concetto di "Forze lavoro potenziali" (v. sopra), e nella popolazione inattiva a tutti gli effetti ("Altri</t>
  </si>
  <si>
    <t xml:space="preserve">  inattivi") che non risulta interessata a svolgere un'attività lavorativa</t>
  </si>
  <si>
    <t xml:space="preserve">Tasso di attività: </t>
  </si>
  <si>
    <t xml:space="preserve">   Rapporto tra le forze di lavoro in età di 15-64 anni e la la popolazione nella stessa classe di età.</t>
  </si>
  <si>
    <t xml:space="preserve">Tasso di occupazione: </t>
  </si>
  <si>
    <t xml:space="preserve">   Rapporto tra gli occupati e la popolazione nella stessa classe di età.</t>
  </si>
  <si>
    <t xml:space="preserve">   La classe di età standard di riferimento, fisssata tradizionalmente a 15-64 anni, è stata rivista in seguito </t>
  </si>
  <si>
    <t xml:space="preserve">   all'innalzamento dell'età in cui opera l'obbligo scolastico e portata a 20-64 anni. Al momento convivono entrambi</t>
  </si>
  <si>
    <t xml:space="preserve">   i valori, ma per la nuova programmazione europea l'indicatore di contesto in uso fa riferimento alla classe 20-64 anni.</t>
  </si>
  <si>
    <t>Tasso di disoccupazione:</t>
  </si>
  <si>
    <t xml:space="preserve">   Rapporto tra le persone in cerca di occupazione che rispondono ai criteri internazionali di classificazione</t>
  </si>
  <si>
    <t xml:space="preserve">   (disponibilità a lavorare entro due settimane e azioni di ricerca di lavoro negli ultimi 30 giorni) e le forze di lavoro</t>
  </si>
  <si>
    <t xml:space="preserve"> Si riportano qui di seguito le definizioni delle principali variabili e il metodo di calcolo degli indicatori in uso per</t>
  </si>
  <si>
    <t xml:space="preserve"> l'analisi del mercato del lavoro.</t>
  </si>
  <si>
    <t>Luglio-settembre 2019</t>
  </si>
  <si>
    <t>Lug-set 2019</t>
  </si>
  <si>
    <t>Elaborazione Regione Piemonte - Settore Politiche del Lavoro su dati ISTAT</t>
  </si>
  <si>
    <t>Elaboraz.Regione Piemonte - Settore Politiche del Lavoro su dati ISTAT</t>
  </si>
  <si>
    <r>
      <t xml:space="preserve">PIEMONTE  -  </t>
    </r>
    <r>
      <rPr>
        <b/>
        <sz val="10"/>
        <color indexed="10"/>
        <rFont val="Arial"/>
        <family val="2"/>
      </rPr>
      <t>UOMINI</t>
    </r>
  </si>
  <si>
    <r>
      <t xml:space="preserve">OCCUPATI PER TIPO DI OCCUPAZIONE E SETTORE DI ATTIVITA' </t>
    </r>
    <r>
      <rPr>
        <sz val="10"/>
        <rFont val="Arial"/>
        <family val="2"/>
      </rPr>
      <t>(x1000)</t>
    </r>
  </si>
  <si>
    <t>Settore di attività</t>
  </si>
  <si>
    <r>
      <t xml:space="preserve">PIEMONTE  -  </t>
    </r>
    <r>
      <rPr>
        <b/>
        <sz val="10"/>
        <color indexed="10"/>
        <rFont val="Arial"/>
        <family val="2"/>
      </rPr>
      <t>DONNE</t>
    </r>
  </si>
  <si>
    <r>
      <t xml:space="preserve">OCCUPATE PER TIPO DI OCCUPAZIONE E SETTORE DI ATTIVITA' </t>
    </r>
    <r>
      <rPr>
        <sz val="10"/>
        <rFont val="Arial"/>
        <family val="2"/>
      </rPr>
      <t>(x1000)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</si>
</sst>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 &quot;L.&quot;\ * #,##0_ ;_ &quot;L.&quot;\ * \-#,##0_ ;_ &quot;L.&quot;\ * &quot;-&quot;_ ;_ @_ "/>
    <numFmt numFmtId="166" formatCode="_ * #,##0_ ;_ * \-#,##0_ ;_ * &quot;-&quot;_ ;_ @_ "/>
    <numFmt numFmtId="167" formatCode="_ &quot;L.&quot;\ * #,##0.00_ ;_ &quot;L.&quot;\ * \-#,##0.00_ ;_ &quot;L.&quot;\ * &quot;-&quot;??_ ;_ @_ "/>
    <numFmt numFmtId="168" formatCode="_ * #,##0.00_ ;_ * \-#,##0.00_ ;_ * &quot;-&quot;??_ ;_ @_ "/>
    <numFmt numFmtId="169" formatCode="0.0"/>
    <numFmt numFmtId="170" formatCode="#,##0_ ;\-#,##0\ "/>
    <numFmt numFmtId="171" formatCode="0.0_ ;\-0.0\ "/>
    <numFmt numFmtId="172" formatCode="#,##0.0_ ;\-#,##0.0\ "/>
    <numFmt numFmtId="173" formatCode="_-* #,##0.0_-;\-* #,##0.0_-;_-* &quot;-&quot;?_-;_-@_-"/>
    <numFmt numFmtId="174" formatCode="0_ ;\-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.5"/>
      <color indexed="8"/>
      <name val="TimesNewRoman,Italic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medium"/>
      <top style="dotted"/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" fillId="0" borderId="27" xfId="0" applyFont="1" applyBorder="1" applyAlignment="1" quotePrefix="1">
      <alignment horizontal="left"/>
    </xf>
    <xf numFmtId="170" fontId="0" fillId="0" borderId="0" xfId="0" applyNumberFormat="1" applyBorder="1" applyAlignment="1">
      <alignment/>
    </xf>
    <xf numFmtId="170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171" fontId="0" fillId="0" borderId="29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169" fontId="0" fillId="0" borderId="29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70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1" fontId="1" fillId="0" borderId="29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9" fontId="0" fillId="0" borderId="14" xfId="0" applyNumberFormat="1" applyBorder="1" applyAlignment="1">
      <alignment/>
    </xf>
    <xf numFmtId="0" fontId="0" fillId="0" borderId="30" xfId="0" applyBorder="1" applyAlignment="1">
      <alignment horizontal="centerContinuous"/>
    </xf>
    <xf numFmtId="169" fontId="0" fillId="0" borderId="30" xfId="0" applyNumberFormat="1" applyBorder="1" applyAlignment="1">
      <alignment horizontal="centerContinuous"/>
    </xf>
    <xf numFmtId="169" fontId="0" fillId="0" borderId="31" xfId="0" applyNumberFormat="1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31" xfId="0" applyBorder="1" applyAlignment="1">
      <alignment horizontal="centerContinuous"/>
    </xf>
    <xf numFmtId="0" fontId="1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3" xfId="0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8" xfId="0" applyNumberFormat="1" applyBorder="1" applyAlignment="1">
      <alignment/>
    </xf>
    <xf numFmtId="1" fontId="0" fillId="0" borderId="0" xfId="0" applyNumberFormat="1" applyBorder="1" applyAlignment="1">
      <alignment/>
    </xf>
    <xf numFmtId="171" fontId="0" fillId="0" borderId="28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0" borderId="27" xfId="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27" xfId="0" applyFont="1" applyBorder="1" applyAlignment="1" quotePrefix="1">
      <alignment horizontal="left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171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28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2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3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171" fontId="0" fillId="0" borderId="0" xfId="0" applyNumberFormat="1" applyAlignment="1">
      <alignment/>
    </xf>
    <xf numFmtId="0" fontId="1" fillId="0" borderId="27" xfId="0" applyFont="1" applyBorder="1" applyAlignment="1" quotePrefix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171" fontId="1" fillId="0" borderId="0" xfId="0" applyNumberFormat="1" applyFont="1" applyAlignment="1">
      <alignment/>
    </xf>
    <xf numFmtId="0" fontId="0" fillId="0" borderId="36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0" fontId="0" fillId="0" borderId="33" xfId="0" applyFont="1" applyBorder="1" applyAlignment="1">
      <alignment horizontal="centerContinuous"/>
    </xf>
    <xf numFmtId="17" fontId="0" fillId="0" borderId="15" xfId="0" applyNumberFormat="1" applyFont="1" applyBorder="1" applyAlignment="1">
      <alignment horizontal="centerContinuous"/>
    </xf>
    <xf numFmtId="0" fontId="0" fillId="0" borderId="27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0" fillId="0" borderId="39" xfId="0" applyFon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" fontId="0" fillId="0" borderId="41" xfId="0" applyNumberFormat="1" applyBorder="1" applyAlignment="1">
      <alignment/>
    </xf>
    <xf numFmtId="170" fontId="0" fillId="0" borderId="41" xfId="0" applyNumberFormat="1" applyBorder="1" applyAlignment="1">
      <alignment/>
    </xf>
    <xf numFmtId="171" fontId="0" fillId="0" borderId="43" xfId="0" applyNumberFormat="1" applyBorder="1" applyAlignment="1">
      <alignment/>
    </xf>
    <xf numFmtId="171" fontId="0" fillId="0" borderId="44" xfId="0" applyNumberFormat="1" applyBorder="1" applyAlignment="1">
      <alignment/>
    </xf>
    <xf numFmtId="0" fontId="0" fillId="0" borderId="39" xfId="0" applyFont="1" applyBorder="1" applyAlignment="1" quotePrefix="1">
      <alignment horizontal="left"/>
    </xf>
    <xf numFmtId="0" fontId="0" fillId="0" borderId="29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164" fontId="2" fillId="0" borderId="3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29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" fontId="2" fillId="0" borderId="41" xfId="0" applyNumberFormat="1" applyFont="1" applyBorder="1" applyAlignment="1">
      <alignment/>
    </xf>
    <xf numFmtId="170" fontId="2" fillId="0" borderId="41" xfId="0" applyNumberFormat="1" applyFont="1" applyBorder="1" applyAlignment="1">
      <alignment/>
    </xf>
    <xf numFmtId="171" fontId="2" fillId="0" borderId="43" xfId="0" applyNumberFormat="1" applyFont="1" applyBorder="1" applyAlignment="1">
      <alignment/>
    </xf>
    <xf numFmtId="171" fontId="2" fillId="0" borderId="44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10" xfId="49" applyFont="1" applyBorder="1" applyAlignment="1">
      <alignment horizontal="centerContinuous"/>
      <protection/>
    </xf>
    <xf numFmtId="0" fontId="1" fillId="0" borderId="11" xfId="49" applyFont="1" applyBorder="1" applyAlignment="1">
      <alignment horizontal="centerContinuous"/>
      <protection/>
    </xf>
    <xf numFmtId="0" fontId="1" fillId="0" borderId="12" xfId="49" applyFont="1" applyBorder="1" applyAlignment="1">
      <alignment horizontal="centerContinuous"/>
      <protection/>
    </xf>
    <xf numFmtId="0" fontId="0" fillId="0" borderId="0" xfId="49">
      <alignment/>
      <protection/>
    </xf>
    <xf numFmtId="0" fontId="1" fillId="0" borderId="13" xfId="49" applyFont="1" applyBorder="1" applyAlignment="1">
      <alignment horizontal="centerContinuous" vertical="top"/>
      <protection/>
    </xf>
    <xf numFmtId="0" fontId="1" fillId="0" borderId="0" xfId="49" applyFont="1" applyBorder="1" applyAlignment="1">
      <alignment horizontal="centerContinuous"/>
      <protection/>
    </xf>
    <xf numFmtId="0" fontId="1" fillId="0" borderId="14" xfId="49" applyFont="1" applyBorder="1" applyAlignment="1">
      <alignment horizontal="centerContinuous"/>
      <protection/>
    </xf>
    <xf numFmtId="0" fontId="0" fillId="0" borderId="15" xfId="49" applyBorder="1" applyAlignment="1">
      <alignment horizontal="centerContinuous"/>
      <protection/>
    </xf>
    <xf numFmtId="0" fontId="0" fillId="0" borderId="16" xfId="49" applyBorder="1" applyAlignment="1">
      <alignment horizontal="centerContinuous"/>
      <protection/>
    </xf>
    <xf numFmtId="0" fontId="0" fillId="0" borderId="17" xfId="49" applyBorder="1" applyAlignment="1">
      <alignment horizontal="centerContinuous"/>
      <protection/>
    </xf>
    <xf numFmtId="0" fontId="0" fillId="0" borderId="18" xfId="49" applyBorder="1" applyAlignment="1">
      <alignment horizontal="centerContinuous"/>
      <protection/>
    </xf>
    <xf numFmtId="0" fontId="0" fillId="0" borderId="19" xfId="49" applyBorder="1" applyAlignment="1">
      <alignment horizontal="centerContinuous"/>
      <protection/>
    </xf>
    <xf numFmtId="0" fontId="0" fillId="0" borderId="17" xfId="49" applyBorder="1" applyAlignment="1">
      <alignment horizontal="center"/>
      <protection/>
    </xf>
    <xf numFmtId="0" fontId="0" fillId="0" borderId="21" xfId="49" applyBorder="1" applyAlignment="1">
      <alignment horizontal="right"/>
      <protection/>
    </xf>
    <xf numFmtId="0" fontId="0" fillId="0" borderId="22" xfId="49" applyBorder="1" applyAlignment="1" quotePrefix="1">
      <alignment horizontal="right"/>
      <protection/>
    </xf>
    <xf numFmtId="0" fontId="0" fillId="0" borderId="21" xfId="49" applyBorder="1" applyAlignment="1">
      <alignment horizontal="center"/>
      <protection/>
    </xf>
    <xf numFmtId="0" fontId="0" fillId="0" borderId="23" xfId="49" applyBorder="1" applyAlignment="1" quotePrefix="1">
      <alignment horizontal="right"/>
      <protection/>
    </xf>
    <xf numFmtId="0" fontId="0" fillId="0" borderId="24" xfId="49" applyBorder="1">
      <alignment/>
      <protection/>
    </xf>
    <xf numFmtId="0" fontId="0" fillId="0" borderId="15" xfId="49" applyBorder="1">
      <alignment/>
      <protection/>
    </xf>
    <xf numFmtId="0" fontId="0" fillId="0" borderId="25" xfId="49" applyBorder="1">
      <alignment/>
      <protection/>
    </xf>
    <xf numFmtId="0" fontId="0" fillId="0" borderId="26" xfId="49" applyBorder="1">
      <alignment/>
      <protection/>
    </xf>
    <xf numFmtId="0" fontId="0" fillId="0" borderId="16" xfId="49" applyBorder="1">
      <alignment/>
      <protection/>
    </xf>
    <xf numFmtId="0" fontId="0" fillId="0" borderId="27" xfId="49" applyFont="1" applyBorder="1" applyAlignment="1">
      <alignment horizontal="left"/>
      <protection/>
    </xf>
    <xf numFmtId="170" fontId="0" fillId="0" borderId="0" xfId="49" applyNumberFormat="1" applyBorder="1">
      <alignment/>
      <protection/>
    </xf>
    <xf numFmtId="170" fontId="0" fillId="0" borderId="28" xfId="49" applyNumberFormat="1" applyBorder="1">
      <alignment/>
      <protection/>
    </xf>
    <xf numFmtId="171" fontId="0" fillId="0" borderId="29" xfId="49" applyNumberFormat="1" applyBorder="1">
      <alignment/>
      <protection/>
    </xf>
    <xf numFmtId="171" fontId="0" fillId="0" borderId="14" xfId="49" applyNumberFormat="1" applyBorder="1">
      <alignment/>
      <protection/>
    </xf>
    <xf numFmtId="0" fontId="0" fillId="0" borderId="27" xfId="49" applyFont="1" applyBorder="1">
      <alignment/>
      <protection/>
    </xf>
    <xf numFmtId="0" fontId="1" fillId="0" borderId="45" xfId="49" applyFont="1" applyBorder="1" applyAlignment="1">
      <alignment horizontal="center" vertical="center"/>
      <protection/>
    </xf>
    <xf numFmtId="170" fontId="1" fillId="0" borderId="41" xfId="49" applyNumberFormat="1" applyFont="1" applyBorder="1" applyAlignment="1">
      <alignment vertical="center"/>
      <protection/>
    </xf>
    <xf numFmtId="170" fontId="1" fillId="0" borderId="42" xfId="49" applyNumberFormat="1" applyFont="1" applyBorder="1" applyAlignment="1">
      <alignment vertical="center"/>
      <protection/>
    </xf>
    <xf numFmtId="171" fontId="1" fillId="0" borderId="43" xfId="49" applyNumberFormat="1" applyFont="1" applyBorder="1" applyAlignment="1">
      <alignment vertical="center"/>
      <protection/>
    </xf>
    <xf numFmtId="171" fontId="1" fillId="0" borderId="44" xfId="49" applyNumberFormat="1" applyFont="1" applyBorder="1" applyAlignment="1">
      <alignment vertical="center"/>
      <protection/>
    </xf>
    <xf numFmtId="0" fontId="0" fillId="0" borderId="27" xfId="49" applyBorder="1">
      <alignment/>
      <protection/>
    </xf>
    <xf numFmtId="171" fontId="1" fillId="0" borderId="14" xfId="49" applyNumberFormat="1" applyFont="1" applyBorder="1">
      <alignment/>
      <protection/>
    </xf>
    <xf numFmtId="0" fontId="1" fillId="0" borderId="46" xfId="49" applyFont="1" applyBorder="1" applyAlignment="1">
      <alignment horizontal="center"/>
      <protection/>
    </xf>
    <xf numFmtId="170" fontId="1" fillId="0" borderId="17" xfId="49" applyNumberFormat="1" applyFont="1" applyBorder="1">
      <alignment/>
      <protection/>
    </xf>
    <xf numFmtId="171" fontId="1" fillId="0" borderId="17" xfId="49" applyNumberFormat="1" applyFont="1" applyBorder="1">
      <alignment/>
      <protection/>
    </xf>
    <xf numFmtId="171" fontId="1" fillId="0" borderId="19" xfId="49" applyNumberFormat="1" applyFont="1" applyBorder="1">
      <alignment/>
      <protection/>
    </xf>
    <xf numFmtId="173" fontId="0" fillId="0" borderId="27" xfId="49" applyNumberFormat="1" applyFont="1" applyBorder="1" applyAlignment="1">
      <alignment/>
      <protection/>
    </xf>
    <xf numFmtId="172" fontId="0" fillId="0" borderId="0" xfId="49" applyNumberFormat="1" applyFont="1" applyBorder="1">
      <alignment/>
      <protection/>
    </xf>
    <xf numFmtId="172" fontId="0" fillId="0" borderId="28" xfId="49" applyNumberFormat="1" applyFont="1" applyBorder="1">
      <alignment/>
      <protection/>
    </xf>
    <xf numFmtId="169" fontId="0" fillId="0" borderId="0" xfId="49" applyNumberFormat="1" applyFont="1" applyBorder="1">
      <alignment/>
      <protection/>
    </xf>
    <xf numFmtId="169" fontId="0" fillId="0" borderId="29" xfId="49" applyNumberFormat="1" applyFont="1" applyBorder="1">
      <alignment/>
      <protection/>
    </xf>
    <xf numFmtId="0" fontId="0" fillId="0" borderId="0" xfId="49" applyBorder="1">
      <alignment/>
      <protection/>
    </xf>
    <xf numFmtId="0" fontId="0" fillId="0" borderId="28" xfId="49" applyBorder="1">
      <alignment/>
      <protection/>
    </xf>
    <xf numFmtId="0" fontId="0" fillId="0" borderId="29" xfId="49" applyBorder="1">
      <alignment/>
      <protection/>
    </xf>
    <xf numFmtId="169" fontId="0" fillId="0" borderId="29" xfId="49" applyNumberFormat="1" applyBorder="1">
      <alignment/>
      <protection/>
    </xf>
    <xf numFmtId="169" fontId="0" fillId="0" borderId="14" xfId="49" applyNumberFormat="1" applyBorder="1">
      <alignment/>
      <protection/>
    </xf>
    <xf numFmtId="0" fontId="0" fillId="0" borderId="47" xfId="49" applyBorder="1" applyAlignment="1">
      <alignment horizontal="centerContinuous" vertical="center"/>
      <protection/>
    </xf>
    <xf numFmtId="0" fontId="0" fillId="0" borderId="30" xfId="49" applyBorder="1" applyAlignment="1">
      <alignment horizontal="centerContinuous"/>
      <protection/>
    </xf>
    <xf numFmtId="169" fontId="0" fillId="0" borderId="30" xfId="49" applyNumberFormat="1" applyBorder="1" applyAlignment="1">
      <alignment horizontal="centerContinuous"/>
      <protection/>
    </xf>
    <xf numFmtId="169" fontId="0" fillId="0" borderId="31" xfId="49" applyNumberFormat="1" applyBorder="1" applyAlignment="1">
      <alignment horizontal="centerContinuous"/>
      <protection/>
    </xf>
    <xf numFmtId="0" fontId="0" fillId="0" borderId="15" xfId="49" applyFont="1" applyBorder="1" applyAlignment="1">
      <alignment horizontal="centerContinuous"/>
      <protection/>
    </xf>
    <xf numFmtId="0" fontId="1" fillId="0" borderId="10" xfId="49" applyFont="1" applyBorder="1" applyAlignment="1">
      <alignment horizontal="centerContinuous" vertical="center"/>
      <protection/>
    </xf>
    <xf numFmtId="0" fontId="0" fillId="0" borderId="20" xfId="49" applyFont="1" applyBorder="1" applyAlignment="1">
      <alignment horizontal="center"/>
      <protection/>
    </xf>
    <xf numFmtId="0" fontId="0" fillId="0" borderId="13" xfId="49" applyBorder="1">
      <alignment/>
      <protection/>
    </xf>
    <xf numFmtId="0" fontId="0" fillId="0" borderId="13" xfId="49" applyFont="1" applyBorder="1">
      <alignment/>
      <protection/>
    </xf>
    <xf numFmtId="164" fontId="0" fillId="0" borderId="34" xfId="49" applyNumberFormat="1" applyBorder="1">
      <alignment/>
      <protection/>
    </xf>
    <xf numFmtId="164" fontId="0" fillId="0" borderId="0" xfId="49" applyNumberFormat="1" applyBorder="1">
      <alignment/>
      <protection/>
    </xf>
    <xf numFmtId="3" fontId="0" fillId="0" borderId="0" xfId="49" applyNumberFormat="1" applyBorder="1">
      <alignment/>
      <protection/>
    </xf>
    <xf numFmtId="1" fontId="0" fillId="0" borderId="0" xfId="49" applyNumberFormat="1" applyBorder="1">
      <alignment/>
      <protection/>
    </xf>
    <xf numFmtId="0" fontId="0" fillId="0" borderId="13" xfId="49" applyFont="1" applyBorder="1" applyAlignment="1" quotePrefix="1">
      <alignment horizontal="left"/>
      <protection/>
    </xf>
    <xf numFmtId="0" fontId="1" fillId="0" borderId="13" xfId="49" applyFont="1" applyBorder="1">
      <alignment/>
      <protection/>
    </xf>
    <xf numFmtId="164" fontId="1" fillId="0" borderId="34" xfId="49" applyNumberFormat="1" applyFont="1" applyBorder="1">
      <alignment/>
      <protection/>
    </xf>
    <xf numFmtId="164" fontId="1" fillId="0" borderId="0" xfId="49" applyNumberFormat="1" applyFont="1" applyBorder="1">
      <alignment/>
      <protection/>
    </xf>
    <xf numFmtId="1" fontId="1" fillId="0" borderId="0" xfId="49" applyNumberFormat="1" applyFont="1" applyBorder="1">
      <alignment/>
      <protection/>
    </xf>
    <xf numFmtId="0" fontId="0" fillId="0" borderId="31" xfId="49" applyBorder="1" applyAlignment="1">
      <alignment horizontal="centerContinuous"/>
      <protection/>
    </xf>
    <xf numFmtId="0" fontId="6" fillId="0" borderId="11" xfId="49" applyFont="1" applyBorder="1" applyAlignment="1">
      <alignment horizontal="centerContinuous"/>
      <protection/>
    </xf>
    <xf numFmtId="0" fontId="6" fillId="0" borderId="12" xfId="49" applyFont="1" applyBorder="1" applyAlignment="1">
      <alignment horizontal="centerContinuous"/>
      <protection/>
    </xf>
    <xf numFmtId="0" fontId="7" fillId="0" borderId="15" xfId="49" applyFont="1" applyBorder="1" applyAlignment="1">
      <alignment horizontal="centerContinuous"/>
      <protection/>
    </xf>
    <xf numFmtId="0" fontId="6" fillId="0" borderId="25" xfId="49" applyFont="1" applyBorder="1" applyAlignment="1">
      <alignment horizontal="centerContinuous"/>
      <protection/>
    </xf>
    <xf numFmtId="0" fontId="7" fillId="0" borderId="16" xfId="49" applyFont="1" applyBorder="1" applyAlignment="1">
      <alignment horizontal="centerContinuous"/>
      <protection/>
    </xf>
    <xf numFmtId="0" fontId="8" fillId="0" borderId="15" xfId="49" applyFont="1" applyBorder="1" applyAlignment="1">
      <alignment horizontal="centerContinuous"/>
      <protection/>
    </xf>
    <xf numFmtId="0" fontId="0" fillId="0" borderId="32" xfId="49" applyBorder="1">
      <alignment/>
      <protection/>
    </xf>
    <xf numFmtId="0" fontId="0" fillId="0" borderId="33" xfId="49" applyBorder="1">
      <alignment/>
      <protection/>
    </xf>
    <xf numFmtId="164" fontId="0" fillId="0" borderId="35" xfId="49" applyNumberFormat="1" applyBorder="1">
      <alignment/>
      <protection/>
    </xf>
    <xf numFmtId="164" fontId="0" fillId="0" borderId="21" xfId="49" applyNumberFormat="1" applyBorder="1">
      <alignment/>
      <protection/>
    </xf>
    <xf numFmtId="164" fontId="0" fillId="0" borderId="36" xfId="49" applyNumberFormat="1" applyBorder="1">
      <alignment/>
      <protection/>
    </xf>
    <xf numFmtId="0" fontId="0" fillId="0" borderId="14" xfId="49" applyBorder="1">
      <alignment/>
      <protection/>
    </xf>
    <xf numFmtId="170" fontId="1" fillId="0" borderId="48" xfId="49" applyNumberFormat="1" applyFont="1" applyBorder="1" applyAlignment="1">
      <alignment vertical="center"/>
      <protection/>
    </xf>
    <xf numFmtId="171" fontId="1" fillId="0" borderId="49" xfId="49" applyNumberFormat="1" applyFont="1" applyBorder="1" applyAlignment="1">
      <alignment vertical="center"/>
      <protection/>
    </xf>
    <xf numFmtId="170" fontId="1" fillId="0" borderId="50" xfId="49" applyNumberFormat="1" applyFont="1" applyBorder="1" applyAlignment="1">
      <alignment vertical="center"/>
      <protection/>
    </xf>
    <xf numFmtId="0" fontId="1" fillId="0" borderId="51" xfId="49" applyFont="1" applyBorder="1" applyAlignment="1">
      <alignment horizontal="center" vertical="center" wrapText="1"/>
      <protection/>
    </xf>
    <xf numFmtId="169" fontId="0" fillId="0" borderId="0" xfId="49" applyNumberFormat="1" applyBorder="1">
      <alignment/>
      <protection/>
    </xf>
    <xf numFmtId="3" fontId="1" fillId="0" borderId="41" xfId="49" applyNumberFormat="1" applyFont="1" applyBorder="1" applyAlignment="1">
      <alignment vertical="center"/>
      <protection/>
    </xf>
    <xf numFmtId="3" fontId="1" fillId="0" borderId="48" xfId="49" applyNumberFormat="1" applyFont="1" applyBorder="1" applyAlignment="1">
      <alignment vertical="center"/>
      <protection/>
    </xf>
    <xf numFmtId="164" fontId="0" fillId="0" borderId="48" xfId="0" applyNumberFormat="1" applyBorder="1" applyAlignment="1">
      <alignment/>
    </xf>
    <xf numFmtId="171" fontId="0" fillId="0" borderId="41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41" xfId="0" applyNumberFormat="1" applyFont="1" applyBorder="1" applyAlignment="1">
      <alignment/>
    </xf>
    <xf numFmtId="0" fontId="0" fillId="0" borderId="52" xfId="0" applyBorder="1" applyAlignment="1">
      <alignment/>
    </xf>
    <xf numFmtId="174" fontId="0" fillId="0" borderId="53" xfId="0" applyNumberFormat="1" applyBorder="1" applyAlignment="1">
      <alignment/>
    </xf>
    <xf numFmtId="174" fontId="0" fillId="0" borderId="54" xfId="0" applyNumberFormat="1" applyBorder="1" applyAlignment="1">
      <alignment/>
    </xf>
    <xf numFmtId="174" fontId="2" fillId="0" borderId="53" xfId="0" applyNumberFormat="1" applyFont="1" applyBorder="1" applyAlignment="1">
      <alignment/>
    </xf>
    <xf numFmtId="174" fontId="2" fillId="0" borderId="54" xfId="0" applyNumberFormat="1" applyFont="1" applyBorder="1" applyAlignment="1">
      <alignment/>
    </xf>
    <xf numFmtId="174" fontId="1" fillId="0" borderId="53" xfId="0" applyNumberFormat="1" applyFont="1" applyBorder="1" applyAlignment="1">
      <alignment/>
    </xf>
    <xf numFmtId="0" fontId="0" fillId="0" borderId="55" xfId="0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2" fillId="0" borderId="53" xfId="0" applyNumberFormat="1" applyFont="1" applyBorder="1" applyAlignment="1">
      <alignment/>
    </xf>
    <xf numFmtId="1" fontId="2" fillId="0" borderId="54" xfId="0" applyNumberFormat="1" applyFont="1" applyBorder="1" applyAlignment="1">
      <alignment/>
    </xf>
    <xf numFmtId="1" fontId="1" fillId="0" borderId="53" xfId="0" applyNumberFormat="1" applyFont="1" applyBorder="1" applyAlignment="1">
      <alignment/>
    </xf>
    <xf numFmtId="0" fontId="3" fillId="0" borderId="13" xfId="49" applyFont="1" applyBorder="1" applyAlignment="1">
      <alignment horizontal="center"/>
      <protection/>
    </xf>
    <xf numFmtId="164" fontId="2" fillId="0" borderId="34" xfId="49" applyNumberFormat="1" applyFont="1" applyBorder="1">
      <alignment/>
      <protection/>
    </xf>
    <xf numFmtId="164" fontId="2" fillId="0" borderId="0" xfId="49" applyNumberFormat="1" applyFont="1" applyBorder="1">
      <alignment/>
      <protection/>
    </xf>
    <xf numFmtId="1" fontId="2" fillId="0" borderId="0" xfId="49" applyNumberFormat="1" applyFont="1" applyBorder="1">
      <alignment/>
      <protection/>
    </xf>
    <xf numFmtId="171" fontId="2" fillId="0" borderId="14" xfId="49" applyNumberFormat="1" applyFont="1" applyBorder="1">
      <alignment/>
      <protection/>
    </xf>
    <xf numFmtId="0" fontId="9" fillId="0" borderId="15" xfId="0" applyFont="1" applyBorder="1" applyAlignment="1">
      <alignment horizontal="centerContinuous"/>
    </xf>
    <xf numFmtId="0" fontId="9" fillId="0" borderId="52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8" fillId="0" borderId="38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8" fillId="0" borderId="5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8" xfId="49" applyFont="1" applyBorder="1" applyAlignment="1">
      <alignment/>
      <protection/>
    </xf>
    <xf numFmtId="0" fontId="8" fillId="0" borderId="17" xfId="49" applyFont="1" applyBorder="1" applyAlignment="1">
      <alignment/>
      <protection/>
    </xf>
    <xf numFmtId="0" fontId="0" fillId="0" borderId="19" xfId="49" applyBorder="1" applyAlignment="1">
      <alignment horizontal="center"/>
      <protection/>
    </xf>
    <xf numFmtId="0" fontId="0" fillId="0" borderId="16" xfId="49" applyFont="1" applyBorder="1" applyAlignment="1">
      <alignment horizontal="centerContinuous"/>
      <protection/>
    </xf>
    <xf numFmtId="171" fontId="0" fillId="0" borderId="0" xfId="49" applyNumberFormat="1" applyBorder="1">
      <alignment/>
      <protection/>
    </xf>
    <xf numFmtId="171" fontId="1" fillId="0" borderId="0" xfId="49" applyNumberFormat="1" applyFont="1" applyBorder="1">
      <alignment/>
      <protection/>
    </xf>
    <xf numFmtId="0" fontId="1" fillId="0" borderId="45" xfId="49" applyFont="1" applyBorder="1" applyAlignment="1">
      <alignment horizontal="center" vertical="center" wrapText="1"/>
      <protection/>
    </xf>
    <xf numFmtId="0" fontId="0" fillId="0" borderId="33" xfId="49" applyFont="1" applyBorder="1" applyAlignment="1">
      <alignment horizontal="centerContinuous"/>
      <protection/>
    </xf>
    <xf numFmtId="0" fontId="8" fillId="0" borderId="15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top"/>
      <protection/>
    </xf>
    <xf numFmtId="0" fontId="8" fillId="0" borderId="56" xfId="49" applyFont="1" applyBorder="1" applyAlignment="1">
      <alignment/>
      <protection/>
    </xf>
    <xf numFmtId="0" fontId="8" fillId="0" borderId="18" xfId="49" applyFont="1" applyBorder="1" applyAlignment="1">
      <alignment/>
      <protection/>
    </xf>
    <xf numFmtId="0" fontId="0" fillId="0" borderId="52" xfId="49" applyBorder="1">
      <alignment/>
      <protection/>
    </xf>
    <xf numFmtId="164" fontId="0" fillId="0" borderId="28" xfId="49" applyNumberFormat="1" applyBorder="1">
      <alignment/>
      <protection/>
    </xf>
    <xf numFmtId="174" fontId="0" fillId="0" borderId="0" xfId="49" applyNumberFormat="1" applyBorder="1">
      <alignment/>
      <protection/>
    </xf>
    <xf numFmtId="1" fontId="0" fillId="0" borderId="53" xfId="49" applyNumberFormat="1" applyBorder="1">
      <alignment/>
      <protection/>
    </xf>
    <xf numFmtId="0" fontId="0" fillId="0" borderId="0" xfId="49" applyNumberFormat="1" applyBorder="1">
      <alignment/>
      <protection/>
    </xf>
    <xf numFmtId="164" fontId="2" fillId="0" borderId="28" xfId="49" applyNumberFormat="1" applyFont="1" applyBorder="1">
      <alignment/>
      <protection/>
    </xf>
    <xf numFmtId="171" fontId="2" fillId="0" borderId="29" xfId="49" applyNumberFormat="1" applyFont="1" applyBorder="1">
      <alignment/>
      <protection/>
    </xf>
    <xf numFmtId="171" fontId="2" fillId="0" borderId="0" xfId="49" applyNumberFormat="1" applyFont="1" applyBorder="1">
      <alignment/>
      <protection/>
    </xf>
    <xf numFmtId="1" fontId="2" fillId="0" borderId="53" xfId="49" applyNumberFormat="1" applyFont="1" applyBorder="1">
      <alignment/>
      <protection/>
    </xf>
    <xf numFmtId="0" fontId="0" fillId="0" borderId="29" xfId="49" applyNumberFormat="1" applyBorder="1">
      <alignment/>
      <protection/>
    </xf>
    <xf numFmtId="164" fontId="1" fillId="0" borderId="28" xfId="49" applyNumberFormat="1" applyFont="1" applyBorder="1">
      <alignment/>
      <protection/>
    </xf>
    <xf numFmtId="171" fontId="1" fillId="0" borderId="29" xfId="49" applyNumberFormat="1" applyFont="1" applyBorder="1">
      <alignment/>
      <protection/>
    </xf>
    <xf numFmtId="1" fontId="1" fillId="0" borderId="53" xfId="49" applyNumberFormat="1" applyFont="1" applyBorder="1">
      <alignment/>
      <protection/>
    </xf>
    <xf numFmtId="0" fontId="0" fillId="0" borderId="22" xfId="49" applyBorder="1">
      <alignment/>
      <protection/>
    </xf>
    <xf numFmtId="0" fontId="0" fillId="0" borderId="21" xfId="49" applyBorder="1">
      <alignment/>
      <protection/>
    </xf>
    <xf numFmtId="0" fontId="0" fillId="0" borderId="55" xfId="49" applyBorder="1">
      <alignment/>
      <protection/>
    </xf>
    <xf numFmtId="0" fontId="1" fillId="0" borderId="57" xfId="49" applyFont="1" applyBorder="1" applyAlignment="1">
      <alignment horizontal="center" vertical="center"/>
      <protection/>
    </xf>
    <xf numFmtId="3" fontId="0" fillId="0" borderId="58" xfId="49" applyNumberFormat="1" applyBorder="1">
      <alignment/>
      <protection/>
    </xf>
    <xf numFmtId="170" fontId="0" fillId="0" borderId="48" xfId="49" applyNumberFormat="1" applyBorder="1">
      <alignment/>
      <protection/>
    </xf>
    <xf numFmtId="170" fontId="0" fillId="0" borderId="58" xfId="49" applyNumberFormat="1" applyBorder="1">
      <alignment/>
      <protection/>
    </xf>
    <xf numFmtId="171" fontId="0" fillId="0" borderId="48" xfId="49" applyNumberFormat="1" applyBorder="1">
      <alignment/>
      <protection/>
    </xf>
    <xf numFmtId="170" fontId="0" fillId="0" borderId="59" xfId="49" applyNumberFormat="1" applyBorder="1">
      <alignment/>
      <protection/>
    </xf>
    <xf numFmtId="171" fontId="0" fillId="0" borderId="49" xfId="49" applyNumberFormat="1" applyBorder="1">
      <alignment/>
      <protection/>
    </xf>
    <xf numFmtId="0" fontId="0" fillId="0" borderId="13" xfId="49" applyFont="1" applyBorder="1" applyAlignment="1">
      <alignment vertical="center"/>
      <protection/>
    </xf>
    <xf numFmtId="3" fontId="0" fillId="0" borderId="34" xfId="49" applyNumberFormat="1" applyBorder="1">
      <alignment/>
      <protection/>
    </xf>
    <xf numFmtId="170" fontId="0" fillId="0" borderId="34" xfId="49" applyNumberFormat="1" applyBorder="1">
      <alignment/>
      <protection/>
    </xf>
    <xf numFmtId="170" fontId="0" fillId="0" borderId="53" xfId="49" applyNumberFormat="1" applyBorder="1">
      <alignment/>
      <protection/>
    </xf>
    <xf numFmtId="0" fontId="1" fillId="0" borderId="60" xfId="49" applyFont="1" applyBorder="1" applyAlignment="1">
      <alignment horizontal="center" vertical="center"/>
      <protection/>
    </xf>
    <xf numFmtId="3" fontId="0" fillId="0" borderId="61" xfId="49" applyNumberFormat="1" applyBorder="1">
      <alignment/>
      <protection/>
    </xf>
    <xf numFmtId="170" fontId="0" fillId="0" borderId="62" xfId="49" applyNumberFormat="1" applyBorder="1">
      <alignment/>
      <protection/>
    </xf>
    <xf numFmtId="170" fontId="0" fillId="0" borderId="61" xfId="49" applyNumberFormat="1" applyBorder="1">
      <alignment/>
      <protection/>
    </xf>
    <xf numFmtId="171" fontId="0" fillId="0" borderId="62" xfId="49" applyNumberFormat="1" applyBorder="1">
      <alignment/>
      <protection/>
    </xf>
    <xf numFmtId="170" fontId="0" fillId="0" borderId="63" xfId="49" applyNumberFormat="1" applyBorder="1">
      <alignment/>
      <protection/>
    </xf>
    <xf numFmtId="171" fontId="0" fillId="0" borderId="64" xfId="49" applyNumberFormat="1" applyBorder="1">
      <alignment/>
      <protection/>
    </xf>
    <xf numFmtId="0" fontId="1" fillId="0" borderId="27" xfId="49" applyFont="1" applyBorder="1" applyAlignment="1">
      <alignment horizontal="center" vertical="center" wrapText="1"/>
      <protection/>
    </xf>
    <xf numFmtId="170" fontId="0" fillId="0" borderId="0" xfId="49" applyNumberFormat="1" applyBorder="1" applyAlignment="1">
      <alignment vertical="center"/>
      <protection/>
    </xf>
    <xf numFmtId="170" fontId="0" fillId="0" borderId="28" xfId="49" applyNumberFormat="1" applyBorder="1" applyAlignment="1">
      <alignment vertical="center"/>
      <protection/>
    </xf>
    <xf numFmtId="171" fontId="0" fillId="0" borderId="29" xfId="49" applyNumberFormat="1" applyBorder="1" applyAlignment="1">
      <alignment vertical="center"/>
      <protection/>
    </xf>
    <xf numFmtId="171" fontId="0" fillId="0" borderId="14" xfId="49" applyNumberFormat="1" applyBorder="1" applyAlignment="1">
      <alignment vertical="center"/>
      <protection/>
    </xf>
    <xf numFmtId="0" fontId="0" fillId="0" borderId="27" xfId="49" applyBorder="1" applyAlignment="1">
      <alignment/>
      <protection/>
    </xf>
    <xf numFmtId="3" fontId="2" fillId="0" borderId="0" xfId="0" applyNumberFormat="1" applyFont="1" applyBorder="1" applyAlignment="1">
      <alignment/>
    </xf>
    <xf numFmtId="0" fontId="8" fillId="0" borderId="52" xfId="49" applyFont="1" applyBorder="1" applyAlignment="1">
      <alignment horizontal="centerContinuous"/>
      <protection/>
    </xf>
    <xf numFmtId="0" fontId="8" fillId="0" borderId="26" xfId="49" applyFont="1" applyBorder="1" applyAlignment="1">
      <alignment horizontal="centerContinuous"/>
      <protection/>
    </xf>
    <xf numFmtId="0" fontId="0" fillId="0" borderId="38" xfId="49" applyFont="1" applyBorder="1" applyAlignment="1">
      <alignment horizontal="center"/>
      <protection/>
    </xf>
    <xf numFmtId="0" fontId="0" fillId="0" borderId="17" xfId="49" applyFont="1" applyBorder="1" applyAlignment="1">
      <alignment horizontal="center"/>
      <protection/>
    </xf>
    <xf numFmtId="0" fontId="0" fillId="0" borderId="15" xfId="49" applyFont="1" applyBorder="1" applyAlignment="1">
      <alignment/>
      <protection/>
    </xf>
    <xf numFmtId="0" fontId="0" fillId="0" borderId="19" xfId="49" applyFont="1" applyBorder="1" applyAlignment="1">
      <alignment/>
      <protection/>
    </xf>
    <xf numFmtId="0" fontId="0" fillId="0" borderId="34" xfId="49" applyBorder="1">
      <alignment/>
      <protection/>
    </xf>
    <xf numFmtId="164" fontId="0" fillId="0" borderId="0" xfId="49" applyNumberFormat="1">
      <alignment/>
      <protection/>
    </xf>
    <xf numFmtId="3" fontId="2" fillId="0" borderId="0" xfId="49" applyNumberFormat="1" applyFont="1" applyBorder="1">
      <alignment/>
      <protection/>
    </xf>
    <xf numFmtId="164" fontId="1" fillId="0" borderId="0" xfId="49" applyNumberFormat="1" applyFont="1">
      <alignment/>
      <protection/>
    </xf>
    <xf numFmtId="3" fontId="1" fillId="0" borderId="0" xfId="49" applyNumberFormat="1" applyFont="1" applyBorder="1">
      <alignment/>
      <protection/>
    </xf>
    <xf numFmtId="164" fontId="0" fillId="0" borderId="50" xfId="0" applyNumberFormat="1" applyBorder="1" applyAlignment="1">
      <alignment/>
    </xf>
    <xf numFmtId="171" fontId="1" fillId="0" borderId="65" xfId="49" applyNumberFormat="1" applyFont="1" applyBorder="1" applyAlignment="1">
      <alignment vertical="center"/>
      <protection/>
    </xf>
    <xf numFmtId="171" fontId="0" fillId="0" borderId="64" xfId="0" applyNumberFormat="1" applyBorder="1" applyAlignment="1">
      <alignment/>
    </xf>
    <xf numFmtId="0" fontId="0" fillId="0" borderId="27" xfId="49" applyFont="1" applyBorder="1" applyAlignment="1" quotePrefix="1">
      <alignment horizontal="left"/>
      <protection/>
    </xf>
    <xf numFmtId="0" fontId="3" fillId="0" borderId="27" xfId="49" applyFont="1" applyBorder="1" applyAlignment="1">
      <alignment horizontal="center"/>
      <protection/>
    </xf>
    <xf numFmtId="0" fontId="1" fillId="0" borderId="27" xfId="49" applyFont="1" applyBorder="1">
      <alignment/>
      <protection/>
    </xf>
    <xf numFmtId="0" fontId="0" fillId="0" borderId="37" xfId="49" applyBorder="1">
      <alignment/>
      <protection/>
    </xf>
    <xf numFmtId="0" fontId="10" fillId="0" borderId="0" xfId="49" applyFont="1" applyAlignment="1">
      <alignment horizontal="center"/>
      <protection/>
    </xf>
    <xf numFmtId="0" fontId="1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2" fillId="0" borderId="0" xfId="49" applyFont="1" applyBorder="1" applyAlignment="1">
      <alignment/>
      <protection/>
    </xf>
    <xf numFmtId="0" fontId="12" fillId="0" borderId="0" xfId="49" applyFont="1" applyAlignment="1">
      <alignment/>
      <protection/>
    </xf>
    <xf numFmtId="0" fontId="13" fillId="0" borderId="0" xfId="49" applyFont="1" applyAlignment="1">
      <alignment/>
      <protection/>
    </xf>
    <xf numFmtId="0" fontId="12" fillId="0" borderId="0" xfId="49" applyFont="1" applyBorder="1" applyAlignment="1">
      <alignment horizontal="justify"/>
      <protection/>
    </xf>
    <xf numFmtId="0" fontId="12" fillId="0" borderId="0" xfId="49" applyFont="1" applyBorder="1" applyAlignment="1" quotePrefix="1">
      <alignment/>
      <protection/>
    </xf>
    <xf numFmtId="0" fontId="13" fillId="0" borderId="0" xfId="49" applyFont="1" applyBorder="1" applyAlignment="1">
      <alignment/>
      <protection/>
    </xf>
    <xf numFmtId="0" fontId="1" fillId="0" borderId="0" xfId="49" applyFont="1" applyBorder="1" applyAlignment="1">
      <alignment vertical="top"/>
      <protection/>
    </xf>
    <xf numFmtId="0" fontId="0" fillId="0" borderId="0" xfId="49" applyFont="1" applyBorder="1" applyAlignment="1">
      <alignment/>
      <protection/>
    </xf>
    <xf numFmtId="0" fontId="0" fillId="0" borderId="0" xfId="49" applyFont="1" applyFill="1" applyBorder="1" applyAlignment="1">
      <alignment/>
      <protection/>
    </xf>
    <xf numFmtId="0" fontId="12" fillId="0" borderId="0" xfId="49" applyFont="1" applyBorder="1">
      <alignment/>
      <protection/>
    </xf>
    <xf numFmtId="0" fontId="2" fillId="0" borderId="0" xfId="49" applyFont="1" applyAlignment="1">
      <alignment/>
      <protection/>
    </xf>
    <xf numFmtId="169" fontId="0" fillId="0" borderId="0" xfId="49" applyNumberFormat="1">
      <alignment/>
      <protection/>
    </xf>
    <xf numFmtId="0" fontId="0" fillId="0" borderId="37" xfId="0" applyBorder="1" applyAlignment="1">
      <alignment/>
    </xf>
    <xf numFmtId="3" fontId="0" fillId="0" borderId="53" xfId="49" applyNumberFormat="1" applyBorder="1">
      <alignment/>
      <protection/>
    </xf>
    <xf numFmtId="174" fontId="2" fillId="0" borderId="0" xfId="49" applyNumberFormat="1" applyFont="1" applyBorder="1">
      <alignment/>
      <protection/>
    </xf>
    <xf numFmtId="174" fontId="1" fillId="0" borderId="0" xfId="49" applyNumberFormat="1" applyFont="1" applyBorder="1">
      <alignment/>
      <protection/>
    </xf>
    <xf numFmtId="0" fontId="0" fillId="0" borderId="5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6" xfId="49" applyBorder="1" applyAlignment="1">
      <alignment horizontal="centerContinuous"/>
      <protection/>
    </xf>
    <xf numFmtId="0" fontId="0" fillId="0" borderId="17" xfId="0" applyFont="1" applyBorder="1" applyAlignment="1">
      <alignment horizontal="center"/>
    </xf>
    <xf numFmtId="0" fontId="0" fillId="0" borderId="52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5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52" xfId="49" applyFont="1" applyBorder="1" applyAlignment="1">
      <alignment horizontal="centerContinuous"/>
      <protection/>
    </xf>
    <xf numFmtId="0" fontId="0" fillId="0" borderId="26" xfId="49" applyFont="1" applyBorder="1" applyAlignment="1">
      <alignment horizontal="centerContinuous"/>
      <protection/>
    </xf>
    <xf numFmtId="0" fontId="0" fillId="0" borderId="52" xfId="49" applyFont="1" applyBorder="1" applyAlignment="1">
      <alignment/>
      <protection/>
    </xf>
    <xf numFmtId="0" fontId="0" fillId="0" borderId="18" xfId="49" applyFont="1" applyBorder="1" applyAlignment="1">
      <alignment horizontal="center"/>
      <protection/>
    </xf>
    <xf numFmtId="0" fontId="0" fillId="0" borderId="17" xfId="49" applyFont="1" applyBorder="1" applyAlignment="1">
      <alignment horizontal="centerContinuous"/>
      <protection/>
    </xf>
    <xf numFmtId="0" fontId="8" fillId="0" borderId="21" xfId="49" applyFont="1" applyBorder="1" applyAlignment="1">
      <alignment/>
      <protection/>
    </xf>
    <xf numFmtId="0" fontId="8" fillId="0" borderId="22" xfId="49" applyFont="1" applyBorder="1" applyAlignment="1" quotePrefix="1">
      <alignment/>
      <protection/>
    </xf>
    <xf numFmtId="0" fontId="8" fillId="0" borderId="23" xfId="49" applyFont="1" applyBorder="1" applyAlignment="1" quotePrefix="1">
      <alignment/>
      <protection/>
    </xf>
    <xf numFmtId="0" fontId="1" fillId="0" borderId="27" xfId="49" applyFont="1" applyBorder="1" applyAlignment="1" quotePrefix="1">
      <alignment horizontal="left"/>
      <protection/>
    </xf>
    <xf numFmtId="0" fontId="0" fillId="0" borderId="27" xfId="49" applyBorder="1" applyAlignment="1">
      <alignment horizontal="center"/>
      <protection/>
    </xf>
    <xf numFmtId="0" fontId="0" fillId="0" borderId="27" xfId="49" applyFont="1" applyBorder="1" applyAlignment="1">
      <alignment/>
      <protection/>
    </xf>
    <xf numFmtId="0" fontId="1" fillId="0" borderId="27" xfId="49" applyFont="1" applyBorder="1" applyAlignment="1">
      <alignment horizontal="center"/>
      <protection/>
    </xf>
    <xf numFmtId="170" fontId="1" fillId="0" borderId="0" xfId="49" applyNumberFormat="1" applyFont="1" applyBorder="1">
      <alignment/>
      <protection/>
    </xf>
    <xf numFmtId="170" fontId="1" fillId="0" borderId="28" xfId="49" applyNumberFormat="1" applyFont="1" applyBorder="1">
      <alignment/>
      <protection/>
    </xf>
    <xf numFmtId="0" fontId="0" fillId="0" borderId="0" xfId="49" applyBorder="1" applyAlignment="1">
      <alignment horizontal="centerContinuous" vertical="center"/>
      <protection/>
    </xf>
    <xf numFmtId="0" fontId="0" fillId="0" borderId="0" xfId="49" applyBorder="1" applyAlignment="1">
      <alignment horizontal="centerContinuous"/>
      <protection/>
    </xf>
    <xf numFmtId="169" fontId="0" fillId="0" borderId="0" xfId="49" applyNumberFormat="1" applyBorder="1" applyAlignment="1">
      <alignment horizontal="centerContinuous"/>
      <protection/>
    </xf>
    <xf numFmtId="0" fontId="8" fillId="0" borderId="17" xfId="49" applyFont="1" applyBorder="1" applyAlignment="1">
      <alignment horizontal="centerContinuous"/>
      <protection/>
    </xf>
    <xf numFmtId="0" fontId="8" fillId="0" borderId="18" xfId="49" applyFont="1" applyBorder="1" applyAlignment="1">
      <alignment horizontal="centerContinuous"/>
      <protection/>
    </xf>
    <xf numFmtId="0" fontId="0" fillId="0" borderId="23" xfId="49" applyBorder="1" applyAlignment="1" quotePrefix="1">
      <alignment/>
      <protection/>
    </xf>
    <xf numFmtId="0" fontId="0" fillId="0" borderId="27" xfId="49" applyFont="1" applyBorder="1" applyAlignment="1">
      <alignment horizontal="center"/>
      <protection/>
    </xf>
    <xf numFmtId="0" fontId="0" fillId="0" borderId="24" xfId="49" applyBorder="1" applyAlignment="1">
      <alignment horizontal="center" vertical="center" wrapText="1"/>
      <protection/>
    </xf>
    <xf numFmtId="0" fontId="0" fillId="0" borderId="27" xfId="49" applyBorder="1" applyAlignment="1">
      <alignment horizontal="center" vertical="center" wrapText="1"/>
      <protection/>
    </xf>
    <xf numFmtId="0" fontId="0" fillId="0" borderId="37" xfId="49" applyBorder="1" applyAlignment="1">
      <alignment horizontal="center" vertical="center" wrapText="1"/>
      <protection/>
    </xf>
    <xf numFmtId="17" fontId="0" fillId="0" borderId="33" xfId="49" applyNumberForma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0" fillId="0" borderId="25" xfId="49" applyBorder="1" applyAlignment="1">
      <alignment horizontal="center" vertical="center"/>
      <protection/>
    </xf>
    <xf numFmtId="0" fontId="0" fillId="0" borderId="35" xfId="49" applyBorder="1" applyAlignment="1">
      <alignment horizontal="center" vertical="center"/>
      <protection/>
    </xf>
    <xf numFmtId="0" fontId="0" fillId="0" borderId="21" xfId="49" applyBorder="1" applyAlignment="1">
      <alignment horizontal="center" vertical="center"/>
      <protection/>
    </xf>
    <xf numFmtId="0" fontId="0" fillId="0" borderId="36" xfId="49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4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27" xfId="49" applyBorder="1" applyAlignment="1">
      <alignment horizontal="center" vertical="center"/>
      <protection/>
    </xf>
    <xf numFmtId="0" fontId="0" fillId="0" borderId="37" xfId="49" applyBorder="1" applyAlignment="1">
      <alignment horizontal="center" vertical="center"/>
      <protection/>
    </xf>
    <xf numFmtId="0" fontId="0" fillId="0" borderId="33" xfId="49" applyFont="1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17" fontId="0" fillId="0" borderId="3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8" fillId="0" borderId="25" xfId="49" applyFont="1" applyBorder="1" applyAlignment="1">
      <alignment horizontal="center" vertical="center"/>
      <protection/>
    </xf>
    <xf numFmtId="0" fontId="8" fillId="0" borderId="36" xfId="49" applyFont="1" applyBorder="1" applyAlignment="1">
      <alignment horizontal="center" vertical="center"/>
      <protection/>
    </xf>
    <xf numFmtId="0" fontId="8" fillId="0" borderId="33" xfId="49" applyFont="1" applyBorder="1" applyAlignment="1">
      <alignment horizontal="center" vertical="center" wrapText="1"/>
      <protection/>
    </xf>
    <xf numFmtId="0" fontId="8" fillId="0" borderId="35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 wrapText="1"/>
      <protection/>
    </xf>
    <xf numFmtId="0" fontId="0" fillId="0" borderId="37" xfId="49" applyFont="1" applyBorder="1" applyAlignment="1">
      <alignment horizontal="center" vertical="center" wrapText="1"/>
      <protection/>
    </xf>
    <xf numFmtId="17" fontId="0" fillId="0" borderId="33" xfId="49" applyNumberFormat="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°Quadrim.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1°Quadrim.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9.00390625" style="157" customWidth="1"/>
    <col min="2" max="16384" width="9.140625" style="157" customWidth="1"/>
  </cols>
  <sheetData>
    <row r="1" ht="15.75">
      <c r="A1" s="341" t="s">
        <v>124</v>
      </c>
    </row>
    <row r="2" ht="15" customHeight="1">
      <c r="A2" s="341"/>
    </row>
    <row r="3" ht="12.75">
      <c r="A3" s="354" t="s">
        <v>169</v>
      </c>
    </row>
    <row r="4" ht="12.75">
      <c r="A4" s="354" t="s">
        <v>170</v>
      </c>
    </row>
    <row r="5" ht="9.75" customHeight="1">
      <c r="A5" s="342"/>
    </row>
    <row r="6" ht="12.75">
      <c r="A6" s="343" t="s">
        <v>125</v>
      </c>
    </row>
    <row r="7" ht="3.75" customHeight="1">
      <c r="A7" s="344"/>
    </row>
    <row r="8" ht="12.75">
      <c r="A8" s="344" t="s">
        <v>126</v>
      </c>
    </row>
    <row r="9" ht="12.75">
      <c r="A9" s="344" t="s">
        <v>127</v>
      </c>
    </row>
    <row r="10" ht="12.75">
      <c r="A10" s="344" t="s">
        <v>128</v>
      </c>
    </row>
    <row r="11" ht="12.75">
      <c r="A11" s="344" t="s">
        <v>129</v>
      </c>
    </row>
    <row r="12" ht="12.75">
      <c r="A12" s="344" t="s">
        <v>130</v>
      </c>
    </row>
    <row r="13" ht="12.75">
      <c r="A13" s="344" t="s">
        <v>131</v>
      </c>
    </row>
    <row r="14" ht="12.75">
      <c r="A14" s="344" t="s">
        <v>132</v>
      </c>
    </row>
    <row r="15" ht="9.75" customHeight="1">
      <c r="A15" s="345"/>
    </row>
    <row r="16" ht="12.75">
      <c r="A16" s="346" t="s">
        <v>133</v>
      </c>
    </row>
    <row r="17" ht="18" customHeight="1">
      <c r="A17" s="345" t="s">
        <v>134</v>
      </c>
    </row>
    <row r="18" ht="12.75">
      <c r="A18" s="345" t="s">
        <v>135</v>
      </c>
    </row>
    <row r="19" ht="9.75" customHeight="1">
      <c r="A19" s="345"/>
    </row>
    <row r="20" ht="12.75">
      <c r="A20" s="343" t="s">
        <v>136</v>
      </c>
    </row>
    <row r="21" ht="3.75" customHeight="1">
      <c r="A21" s="343"/>
    </row>
    <row r="22" ht="12.75">
      <c r="A22" s="344" t="s">
        <v>137</v>
      </c>
    </row>
    <row r="23" ht="12.75">
      <c r="A23" s="344" t="s">
        <v>138</v>
      </c>
    </row>
    <row r="24" ht="12.75">
      <c r="A24" s="344" t="s">
        <v>139</v>
      </c>
    </row>
    <row r="25" ht="12.75">
      <c r="A25" s="344" t="s">
        <v>140</v>
      </c>
    </row>
    <row r="26" ht="12.75">
      <c r="A26" s="347"/>
    </row>
    <row r="27" ht="12.75">
      <c r="A27" s="344" t="s">
        <v>141</v>
      </c>
    </row>
    <row r="28" ht="12.75">
      <c r="A28" s="348" t="s">
        <v>142</v>
      </c>
    </row>
    <row r="29" ht="12.75">
      <c r="A29" s="344" t="s">
        <v>143</v>
      </c>
    </row>
    <row r="30" ht="12.75">
      <c r="A30" s="348" t="s">
        <v>144</v>
      </c>
    </row>
    <row r="31" ht="12.75">
      <c r="A31" s="344" t="s">
        <v>145</v>
      </c>
    </row>
    <row r="32" ht="12.75">
      <c r="A32" s="344" t="s">
        <v>146</v>
      </c>
    </row>
    <row r="33" ht="12.75">
      <c r="A33" s="344" t="s">
        <v>147</v>
      </c>
    </row>
    <row r="34" ht="9.75" customHeight="1">
      <c r="A34" s="344"/>
    </row>
    <row r="35" ht="12.75">
      <c r="A35" s="343" t="s">
        <v>148</v>
      </c>
    </row>
    <row r="36" ht="18" customHeight="1">
      <c r="A36" s="344" t="s">
        <v>149</v>
      </c>
    </row>
    <row r="37" ht="9.75" customHeight="1">
      <c r="A37" s="344"/>
    </row>
    <row r="38" ht="12.75">
      <c r="A38" s="349" t="s">
        <v>150</v>
      </c>
    </row>
    <row r="39" ht="18" customHeight="1">
      <c r="A39" s="344" t="s">
        <v>151</v>
      </c>
    </row>
    <row r="40" ht="12.75">
      <c r="A40" s="344" t="s">
        <v>152</v>
      </c>
    </row>
    <row r="41" ht="12.75">
      <c r="A41" s="344" t="s">
        <v>153</v>
      </c>
    </row>
    <row r="42" ht="12.75">
      <c r="A42" s="344" t="s">
        <v>154</v>
      </c>
    </row>
    <row r="43" ht="12.75">
      <c r="A43" s="344" t="s">
        <v>155</v>
      </c>
    </row>
    <row r="44" ht="12.75">
      <c r="A44" s="344" t="s">
        <v>156</v>
      </c>
    </row>
    <row r="45" ht="12.75">
      <c r="A45" s="344" t="s">
        <v>157</v>
      </c>
    </row>
    <row r="46" ht="12.75">
      <c r="A46" s="344" t="s">
        <v>158</v>
      </c>
    </row>
    <row r="47" ht="9.75" customHeight="1">
      <c r="A47" s="344"/>
    </row>
    <row r="48" ht="12.75">
      <c r="A48" s="350" t="s">
        <v>159</v>
      </c>
    </row>
    <row r="49" ht="15.75" customHeight="1">
      <c r="A49" s="351" t="s">
        <v>160</v>
      </c>
    </row>
    <row r="50" ht="19.5" customHeight="1">
      <c r="A50" s="343" t="s">
        <v>161</v>
      </c>
    </row>
    <row r="51" ht="15.75" customHeight="1">
      <c r="A51" s="351" t="s">
        <v>162</v>
      </c>
    </row>
    <row r="52" ht="12.75">
      <c r="A52" s="351" t="s">
        <v>163</v>
      </c>
    </row>
    <row r="53" ht="12.75">
      <c r="A53" s="352" t="s">
        <v>164</v>
      </c>
    </row>
    <row r="54" ht="12.75">
      <c r="A54" s="352" t="s">
        <v>165</v>
      </c>
    </row>
    <row r="55" ht="19.5" customHeight="1">
      <c r="A55" s="343" t="s">
        <v>166</v>
      </c>
    </row>
    <row r="56" ht="15.75" customHeight="1">
      <c r="A56" s="351" t="s">
        <v>167</v>
      </c>
    </row>
    <row r="57" ht="12.75">
      <c r="A57" s="353" t="s">
        <v>168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5.7109375" style="157" customWidth="1"/>
    <col min="2" max="2" width="6.7109375" style="157" customWidth="1"/>
    <col min="3" max="4" width="7.7109375" style="157" customWidth="1"/>
    <col min="5" max="5" width="6.7109375" style="157" customWidth="1"/>
    <col min="6" max="7" width="7.7109375" style="157" customWidth="1"/>
    <col min="8" max="8" width="5.28125" style="157" customWidth="1"/>
    <col min="9" max="9" width="6.7109375" style="157" customWidth="1"/>
    <col min="10" max="10" width="5.28125" style="157" customWidth="1"/>
    <col min="11" max="11" width="6.7109375" style="157" customWidth="1"/>
    <col min="12" max="12" width="5.28125" style="157" customWidth="1"/>
    <col min="13" max="13" width="6.7109375" style="157" customWidth="1"/>
    <col min="14" max="14" width="2.7109375" style="157" customWidth="1"/>
    <col min="15" max="16384" width="9.140625" style="157" customWidth="1"/>
  </cols>
  <sheetData>
    <row r="1" spans="1:13" ht="19.5" customHeight="1" thickTop="1">
      <c r="A1" s="208" t="s">
        <v>116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ht="12.75">
      <c r="A2" s="401" t="s">
        <v>52</v>
      </c>
      <c r="B2" s="433" t="s">
        <v>122</v>
      </c>
      <c r="C2" s="393"/>
      <c r="D2" s="394"/>
      <c r="E2" s="433" t="s">
        <v>171</v>
      </c>
      <c r="F2" s="393"/>
      <c r="G2" s="394"/>
      <c r="H2" s="161" t="s">
        <v>2</v>
      </c>
      <c r="I2" s="161"/>
      <c r="J2" s="161"/>
      <c r="K2" s="161"/>
      <c r="L2" s="161"/>
      <c r="M2" s="162"/>
    </row>
    <row r="3" spans="1:13" ht="12.75">
      <c r="A3" s="431"/>
      <c r="B3" s="395"/>
      <c r="C3" s="396"/>
      <c r="D3" s="397"/>
      <c r="E3" s="395"/>
      <c r="F3" s="396"/>
      <c r="G3" s="397"/>
      <c r="H3" s="207" t="s">
        <v>3</v>
      </c>
      <c r="I3" s="207"/>
      <c r="J3" s="368" t="s">
        <v>4</v>
      </c>
      <c r="K3" s="369"/>
      <c r="L3" s="207" t="s">
        <v>5</v>
      </c>
      <c r="M3" s="273"/>
    </row>
    <row r="4" spans="1:13" ht="12.75">
      <c r="A4" s="432"/>
      <c r="B4" s="325" t="s">
        <v>92</v>
      </c>
      <c r="C4" s="326" t="s">
        <v>117</v>
      </c>
      <c r="D4" s="209" t="s">
        <v>118</v>
      </c>
      <c r="E4" s="325" t="s">
        <v>92</v>
      </c>
      <c r="F4" s="326" t="s">
        <v>117</v>
      </c>
      <c r="G4" s="209" t="s">
        <v>118</v>
      </c>
      <c r="H4" s="327" t="s">
        <v>61</v>
      </c>
      <c r="I4" s="326"/>
      <c r="J4" s="370" t="s">
        <v>61</v>
      </c>
      <c r="K4" s="371"/>
      <c r="L4" s="327" t="s">
        <v>61</v>
      </c>
      <c r="M4" s="328"/>
    </row>
    <row r="5" spans="1:13" ht="6.75" customHeight="1">
      <c r="A5" s="210"/>
      <c r="B5" s="329"/>
      <c r="C5" s="198"/>
      <c r="D5" s="199"/>
      <c r="E5" s="198"/>
      <c r="F5" s="198"/>
      <c r="G5" s="199"/>
      <c r="H5" s="172"/>
      <c r="I5" s="172"/>
      <c r="J5" s="282"/>
      <c r="K5" s="174"/>
      <c r="L5" s="172"/>
      <c r="M5" s="175"/>
    </row>
    <row r="6" spans="1:13" ht="12.75">
      <c r="A6" s="181" t="s">
        <v>24</v>
      </c>
      <c r="B6" s="330">
        <v>48.345</v>
      </c>
      <c r="C6" s="213">
        <v>69.78</v>
      </c>
      <c r="D6" s="283">
        <v>118.126</v>
      </c>
      <c r="E6" s="330">
        <v>54.639</v>
      </c>
      <c r="F6" s="213">
        <v>65.962</v>
      </c>
      <c r="G6" s="283">
        <v>120.601</v>
      </c>
      <c r="H6" s="214">
        <f>E6-B6</f>
        <v>6.294000000000004</v>
      </c>
      <c r="I6" s="274">
        <f aca="true" t="shared" si="0" ref="I6:I37">IF(ABS(H6)&lt;1.5,"",(E6/B6%-100))</f>
        <v>13.018926466025448</v>
      </c>
      <c r="J6" s="357">
        <f>F6-C6</f>
        <v>-3.817999999999998</v>
      </c>
      <c r="K6" s="179">
        <f aca="true" t="shared" si="1" ref="K6:K37">IF(ABS(J6)&lt;1.5,"",(F6/C6%-100))</f>
        <v>-5.471481799942666</v>
      </c>
      <c r="L6" s="214">
        <f>G6-D6</f>
        <v>2.4749999999999943</v>
      </c>
      <c r="M6" s="180">
        <f aca="true" t="shared" si="2" ref="M6:M37">IF(ABS(L6)&lt;1.5,"",(G6/D6%-100))</f>
        <v>2.095220357922898</v>
      </c>
    </row>
    <row r="7" spans="1:13" ht="12.75">
      <c r="A7" s="181" t="s">
        <v>25</v>
      </c>
      <c r="B7" s="330">
        <v>1.106</v>
      </c>
      <c r="C7" s="213">
        <v>1.337</v>
      </c>
      <c r="D7" s="283">
        <v>2.443</v>
      </c>
      <c r="E7" s="330">
        <v>1.178</v>
      </c>
      <c r="F7" s="213">
        <v>1.57</v>
      </c>
      <c r="G7" s="283">
        <v>2.749</v>
      </c>
      <c r="H7" s="214">
        <f aca="true" t="shared" si="3" ref="H7:H13">E7-B7</f>
        <v>0.07199999999999984</v>
      </c>
      <c r="I7" s="274">
        <f t="shared" si="0"/>
      </c>
      <c r="J7" s="285">
        <f aca="true" t="shared" si="4" ref="J7:J13">F7-C7</f>
        <v>0.2330000000000001</v>
      </c>
      <c r="K7" s="179">
        <f t="shared" si="1"/>
      </c>
      <c r="L7" s="214">
        <f aca="true" t="shared" si="5" ref="L7:L13">G7-D7</f>
        <v>0.30600000000000005</v>
      </c>
      <c r="M7" s="180">
        <f t="shared" si="2"/>
      </c>
    </row>
    <row r="8" spans="1:13" ht="12.75">
      <c r="A8" s="181" t="s">
        <v>26</v>
      </c>
      <c r="B8" s="330">
        <v>107.425</v>
      </c>
      <c r="C8" s="213">
        <v>176.031</v>
      </c>
      <c r="D8" s="283">
        <v>283.456</v>
      </c>
      <c r="E8" s="330">
        <v>90.393</v>
      </c>
      <c r="F8" s="213">
        <v>152.304</v>
      </c>
      <c r="G8" s="283">
        <v>242.698</v>
      </c>
      <c r="H8" s="214">
        <f t="shared" si="3"/>
        <v>-17.031999999999996</v>
      </c>
      <c r="I8" s="274">
        <f t="shared" si="0"/>
        <v>-15.854782406329988</v>
      </c>
      <c r="J8" s="285">
        <f t="shared" si="4"/>
        <v>-23.727000000000004</v>
      </c>
      <c r="K8" s="179">
        <f t="shared" si="1"/>
        <v>-13.478875879816627</v>
      </c>
      <c r="L8" s="214">
        <f t="shared" si="5"/>
        <v>-40.75800000000001</v>
      </c>
      <c r="M8" s="180">
        <f t="shared" si="2"/>
        <v>-14.378951230526084</v>
      </c>
    </row>
    <row r="9" spans="1:13" ht="12.75">
      <c r="A9" s="181" t="s">
        <v>27</v>
      </c>
      <c r="B9" s="330">
        <v>20.627</v>
      </c>
      <c r="C9" s="213">
        <v>27.006</v>
      </c>
      <c r="D9" s="283">
        <v>47.633</v>
      </c>
      <c r="E9" s="330">
        <v>21.773</v>
      </c>
      <c r="F9" s="213">
        <v>25.034</v>
      </c>
      <c r="G9" s="283">
        <v>46.807</v>
      </c>
      <c r="H9" s="214">
        <f t="shared" si="3"/>
        <v>1.1460000000000008</v>
      </c>
      <c r="I9" s="274">
        <f t="shared" si="0"/>
      </c>
      <c r="J9" s="285">
        <f t="shared" si="4"/>
        <v>-1.9720000000000013</v>
      </c>
      <c r="K9" s="179">
        <f t="shared" si="1"/>
        <v>-7.302081019032826</v>
      </c>
      <c r="L9" s="214">
        <f t="shared" si="5"/>
        <v>-0.8260000000000005</v>
      </c>
      <c r="M9" s="180">
        <f t="shared" si="2"/>
      </c>
    </row>
    <row r="10" spans="1:13" ht="12.75">
      <c r="A10" s="181" t="s">
        <v>28</v>
      </c>
      <c r="B10" s="330">
        <v>6.282</v>
      </c>
      <c r="C10" s="213">
        <v>11.246</v>
      </c>
      <c r="D10" s="283">
        <v>17.528</v>
      </c>
      <c r="E10" s="330">
        <v>8.298</v>
      </c>
      <c r="F10" s="213">
        <v>11.875</v>
      </c>
      <c r="G10" s="283">
        <v>20.173</v>
      </c>
      <c r="H10" s="214">
        <f t="shared" si="3"/>
        <v>2.016</v>
      </c>
      <c r="I10" s="274">
        <f t="shared" si="0"/>
        <v>32.091690544412614</v>
      </c>
      <c r="J10" s="285">
        <f t="shared" si="4"/>
        <v>0.6289999999999996</v>
      </c>
      <c r="K10" s="179">
        <f t="shared" si="1"/>
      </c>
      <c r="L10" s="214">
        <f t="shared" si="5"/>
        <v>2.6449999999999996</v>
      </c>
      <c r="M10" s="180">
        <f t="shared" si="2"/>
        <v>15.090141487905058</v>
      </c>
    </row>
    <row r="11" spans="1:13" ht="12.75">
      <c r="A11" s="181" t="s">
        <v>29</v>
      </c>
      <c r="B11" s="330">
        <v>44.155</v>
      </c>
      <c r="C11" s="213">
        <v>76.961</v>
      </c>
      <c r="D11" s="283">
        <v>121.115</v>
      </c>
      <c r="E11" s="330">
        <v>47.158</v>
      </c>
      <c r="F11" s="213">
        <v>60.688</v>
      </c>
      <c r="G11" s="283">
        <v>107.846</v>
      </c>
      <c r="H11" s="214">
        <f t="shared" si="3"/>
        <v>3.003</v>
      </c>
      <c r="I11" s="274">
        <f t="shared" si="0"/>
        <v>6.801041784622356</v>
      </c>
      <c r="J11" s="285">
        <f t="shared" si="4"/>
        <v>-16.272999999999996</v>
      </c>
      <c r="K11" s="179">
        <f t="shared" si="1"/>
        <v>-21.144475773443688</v>
      </c>
      <c r="L11" s="214">
        <f t="shared" si="5"/>
        <v>-13.268999999999991</v>
      </c>
      <c r="M11" s="180">
        <f t="shared" si="2"/>
        <v>-10.955703257234859</v>
      </c>
    </row>
    <row r="12" spans="1:13" ht="12.75">
      <c r="A12" s="337" t="s">
        <v>30</v>
      </c>
      <c r="B12" s="330">
        <v>11.86</v>
      </c>
      <c r="C12" s="213">
        <v>25.731</v>
      </c>
      <c r="D12" s="283">
        <v>37.591</v>
      </c>
      <c r="E12" s="330">
        <v>9.54</v>
      </c>
      <c r="F12" s="213">
        <v>20.21</v>
      </c>
      <c r="G12" s="283">
        <v>29.749</v>
      </c>
      <c r="H12" s="214">
        <f t="shared" si="3"/>
        <v>-2.3200000000000003</v>
      </c>
      <c r="I12" s="274">
        <f t="shared" si="0"/>
        <v>-19.561551433389553</v>
      </c>
      <c r="J12" s="285">
        <f t="shared" si="4"/>
        <v>-5.521000000000001</v>
      </c>
      <c r="K12" s="179">
        <f t="shared" si="1"/>
        <v>-21.456608759861652</v>
      </c>
      <c r="L12" s="214">
        <f t="shared" si="5"/>
        <v>-7.842000000000002</v>
      </c>
      <c r="M12" s="180">
        <f t="shared" si="2"/>
        <v>-20.86137639328564</v>
      </c>
    </row>
    <row r="13" spans="1:13" ht="12.75">
      <c r="A13" s="181" t="s">
        <v>31</v>
      </c>
      <c r="B13" s="330">
        <v>42.464</v>
      </c>
      <c r="C13" s="213">
        <v>67.763</v>
      </c>
      <c r="D13" s="283">
        <v>110.227</v>
      </c>
      <c r="E13" s="330">
        <v>49.52</v>
      </c>
      <c r="F13" s="213">
        <v>68.211</v>
      </c>
      <c r="G13" s="283">
        <v>117.73</v>
      </c>
      <c r="H13" s="214">
        <f t="shared" si="3"/>
        <v>7.0560000000000045</v>
      </c>
      <c r="I13" s="274">
        <f t="shared" si="0"/>
        <v>16.61642803315752</v>
      </c>
      <c r="J13" s="285">
        <f t="shared" si="4"/>
        <v>0.4479999999999933</v>
      </c>
      <c r="K13" s="179">
        <f t="shared" si="1"/>
      </c>
      <c r="L13" s="214">
        <f t="shared" si="5"/>
        <v>7.503</v>
      </c>
      <c r="M13" s="180">
        <f t="shared" si="2"/>
        <v>6.806862202545645</v>
      </c>
    </row>
    <row r="14" spans="1:13" ht="6.75" customHeight="1">
      <c r="A14" s="187"/>
      <c r="B14" s="213"/>
      <c r="C14" s="213"/>
      <c r="D14" s="283"/>
      <c r="E14" s="213"/>
      <c r="F14" s="213"/>
      <c r="G14" s="283"/>
      <c r="H14" s="214"/>
      <c r="I14" s="274"/>
      <c r="J14" s="285"/>
      <c r="K14" s="179"/>
      <c r="L14" s="214"/>
      <c r="M14" s="180"/>
    </row>
    <row r="15" spans="1:13" ht="12.75">
      <c r="A15" s="338" t="s">
        <v>32</v>
      </c>
      <c r="B15" s="258">
        <f aca="true" t="shared" si="6" ref="B15:G15">SUM(B6:B9)</f>
        <v>177.50300000000001</v>
      </c>
      <c r="C15" s="259">
        <f t="shared" si="6"/>
        <v>274.154</v>
      </c>
      <c r="D15" s="287">
        <f t="shared" si="6"/>
        <v>451.658</v>
      </c>
      <c r="E15" s="258">
        <f t="shared" si="6"/>
        <v>167.983</v>
      </c>
      <c r="F15" s="259">
        <f t="shared" si="6"/>
        <v>244.87</v>
      </c>
      <c r="G15" s="287">
        <f t="shared" si="6"/>
        <v>412.855</v>
      </c>
      <c r="H15" s="331">
        <f>E15-B15</f>
        <v>-9.52000000000001</v>
      </c>
      <c r="I15" s="289">
        <f t="shared" si="0"/>
        <v>-5.363289634541388</v>
      </c>
      <c r="J15" s="290">
        <f>F15-C15</f>
        <v>-29.283999999999992</v>
      </c>
      <c r="K15" s="288">
        <f t="shared" si="1"/>
        <v>-10.681587720770082</v>
      </c>
      <c r="L15" s="331">
        <f>G15-D15</f>
        <v>-38.803</v>
      </c>
      <c r="M15" s="261">
        <f t="shared" si="2"/>
        <v>-8.591234960966048</v>
      </c>
    </row>
    <row r="16" spans="1:13" ht="12.75">
      <c r="A16" s="338" t="s">
        <v>33</v>
      </c>
      <c r="B16" s="258">
        <f aca="true" t="shared" si="7" ref="B16:G16">SUM(B10:B13)</f>
        <v>104.761</v>
      </c>
      <c r="C16" s="259">
        <f t="shared" si="7"/>
        <v>181.701</v>
      </c>
      <c r="D16" s="287">
        <f t="shared" si="7"/>
        <v>286.461</v>
      </c>
      <c r="E16" s="258">
        <f t="shared" si="7"/>
        <v>114.51600000000002</v>
      </c>
      <c r="F16" s="259">
        <f t="shared" si="7"/>
        <v>160.98399999999998</v>
      </c>
      <c r="G16" s="287">
        <f t="shared" si="7"/>
        <v>275.498</v>
      </c>
      <c r="H16" s="331">
        <f>E16-B16</f>
        <v>9.755000000000024</v>
      </c>
      <c r="I16" s="289">
        <f t="shared" si="0"/>
        <v>9.311671328070588</v>
      </c>
      <c r="J16" s="290">
        <f>F16-C16</f>
        <v>-20.717000000000013</v>
      </c>
      <c r="K16" s="288">
        <f t="shared" si="1"/>
        <v>-11.401698394615337</v>
      </c>
      <c r="L16" s="331">
        <f>G16-D16</f>
        <v>-10.963000000000022</v>
      </c>
      <c r="M16" s="261">
        <f t="shared" si="2"/>
        <v>-3.8270480100258055</v>
      </c>
    </row>
    <row r="17" spans="1:13" ht="12.75">
      <c r="A17" s="338" t="s">
        <v>34</v>
      </c>
      <c r="B17" s="258">
        <f aca="true" t="shared" si="8" ref="B17:G17">B16+B15</f>
        <v>282.264</v>
      </c>
      <c r="C17" s="259">
        <f t="shared" si="8"/>
        <v>455.855</v>
      </c>
      <c r="D17" s="287">
        <f t="shared" si="8"/>
        <v>738.119</v>
      </c>
      <c r="E17" s="258">
        <f t="shared" si="8"/>
        <v>282.499</v>
      </c>
      <c r="F17" s="259">
        <f t="shared" si="8"/>
        <v>405.854</v>
      </c>
      <c r="G17" s="287">
        <f t="shared" si="8"/>
        <v>688.3530000000001</v>
      </c>
      <c r="H17" s="331">
        <f>E17-B17</f>
        <v>0.23500000000001364</v>
      </c>
      <c r="I17" s="289">
        <f t="shared" si="0"/>
      </c>
      <c r="J17" s="290">
        <f>F17-C17</f>
        <v>-50.00100000000003</v>
      </c>
      <c r="K17" s="288">
        <f t="shared" si="1"/>
        <v>-10.96861940748704</v>
      </c>
      <c r="L17" s="331">
        <f>G17-D17</f>
        <v>-49.76599999999996</v>
      </c>
      <c r="M17" s="261">
        <f t="shared" si="2"/>
        <v>-6.7422732648800405</v>
      </c>
    </row>
    <row r="18" spans="1:13" ht="12.75">
      <c r="A18" s="187"/>
      <c r="B18" s="213"/>
      <c r="C18" s="213"/>
      <c r="D18" s="283"/>
      <c r="E18" s="213"/>
      <c r="F18" s="213"/>
      <c r="G18" s="283"/>
      <c r="H18" s="214"/>
      <c r="I18" s="274"/>
      <c r="J18" s="285"/>
      <c r="K18" s="179"/>
      <c r="L18" s="214"/>
      <c r="M18" s="180"/>
    </row>
    <row r="19" spans="1:13" ht="12.75">
      <c r="A19" s="181" t="s">
        <v>35</v>
      </c>
      <c r="B19" s="330">
        <v>49.377</v>
      </c>
      <c r="C19" s="213">
        <v>76.281</v>
      </c>
      <c r="D19" s="283">
        <v>125.658</v>
      </c>
      <c r="E19" s="330">
        <v>46.257</v>
      </c>
      <c r="F19" s="213">
        <v>68.675</v>
      </c>
      <c r="G19" s="283">
        <v>114.932</v>
      </c>
      <c r="H19" s="214">
        <f>E19-B19</f>
        <v>-3.1200000000000045</v>
      </c>
      <c r="I19" s="274">
        <f t="shared" si="0"/>
        <v>-6.318731393158771</v>
      </c>
      <c r="J19" s="285">
        <f>F19-C19</f>
        <v>-7.606000000000009</v>
      </c>
      <c r="K19" s="179">
        <f t="shared" si="1"/>
        <v>-9.97102817215297</v>
      </c>
      <c r="L19" s="214">
        <f>G19-D19</f>
        <v>-10.725999999999999</v>
      </c>
      <c r="M19" s="180">
        <f t="shared" si="2"/>
        <v>-8.535867195085075</v>
      </c>
    </row>
    <row r="20" spans="1:13" ht="12.75">
      <c r="A20" s="181" t="s">
        <v>36</v>
      </c>
      <c r="B20" s="330">
        <v>11.494</v>
      </c>
      <c r="C20" s="213">
        <v>16.69</v>
      </c>
      <c r="D20" s="283">
        <v>28.184</v>
      </c>
      <c r="E20" s="330">
        <v>10.001</v>
      </c>
      <c r="F20" s="213">
        <v>15.912</v>
      </c>
      <c r="G20" s="283">
        <v>25.913</v>
      </c>
      <c r="H20" s="214">
        <f>E20-B20</f>
        <v>-1.4930000000000003</v>
      </c>
      <c r="I20" s="274">
        <f t="shared" si="0"/>
      </c>
      <c r="J20" s="285">
        <f>F20-C20</f>
        <v>-0.7780000000000005</v>
      </c>
      <c r="K20" s="179">
        <f t="shared" si="1"/>
      </c>
      <c r="L20" s="214">
        <f>G20-D20</f>
        <v>-2.271000000000001</v>
      </c>
      <c r="M20" s="180">
        <f t="shared" si="2"/>
        <v>-8.05776326994041</v>
      </c>
    </row>
    <row r="21" spans="1:13" ht="12.75">
      <c r="A21" s="181" t="s">
        <v>37</v>
      </c>
      <c r="B21" s="330">
        <v>18.071</v>
      </c>
      <c r="C21" s="213">
        <v>33.314</v>
      </c>
      <c r="D21" s="283">
        <v>51.384</v>
      </c>
      <c r="E21" s="330">
        <v>16.806</v>
      </c>
      <c r="F21" s="213">
        <v>27.568</v>
      </c>
      <c r="G21" s="283">
        <v>44.374</v>
      </c>
      <c r="H21" s="214">
        <f>E21-B21</f>
        <v>-1.2650000000000006</v>
      </c>
      <c r="I21" s="274">
        <f t="shared" si="0"/>
      </c>
      <c r="J21" s="285">
        <f>F21-C21</f>
        <v>-5.745999999999999</v>
      </c>
      <c r="K21" s="179">
        <f t="shared" si="1"/>
        <v>-17.248003842228485</v>
      </c>
      <c r="L21" s="214">
        <f>G21-D21</f>
        <v>-7.009999999999998</v>
      </c>
      <c r="M21" s="180">
        <f t="shared" si="2"/>
        <v>-13.642378950646105</v>
      </c>
    </row>
    <row r="22" spans="1:13" ht="12.75">
      <c r="A22" s="181" t="s">
        <v>38</v>
      </c>
      <c r="B22" s="330">
        <v>102.891</v>
      </c>
      <c r="C22" s="213">
        <v>160.951</v>
      </c>
      <c r="D22" s="283">
        <v>263.842</v>
      </c>
      <c r="E22" s="330">
        <v>102.279</v>
      </c>
      <c r="F22" s="213">
        <v>154.846</v>
      </c>
      <c r="G22" s="283">
        <v>257.124</v>
      </c>
      <c r="H22" s="214">
        <f>E22-B22</f>
        <v>-0.612000000000009</v>
      </c>
      <c r="I22" s="274">
        <f t="shared" si="0"/>
      </c>
      <c r="J22" s="285">
        <f>F22-C22</f>
        <v>-6.10499999999999</v>
      </c>
      <c r="K22" s="179">
        <f t="shared" si="1"/>
        <v>-3.7930798814546023</v>
      </c>
      <c r="L22" s="214">
        <f>G22-D22</f>
        <v>-6.717999999999961</v>
      </c>
      <c r="M22" s="180">
        <f t="shared" si="2"/>
        <v>-2.5462208442931598</v>
      </c>
    </row>
    <row r="23" spans="1:13" ht="6.75" customHeight="1">
      <c r="A23" s="187"/>
      <c r="B23" s="213"/>
      <c r="C23" s="213"/>
      <c r="D23" s="283"/>
      <c r="E23" s="213"/>
      <c r="F23" s="213"/>
      <c r="G23" s="283"/>
      <c r="H23" s="214"/>
      <c r="I23" s="274"/>
      <c r="J23" s="285"/>
      <c r="K23" s="179"/>
      <c r="L23" s="214"/>
      <c r="M23" s="180"/>
    </row>
    <row r="24" spans="1:13" ht="12.75">
      <c r="A24" s="338" t="s">
        <v>39</v>
      </c>
      <c r="B24" s="258">
        <f aca="true" t="shared" si="9" ref="B24:G24">SUM(B19:B22)</f>
        <v>181.83300000000003</v>
      </c>
      <c r="C24" s="259">
        <f t="shared" si="9"/>
        <v>287.236</v>
      </c>
      <c r="D24" s="287">
        <f t="shared" si="9"/>
        <v>469.068</v>
      </c>
      <c r="E24" s="258">
        <f t="shared" si="9"/>
        <v>175.343</v>
      </c>
      <c r="F24" s="259">
        <f t="shared" si="9"/>
        <v>267.001</v>
      </c>
      <c r="G24" s="287">
        <f t="shared" si="9"/>
        <v>442.343</v>
      </c>
      <c r="H24" s="331">
        <f>E24-B24</f>
        <v>-6.4900000000000375</v>
      </c>
      <c r="I24" s="289">
        <f t="shared" si="0"/>
        <v>-3.569209109457603</v>
      </c>
      <c r="J24" s="290">
        <f>F24-C24</f>
        <v>-20.235000000000014</v>
      </c>
      <c r="K24" s="288">
        <f t="shared" si="1"/>
        <v>-7.044729769248988</v>
      </c>
      <c r="L24" s="331">
        <f>G24-D24</f>
        <v>-26.724999999999966</v>
      </c>
      <c r="M24" s="261">
        <f t="shared" si="2"/>
        <v>-5.697468170926157</v>
      </c>
    </row>
    <row r="25" spans="1:13" ht="12.75">
      <c r="A25" s="187"/>
      <c r="B25" s="213"/>
      <c r="C25" s="213"/>
      <c r="D25" s="283"/>
      <c r="E25" s="213"/>
      <c r="F25" s="213"/>
      <c r="G25" s="283"/>
      <c r="H25" s="214"/>
      <c r="I25" s="274"/>
      <c r="J25" s="285"/>
      <c r="K25" s="179"/>
      <c r="L25" s="214"/>
      <c r="M25" s="180"/>
    </row>
    <row r="26" spans="1:13" ht="12.75">
      <c r="A26" s="181" t="s">
        <v>40</v>
      </c>
      <c r="B26" s="330">
        <v>23.476</v>
      </c>
      <c r="C26" s="213">
        <v>50.818</v>
      </c>
      <c r="D26" s="283">
        <v>74.295</v>
      </c>
      <c r="E26" s="330">
        <v>22.801</v>
      </c>
      <c r="F26" s="213">
        <v>37.718</v>
      </c>
      <c r="G26" s="283">
        <v>60.518</v>
      </c>
      <c r="H26" s="214">
        <f aca="true" t="shared" si="10" ref="H26:H33">E26-B26</f>
        <v>-0.6750000000000007</v>
      </c>
      <c r="I26" s="274">
        <f t="shared" si="0"/>
      </c>
      <c r="J26" s="285">
        <f aca="true" t="shared" si="11" ref="J26:J33">F26-C26</f>
        <v>-13.099999999999994</v>
      </c>
      <c r="K26" s="179">
        <f t="shared" si="1"/>
        <v>-25.77826754299656</v>
      </c>
      <c r="L26" s="214">
        <f aca="true" t="shared" si="12" ref="L26:L33">G26-D26</f>
        <v>-13.777000000000001</v>
      </c>
      <c r="M26" s="180">
        <f t="shared" si="2"/>
        <v>-18.54364358301366</v>
      </c>
    </row>
    <row r="27" spans="1:13" ht="12.75">
      <c r="A27" s="181" t="s">
        <v>41</v>
      </c>
      <c r="B27" s="330">
        <v>8.515</v>
      </c>
      <c r="C27" s="213">
        <v>13.047</v>
      </c>
      <c r="D27" s="283">
        <v>21.563</v>
      </c>
      <c r="E27" s="330">
        <v>7.222</v>
      </c>
      <c r="F27" s="213">
        <v>12.704</v>
      </c>
      <c r="G27" s="283">
        <v>19.926</v>
      </c>
      <c r="H27" s="214">
        <f t="shared" si="10"/>
        <v>-1.2930000000000001</v>
      </c>
      <c r="I27" s="274">
        <f t="shared" si="0"/>
      </c>
      <c r="J27" s="285">
        <f t="shared" si="11"/>
        <v>-0.34299999999999997</v>
      </c>
      <c r="K27" s="179">
        <f t="shared" si="1"/>
      </c>
      <c r="L27" s="214">
        <f t="shared" si="12"/>
        <v>-1.6370000000000005</v>
      </c>
      <c r="M27" s="180">
        <f t="shared" si="2"/>
        <v>-7.591708018364798</v>
      </c>
    </row>
    <row r="28" spans="1:13" ht="12.75">
      <c r="A28" s="181" t="s">
        <v>42</v>
      </c>
      <c r="B28" s="330">
        <v>246.228</v>
      </c>
      <c r="C28" s="213">
        <v>336.73</v>
      </c>
      <c r="D28" s="283">
        <v>582.959</v>
      </c>
      <c r="E28" s="330">
        <v>247.352</v>
      </c>
      <c r="F28" s="213">
        <v>360.573</v>
      </c>
      <c r="G28" s="283">
        <v>607.925</v>
      </c>
      <c r="H28" s="214">
        <f t="shared" si="10"/>
        <v>1.1239999999999952</v>
      </c>
      <c r="I28" s="274">
        <f t="shared" si="0"/>
      </c>
      <c r="J28" s="285">
        <f t="shared" si="11"/>
        <v>23.84299999999996</v>
      </c>
      <c r="K28" s="179">
        <f t="shared" si="1"/>
        <v>7.080747186172886</v>
      </c>
      <c r="L28" s="214">
        <f t="shared" si="12"/>
        <v>24.966000000000008</v>
      </c>
      <c r="M28" s="180">
        <f t="shared" si="2"/>
        <v>4.28263394166656</v>
      </c>
    </row>
    <row r="29" spans="1:13" ht="12.75">
      <c r="A29" s="181" t="s">
        <v>43</v>
      </c>
      <c r="B29" s="330">
        <v>146.282</v>
      </c>
      <c r="C29" s="213">
        <v>188.508</v>
      </c>
      <c r="D29" s="283">
        <v>334.791</v>
      </c>
      <c r="E29" s="330">
        <v>138.588</v>
      </c>
      <c r="F29" s="213">
        <v>185.593</v>
      </c>
      <c r="G29" s="283">
        <v>324.182</v>
      </c>
      <c r="H29" s="214">
        <f t="shared" si="10"/>
        <v>-7.694000000000017</v>
      </c>
      <c r="I29" s="274">
        <f t="shared" si="0"/>
        <v>-5.2597038596683205</v>
      </c>
      <c r="J29" s="285">
        <f t="shared" si="11"/>
        <v>-2.9150000000000205</v>
      </c>
      <c r="K29" s="179">
        <f t="shared" si="1"/>
        <v>-1.5463534704097555</v>
      </c>
      <c r="L29" s="214">
        <f t="shared" si="12"/>
        <v>-10.60899999999998</v>
      </c>
      <c r="M29" s="180">
        <f t="shared" si="2"/>
        <v>-3.1688426510867913</v>
      </c>
    </row>
    <row r="30" spans="1:13" ht="12.75">
      <c r="A30" s="181" t="s">
        <v>44</v>
      </c>
      <c r="B30" s="330">
        <v>18.662</v>
      </c>
      <c r="C30" s="213">
        <v>33.723</v>
      </c>
      <c r="D30" s="283">
        <v>52.384</v>
      </c>
      <c r="E30" s="330">
        <v>17.558</v>
      </c>
      <c r="F30" s="213">
        <v>27.541</v>
      </c>
      <c r="G30" s="283">
        <v>45.1</v>
      </c>
      <c r="H30" s="214">
        <f t="shared" si="10"/>
        <v>-1.1039999999999992</v>
      </c>
      <c r="I30" s="274">
        <f t="shared" si="0"/>
      </c>
      <c r="J30" s="285">
        <f t="shared" si="11"/>
        <v>-6.181999999999999</v>
      </c>
      <c r="K30" s="179">
        <f t="shared" si="1"/>
        <v>-18.331702398956196</v>
      </c>
      <c r="L30" s="214">
        <f t="shared" si="12"/>
        <v>-7.283999999999999</v>
      </c>
      <c r="M30" s="180">
        <f t="shared" si="2"/>
        <v>-13.90500916310323</v>
      </c>
    </row>
    <row r="31" spans="1:13" ht="12.75">
      <c r="A31" s="181" t="s">
        <v>45</v>
      </c>
      <c r="B31" s="330">
        <v>93.012</v>
      </c>
      <c r="C31" s="213">
        <v>103.116</v>
      </c>
      <c r="D31" s="283">
        <v>196.128</v>
      </c>
      <c r="E31" s="330">
        <v>80.351</v>
      </c>
      <c r="F31" s="213">
        <v>112.669</v>
      </c>
      <c r="G31" s="283">
        <v>193.02</v>
      </c>
      <c r="H31" s="214">
        <f t="shared" si="10"/>
        <v>-12.661000000000001</v>
      </c>
      <c r="I31" s="274">
        <f t="shared" si="0"/>
        <v>-13.612222078871554</v>
      </c>
      <c r="J31" s="285">
        <f t="shared" si="11"/>
        <v>9.552999999999997</v>
      </c>
      <c r="K31" s="179">
        <f t="shared" si="1"/>
        <v>9.264323674308528</v>
      </c>
      <c r="L31" s="214">
        <f t="shared" si="12"/>
        <v>-3.1079999999999757</v>
      </c>
      <c r="M31" s="180">
        <f t="shared" si="2"/>
        <v>-1.5846793930494272</v>
      </c>
    </row>
    <row r="32" spans="1:13" ht="12.75">
      <c r="A32" s="181" t="s">
        <v>46</v>
      </c>
      <c r="B32" s="330">
        <v>270.371</v>
      </c>
      <c r="C32" s="213">
        <v>313.77</v>
      </c>
      <c r="D32" s="283">
        <v>584.141</v>
      </c>
      <c r="E32" s="330">
        <v>262.047</v>
      </c>
      <c r="F32" s="213">
        <v>337.306</v>
      </c>
      <c r="G32" s="283">
        <v>599.353</v>
      </c>
      <c r="H32" s="214">
        <f t="shared" si="10"/>
        <v>-8.323999999999955</v>
      </c>
      <c r="I32" s="274">
        <f t="shared" si="0"/>
        <v>-3.0787325563762096</v>
      </c>
      <c r="J32" s="285">
        <f t="shared" si="11"/>
        <v>23.536</v>
      </c>
      <c r="K32" s="179">
        <f t="shared" si="1"/>
        <v>7.5010357905472205</v>
      </c>
      <c r="L32" s="214">
        <f t="shared" si="12"/>
        <v>15.211999999999989</v>
      </c>
      <c r="M32" s="180">
        <f t="shared" si="2"/>
        <v>2.604165775044038</v>
      </c>
    </row>
    <row r="33" spans="1:13" ht="12.75">
      <c r="A33" s="181" t="s">
        <v>47</v>
      </c>
      <c r="B33" s="330">
        <v>52.65</v>
      </c>
      <c r="C33" s="213">
        <v>63.506</v>
      </c>
      <c r="D33" s="283">
        <v>116.156</v>
      </c>
      <c r="E33" s="330">
        <v>52.323</v>
      </c>
      <c r="F33" s="213">
        <v>58.032</v>
      </c>
      <c r="G33" s="283">
        <v>110.354</v>
      </c>
      <c r="H33" s="214">
        <f t="shared" si="10"/>
        <v>-0.3269999999999982</v>
      </c>
      <c r="I33" s="274">
        <f t="shared" si="0"/>
      </c>
      <c r="J33" s="285">
        <f t="shared" si="11"/>
        <v>-5.474000000000004</v>
      </c>
      <c r="K33" s="179">
        <f t="shared" si="1"/>
        <v>-8.61965798507228</v>
      </c>
      <c r="L33" s="214">
        <f t="shared" si="12"/>
        <v>-5.802000000000007</v>
      </c>
      <c r="M33" s="180">
        <f t="shared" si="2"/>
        <v>-4.99500671510728</v>
      </c>
    </row>
    <row r="34" spans="1:13" ht="6.75" customHeight="1">
      <c r="A34" s="187"/>
      <c r="B34" s="213"/>
      <c r="C34" s="213"/>
      <c r="D34" s="283"/>
      <c r="E34" s="213"/>
      <c r="F34" s="213"/>
      <c r="G34" s="283"/>
      <c r="H34" s="214"/>
      <c r="I34" s="274"/>
      <c r="J34" s="285"/>
      <c r="K34" s="179"/>
      <c r="L34" s="214"/>
      <c r="M34" s="180"/>
    </row>
    <row r="35" spans="1:13" ht="12.75">
      <c r="A35" s="338" t="s">
        <v>48</v>
      </c>
      <c r="B35" s="258">
        <f aca="true" t="shared" si="13" ref="B35:G35">SUM(B26:B33)</f>
        <v>859.1959999999999</v>
      </c>
      <c r="C35" s="259">
        <f t="shared" si="13"/>
        <v>1103.218</v>
      </c>
      <c r="D35" s="287">
        <f t="shared" si="13"/>
        <v>1962.417</v>
      </c>
      <c r="E35" s="258">
        <f t="shared" si="13"/>
        <v>828.242</v>
      </c>
      <c r="F35" s="259">
        <f t="shared" si="13"/>
        <v>1132.136</v>
      </c>
      <c r="G35" s="287">
        <f t="shared" si="13"/>
        <v>1960.378</v>
      </c>
      <c r="H35" s="331">
        <f>E35-B35</f>
        <v>-30.95399999999995</v>
      </c>
      <c r="I35" s="289">
        <f t="shared" si="0"/>
        <v>-3.602670403493491</v>
      </c>
      <c r="J35" s="290">
        <f>F35-C35</f>
        <v>28.917999999999893</v>
      </c>
      <c r="K35" s="288">
        <f t="shared" si="1"/>
        <v>2.6212407701832205</v>
      </c>
      <c r="L35" s="331">
        <f>G35-D35</f>
        <v>-2.0389999999999873</v>
      </c>
      <c r="M35" s="261">
        <f t="shared" si="2"/>
        <v>-0.10390248351905029</v>
      </c>
    </row>
    <row r="36" spans="1:13" ht="12.75">
      <c r="A36" s="187"/>
      <c r="B36" s="213"/>
      <c r="C36" s="213"/>
      <c r="D36" s="283"/>
      <c r="E36" s="213"/>
      <c r="F36" s="213"/>
      <c r="G36" s="283"/>
      <c r="H36" s="214"/>
      <c r="I36" s="274"/>
      <c r="J36" s="285"/>
      <c r="K36" s="179"/>
      <c r="L36" s="214"/>
      <c r="M36" s="180"/>
    </row>
    <row r="37" spans="1:13" ht="12.75">
      <c r="A37" s="339" t="s">
        <v>49</v>
      </c>
      <c r="B37" s="332">
        <f aca="true" t="shared" si="14" ref="B37:G37">B24+B17+B35</f>
        <v>1323.293</v>
      </c>
      <c r="C37" s="219">
        <f t="shared" si="14"/>
        <v>1846.3090000000002</v>
      </c>
      <c r="D37" s="292">
        <f t="shared" si="14"/>
        <v>3169.604</v>
      </c>
      <c r="E37" s="332">
        <f t="shared" si="14"/>
        <v>1286.0839999999998</v>
      </c>
      <c r="F37" s="219">
        <f t="shared" si="14"/>
        <v>1804.991</v>
      </c>
      <c r="G37" s="292">
        <f t="shared" si="14"/>
        <v>3091.074</v>
      </c>
      <c r="H37" s="333">
        <f>E37-B37</f>
        <v>-37.20900000000006</v>
      </c>
      <c r="I37" s="275">
        <f t="shared" si="0"/>
        <v>-2.8118489253702847</v>
      </c>
      <c r="J37" s="294">
        <f>F37-C37</f>
        <v>-41.31800000000021</v>
      </c>
      <c r="K37" s="293">
        <f t="shared" si="1"/>
        <v>-2.2378702589869874</v>
      </c>
      <c r="L37" s="333">
        <f>G37-D37</f>
        <v>-78.52999999999975</v>
      </c>
      <c r="M37" s="188">
        <f t="shared" si="2"/>
        <v>-2.4775965704233016</v>
      </c>
    </row>
    <row r="38" spans="1:13" ht="6.75" customHeight="1">
      <c r="A38" s="340"/>
      <c r="B38" s="296"/>
      <c r="C38" s="296"/>
      <c r="D38" s="199"/>
      <c r="E38" s="198"/>
      <c r="F38" s="296"/>
      <c r="G38" s="199"/>
      <c r="H38" s="198"/>
      <c r="I38" s="198"/>
      <c r="J38" s="297"/>
      <c r="K38" s="295"/>
      <c r="L38" s="198"/>
      <c r="M38" s="180"/>
    </row>
    <row r="39" spans="1:13" ht="19.5" customHeight="1" thickBot="1">
      <c r="A39" s="203" t="s">
        <v>173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21"/>
    </row>
    <row r="40" ht="13.5" thickTop="1"/>
  </sheetData>
  <sheetProtection/>
  <mergeCells count="3">
    <mergeCell ref="A2:A4"/>
    <mergeCell ref="B2:D3"/>
    <mergeCell ref="E2:G3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  <ignoredErrors>
    <ignoredError sqref="E15:G16 B15:D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5.7109375" style="0" customWidth="1"/>
    <col min="3" max="4" width="5.421875" style="0" customWidth="1"/>
    <col min="5" max="5" width="5.7109375" style="0" customWidth="1"/>
    <col min="6" max="10" width="5.421875" style="0" customWidth="1"/>
    <col min="11" max="11" width="9.7109375" style="0" customWidth="1"/>
    <col min="12" max="12" width="13.140625" style="0" customWidth="1"/>
    <col min="13" max="13" width="5.7109375" style="0" customWidth="1"/>
    <col min="14" max="15" width="5.421875" style="0" customWidth="1"/>
    <col min="16" max="16" width="5.7109375" style="0" customWidth="1"/>
    <col min="17" max="18" width="5.421875" style="0" customWidth="1"/>
    <col min="19" max="21" width="5.7109375" style="0" customWidth="1"/>
  </cols>
  <sheetData>
    <row r="1" spans="1:21" ht="18" customHeight="1" thickTop="1">
      <c r="A1" s="53" t="s">
        <v>121</v>
      </c>
      <c r="B1" s="2"/>
      <c r="C1" s="2"/>
      <c r="D1" s="2"/>
      <c r="E1" s="2"/>
      <c r="F1" s="2"/>
      <c r="G1" s="2"/>
      <c r="H1" s="2"/>
      <c r="I1" s="2"/>
      <c r="J1" s="3"/>
      <c r="L1" s="53" t="s">
        <v>120</v>
      </c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104" t="s">
        <v>62</v>
      </c>
      <c r="B2" s="121" t="s">
        <v>123</v>
      </c>
      <c r="C2" s="78"/>
      <c r="D2" s="94"/>
      <c r="E2" s="121" t="s">
        <v>172</v>
      </c>
      <c r="F2" s="78"/>
      <c r="G2" s="94"/>
      <c r="H2" s="78" t="s">
        <v>64</v>
      </c>
      <c r="I2" s="78"/>
      <c r="J2" s="79"/>
      <c r="L2" s="104" t="s">
        <v>62</v>
      </c>
      <c r="M2" s="121" t="s">
        <v>123</v>
      </c>
      <c r="N2" s="78"/>
      <c r="O2" s="94"/>
      <c r="P2" s="121" t="s">
        <v>172</v>
      </c>
      <c r="Q2" s="78"/>
      <c r="R2" s="94"/>
      <c r="S2" s="78" t="s">
        <v>64</v>
      </c>
      <c r="T2" s="78"/>
      <c r="U2" s="79"/>
    </row>
    <row r="3" spans="1:21" ht="12.75">
      <c r="A3" s="105" t="s">
        <v>63</v>
      </c>
      <c r="B3" s="106" t="s">
        <v>6</v>
      </c>
      <c r="C3" s="106" t="s">
        <v>7</v>
      </c>
      <c r="D3" s="107" t="s">
        <v>50</v>
      </c>
      <c r="E3" s="106" t="s">
        <v>6</v>
      </c>
      <c r="F3" s="106" t="s">
        <v>7</v>
      </c>
      <c r="G3" s="107" t="s">
        <v>50</v>
      </c>
      <c r="H3" s="106" t="s">
        <v>6</v>
      </c>
      <c r="I3" s="106" t="s">
        <v>7</v>
      </c>
      <c r="J3" s="108" t="s">
        <v>50</v>
      </c>
      <c r="L3" s="105" t="s">
        <v>63</v>
      </c>
      <c r="M3" s="106" t="s">
        <v>6</v>
      </c>
      <c r="N3" s="106" t="s">
        <v>7</v>
      </c>
      <c r="O3" s="107" t="s">
        <v>50</v>
      </c>
      <c r="P3" s="106" t="s">
        <v>6</v>
      </c>
      <c r="Q3" s="106" t="s">
        <v>7</v>
      </c>
      <c r="R3" s="107" t="s">
        <v>50</v>
      </c>
      <c r="S3" s="106" t="s">
        <v>6</v>
      </c>
      <c r="T3" s="106" t="s">
        <v>7</v>
      </c>
      <c r="U3" s="108" t="s">
        <v>50</v>
      </c>
    </row>
    <row r="4" spans="1:21" ht="12.75">
      <c r="A4" s="77"/>
      <c r="B4" s="109"/>
      <c r="C4" s="109"/>
      <c r="D4" s="110"/>
      <c r="E4" s="109"/>
      <c r="F4" s="109"/>
      <c r="G4" s="110"/>
      <c r="H4" s="109"/>
      <c r="I4" s="109"/>
      <c r="J4" s="111"/>
      <c r="L4" s="77"/>
      <c r="M4" s="109"/>
      <c r="N4" s="109"/>
      <c r="O4" s="110"/>
      <c r="P4" s="109"/>
      <c r="Q4" s="109"/>
      <c r="R4" s="110"/>
      <c r="S4" s="109"/>
      <c r="T4" s="109"/>
      <c r="U4" s="111"/>
    </row>
    <row r="5" spans="1:21" ht="12.75">
      <c r="A5" s="74" t="s">
        <v>24</v>
      </c>
      <c r="B5" s="112">
        <v>79.224324</v>
      </c>
      <c r="C5" s="75">
        <v>64.056408</v>
      </c>
      <c r="D5" s="67">
        <v>71.623949</v>
      </c>
      <c r="E5" s="112">
        <v>77.651589</v>
      </c>
      <c r="F5" s="75">
        <v>65.294999</v>
      </c>
      <c r="G5" s="67">
        <v>71.466018</v>
      </c>
      <c r="H5" s="89">
        <f aca="true" t="shared" si="0" ref="H5:J12">E5-B5</f>
        <v>-1.5727349999999944</v>
      </c>
      <c r="I5" s="89">
        <f t="shared" si="0"/>
        <v>1.2385909999999996</v>
      </c>
      <c r="J5" s="85">
        <f t="shared" si="0"/>
        <v>-0.15793099999999072</v>
      </c>
      <c r="L5" s="74" t="s">
        <v>24</v>
      </c>
      <c r="M5" s="112">
        <v>73.453633</v>
      </c>
      <c r="N5" s="75">
        <v>59.081426</v>
      </c>
      <c r="O5" s="67">
        <v>66.251901</v>
      </c>
      <c r="P5" s="112">
        <v>72.895311</v>
      </c>
      <c r="Q5" s="75">
        <v>58.577988</v>
      </c>
      <c r="R5" s="67">
        <v>65.728263</v>
      </c>
      <c r="S5" s="89">
        <f aca="true" t="shared" si="1" ref="S5:U12">P5-M5</f>
        <v>-0.5583219999999898</v>
      </c>
      <c r="T5" s="89">
        <f t="shared" si="1"/>
        <v>-0.5034380000000027</v>
      </c>
      <c r="U5" s="85">
        <f t="shared" si="1"/>
        <v>-0.5236380000000054</v>
      </c>
    </row>
    <row r="6" spans="1:21" ht="12.75">
      <c r="A6" s="74" t="s">
        <v>65</v>
      </c>
      <c r="B6" s="112">
        <v>77.578862</v>
      </c>
      <c r="C6" s="75">
        <v>68.786653</v>
      </c>
      <c r="D6" s="67">
        <v>73.176783</v>
      </c>
      <c r="E6" s="112">
        <v>77.055249</v>
      </c>
      <c r="F6" s="75">
        <v>67.756617</v>
      </c>
      <c r="G6" s="67">
        <v>72.396397</v>
      </c>
      <c r="H6" s="89">
        <f t="shared" si="0"/>
        <v>-0.5236129999999974</v>
      </c>
      <c r="I6" s="89">
        <f t="shared" si="0"/>
        <v>-1.0300359999999955</v>
      </c>
      <c r="J6" s="85">
        <f t="shared" si="0"/>
        <v>-0.7803860000000071</v>
      </c>
      <c r="L6" s="74" t="s">
        <v>25</v>
      </c>
      <c r="M6" s="112">
        <v>72.986611</v>
      </c>
      <c r="N6" s="75">
        <v>64.413549</v>
      </c>
      <c r="O6" s="67">
        <v>68.694221</v>
      </c>
      <c r="P6" s="112">
        <v>73.468137</v>
      </c>
      <c r="Q6" s="75">
        <v>62.803529</v>
      </c>
      <c r="R6" s="67">
        <v>68.12617</v>
      </c>
      <c r="S6" s="89">
        <f t="shared" si="1"/>
        <v>0.48152600000000234</v>
      </c>
      <c r="T6" s="89">
        <f t="shared" si="1"/>
        <v>-1.6100200000000058</v>
      </c>
      <c r="U6" s="85">
        <f t="shared" si="1"/>
        <v>-0.568050999999997</v>
      </c>
    </row>
    <row r="7" spans="1:21" ht="12.75">
      <c r="A7" s="74" t="s">
        <v>26</v>
      </c>
      <c r="B7" s="112">
        <v>79.541967</v>
      </c>
      <c r="C7" s="75">
        <v>62.209732</v>
      </c>
      <c r="D7" s="67">
        <v>70.938058</v>
      </c>
      <c r="E7" s="112">
        <v>79.982954</v>
      </c>
      <c r="F7" s="75">
        <v>63.463261</v>
      </c>
      <c r="G7" s="67">
        <v>71.789214</v>
      </c>
      <c r="H7" s="89">
        <f t="shared" si="0"/>
        <v>0.4409870000000069</v>
      </c>
      <c r="I7" s="89">
        <f t="shared" si="0"/>
        <v>1.2535290000000003</v>
      </c>
      <c r="J7" s="85">
        <f t="shared" si="0"/>
        <v>0.8511560000000031</v>
      </c>
      <c r="L7" s="74" t="s">
        <v>26</v>
      </c>
      <c r="M7" s="112">
        <v>75.899978</v>
      </c>
      <c r="N7" s="75">
        <v>58.126975</v>
      </c>
      <c r="O7" s="67">
        <v>67.077251</v>
      </c>
      <c r="P7" s="112">
        <v>76.378025</v>
      </c>
      <c r="Q7" s="75">
        <v>59.68097</v>
      </c>
      <c r="R7" s="67">
        <v>68.09633</v>
      </c>
      <c r="S7" s="89">
        <f t="shared" si="1"/>
        <v>0.47804699999998945</v>
      </c>
      <c r="T7" s="89">
        <f t="shared" si="1"/>
        <v>1.5539950000000005</v>
      </c>
      <c r="U7" s="85">
        <f t="shared" si="1"/>
        <v>1.0190789999999907</v>
      </c>
    </row>
    <row r="8" spans="1:21" ht="12.75">
      <c r="A8" s="74" t="s">
        <v>27</v>
      </c>
      <c r="B8" s="112">
        <v>76.329442</v>
      </c>
      <c r="C8" s="75">
        <v>64.432753</v>
      </c>
      <c r="D8" s="67">
        <v>70.342422</v>
      </c>
      <c r="E8" s="112">
        <v>77.362587</v>
      </c>
      <c r="F8" s="75">
        <v>65.127871</v>
      </c>
      <c r="G8" s="67">
        <v>71.204858</v>
      </c>
      <c r="H8" s="89">
        <f t="shared" si="0"/>
        <v>1.0331450000000046</v>
      </c>
      <c r="I8" s="89">
        <f t="shared" si="0"/>
        <v>0.6951179999999937</v>
      </c>
      <c r="J8" s="85">
        <f t="shared" si="0"/>
        <v>0.8624360000000024</v>
      </c>
      <c r="L8" s="74" t="s">
        <v>27</v>
      </c>
      <c r="M8" s="112">
        <v>71.177275</v>
      </c>
      <c r="N8" s="75">
        <v>57.392604</v>
      </c>
      <c r="O8" s="67">
        <v>64.240108</v>
      </c>
      <c r="P8" s="112">
        <v>72.36289</v>
      </c>
      <c r="Q8" s="75">
        <v>57.986785</v>
      </c>
      <c r="R8" s="67">
        <v>65.127509</v>
      </c>
      <c r="S8" s="89">
        <f t="shared" si="1"/>
        <v>1.1856149999999985</v>
      </c>
      <c r="T8" s="89">
        <f t="shared" si="1"/>
        <v>0.594180999999999</v>
      </c>
      <c r="U8" s="85">
        <f t="shared" si="1"/>
        <v>0.887400999999997</v>
      </c>
    </row>
    <row r="9" spans="1:21" ht="12.75">
      <c r="A9" s="74" t="s">
        <v>28</v>
      </c>
      <c r="B9" s="112">
        <v>80.988602</v>
      </c>
      <c r="C9" s="75">
        <v>68.240384</v>
      </c>
      <c r="D9" s="67">
        <v>74.640526</v>
      </c>
      <c r="E9" s="112">
        <v>81.335741</v>
      </c>
      <c r="F9" s="75">
        <v>68.617722</v>
      </c>
      <c r="G9" s="67">
        <v>75.00227</v>
      </c>
      <c r="H9" s="89">
        <f t="shared" si="0"/>
        <v>0.34713899999999853</v>
      </c>
      <c r="I9" s="89">
        <f t="shared" si="0"/>
        <v>0.3773379999999946</v>
      </c>
      <c r="J9" s="85">
        <f t="shared" si="0"/>
        <v>0.3617440000000016</v>
      </c>
      <c r="L9" s="74" t="s">
        <v>28</v>
      </c>
      <c r="M9" s="112">
        <v>79.08495</v>
      </c>
      <c r="N9" s="75">
        <v>65.64082</v>
      </c>
      <c r="O9" s="67">
        <v>72.390339</v>
      </c>
      <c r="P9" s="112">
        <v>78.819884</v>
      </c>
      <c r="Q9" s="75">
        <v>65.606875</v>
      </c>
      <c r="R9" s="67">
        <v>72.239912</v>
      </c>
      <c r="S9" s="89">
        <f t="shared" si="1"/>
        <v>-0.26506600000000446</v>
      </c>
      <c r="T9" s="89">
        <f t="shared" si="1"/>
        <v>-0.03394500000000278</v>
      </c>
      <c r="U9" s="85">
        <f t="shared" si="1"/>
        <v>-0.15042699999999343</v>
      </c>
    </row>
    <row r="10" spans="1:21" ht="12.75">
      <c r="A10" s="74" t="s">
        <v>29</v>
      </c>
      <c r="B10" s="112">
        <v>79.555899</v>
      </c>
      <c r="C10" s="75">
        <v>62.240583</v>
      </c>
      <c r="D10" s="67">
        <v>70.927605</v>
      </c>
      <c r="E10" s="112">
        <v>79.729296</v>
      </c>
      <c r="F10" s="75">
        <v>61.98465</v>
      </c>
      <c r="G10" s="67">
        <v>70.894878</v>
      </c>
      <c r="H10" s="89">
        <f t="shared" si="0"/>
        <v>0.17339700000000846</v>
      </c>
      <c r="I10" s="89">
        <f t="shared" si="0"/>
        <v>-0.25593299999999886</v>
      </c>
      <c r="J10" s="85">
        <f t="shared" si="0"/>
        <v>-0.03272699999999418</v>
      </c>
      <c r="L10" s="74" t="s">
        <v>29</v>
      </c>
      <c r="M10" s="112">
        <v>75.512502</v>
      </c>
      <c r="N10" s="75">
        <v>58.362211</v>
      </c>
      <c r="O10" s="67">
        <v>66.966441</v>
      </c>
      <c r="P10" s="112">
        <v>76.486884</v>
      </c>
      <c r="Q10" s="75">
        <v>57.969304</v>
      </c>
      <c r="R10" s="67">
        <v>67.267684</v>
      </c>
      <c r="S10" s="89">
        <f t="shared" si="1"/>
        <v>0.9743820000000056</v>
      </c>
      <c r="T10" s="89">
        <f t="shared" si="1"/>
        <v>-0.392907000000001</v>
      </c>
      <c r="U10" s="85">
        <f t="shared" si="1"/>
        <v>0.3012429999999995</v>
      </c>
    </row>
    <row r="11" spans="1:21" ht="12.75">
      <c r="A11" s="76" t="s">
        <v>30</v>
      </c>
      <c r="B11" s="112">
        <v>77.584874</v>
      </c>
      <c r="C11" s="75">
        <v>66.86398</v>
      </c>
      <c r="D11" s="67">
        <v>72.252805</v>
      </c>
      <c r="E11" s="112">
        <v>78.468138</v>
      </c>
      <c r="F11" s="75">
        <v>64.6309</v>
      </c>
      <c r="G11" s="67">
        <v>71.589579</v>
      </c>
      <c r="H11" s="89">
        <f t="shared" si="0"/>
        <v>0.8832639999999969</v>
      </c>
      <c r="I11" s="89">
        <f t="shared" si="0"/>
        <v>-2.233080000000001</v>
      </c>
      <c r="J11" s="85">
        <f t="shared" si="0"/>
        <v>-0.6632259999999945</v>
      </c>
      <c r="L11" s="76" t="s">
        <v>30</v>
      </c>
      <c r="M11" s="112">
        <v>73.301387</v>
      </c>
      <c r="N11" s="75">
        <v>62.325505</v>
      </c>
      <c r="O11" s="67">
        <v>67.842499</v>
      </c>
      <c r="P11" s="112">
        <v>74.686872</v>
      </c>
      <c r="Q11" s="75">
        <v>60.003021</v>
      </c>
      <c r="R11" s="67">
        <v>67.3876</v>
      </c>
      <c r="S11" s="89">
        <f t="shared" si="1"/>
        <v>1.3854849999999885</v>
      </c>
      <c r="T11" s="89">
        <f t="shared" si="1"/>
        <v>-2.322484000000003</v>
      </c>
      <c r="U11" s="85">
        <f t="shared" si="1"/>
        <v>-0.4548989999999975</v>
      </c>
    </row>
    <row r="12" spans="1:21" ht="12.75">
      <c r="A12" s="74" t="s">
        <v>31</v>
      </c>
      <c r="B12" s="112">
        <v>81.279572</v>
      </c>
      <c r="C12" s="75">
        <v>65.553696</v>
      </c>
      <c r="D12" s="67">
        <v>73.391245</v>
      </c>
      <c r="E12" s="112">
        <v>79.958174</v>
      </c>
      <c r="F12" s="75">
        <v>67.942942</v>
      </c>
      <c r="G12" s="67">
        <v>73.936935</v>
      </c>
      <c r="H12" s="89">
        <f t="shared" si="0"/>
        <v>-1.321398000000002</v>
      </c>
      <c r="I12" s="89">
        <f t="shared" si="0"/>
        <v>2.389246</v>
      </c>
      <c r="J12" s="85">
        <f t="shared" si="0"/>
        <v>0.5456900000000076</v>
      </c>
      <c r="L12" s="74" t="s">
        <v>31</v>
      </c>
      <c r="M12" s="112">
        <v>77.857288</v>
      </c>
      <c r="N12" s="75">
        <v>61.829799</v>
      </c>
      <c r="O12" s="67">
        <v>69.817667</v>
      </c>
      <c r="P12" s="112">
        <v>76.473718</v>
      </c>
      <c r="Q12" s="75">
        <v>63.406107</v>
      </c>
      <c r="R12" s="67">
        <v>69.9251</v>
      </c>
      <c r="S12" s="89">
        <f t="shared" si="1"/>
        <v>-1.3835699999999918</v>
      </c>
      <c r="T12" s="89">
        <f t="shared" si="1"/>
        <v>1.5763079999999974</v>
      </c>
      <c r="U12" s="85">
        <f t="shared" si="1"/>
        <v>0.10743300000000033</v>
      </c>
    </row>
    <row r="13" spans="1:21" ht="12.75">
      <c r="A13" s="74"/>
      <c r="B13" s="112"/>
      <c r="C13" s="75"/>
      <c r="D13" s="67"/>
      <c r="E13" s="112"/>
      <c r="F13" s="75"/>
      <c r="G13" s="67"/>
      <c r="H13" s="89"/>
      <c r="I13" s="89"/>
      <c r="J13" s="85"/>
      <c r="L13" s="74"/>
      <c r="M13" s="112"/>
      <c r="N13" s="75"/>
      <c r="O13" s="67"/>
      <c r="P13" s="112"/>
      <c r="Q13" s="75"/>
      <c r="R13" s="67"/>
      <c r="S13" s="89"/>
      <c r="T13" s="89"/>
      <c r="U13" s="85"/>
    </row>
    <row r="14" spans="1:21" ht="12.75">
      <c r="A14" s="33" t="s">
        <v>32</v>
      </c>
      <c r="B14" s="112">
        <v>79.148137</v>
      </c>
      <c r="C14" s="75">
        <v>62.965777</v>
      </c>
      <c r="D14" s="67">
        <v>71.084005</v>
      </c>
      <c r="E14" s="112">
        <v>79.104296</v>
      </c>
      <c r="F14" s="75">
        <v>64.141983</v>
      </c>
      <c r="G14" s="67">
        <v>71.654098</v>
      </c>
      <c r="H14" s="89">
        <f aca="true" t="shared" si="2" ref="H14:J16">E14-B14</f>
        <v>-0.04384100000000046</v>
      </c>
      <c r="I14" s="89">
        <f t="shared" si="2"/>
        <v>1.1762059999999934</v>
      </c>
      <c r="J14" s="85">
        <f t="shared" si="2"/>
        <v>0.570093</v>
      </c>
      <c r="L14" s="33" t="s">
        <v>32</v>
      </c>
      <c r="M14" s="112">
        <v>74.794084</v>
      </c>
      <c r="N14" s="75">
        <v>58.364594</v>
      </c>
      <c r="O14" s="67">
        <v>66.6068</v>
      </c>
      <c r="P14" s="112">
        <v>75.067632</v>
      </c>
      <c r="Q14" s="75">
        <v>59.252562</v>
      </c>
      <c r="R14" s="67">
        <v>67.19283</v>
      </c>
      <c r="S14" s="89">
        <f aca="true" t="shared" si="3" ref="S14:U16">P14-M14</f>
        <v>0.27354800000000523</v>
      </c>
      <c r="T14" s="89">
        <f t="shared" si="3"/>
        <v>0.8879680000000008</v>
      </c>
      <c r="U14" s="85">
        <f t="shared" si="3"/>
        <v>0.5860299999999938</v>
      </c>
    </row>
    <row r="15" spans="1:21" ht="12.75">
      <c r="A15" s="33" t="s">
        <v>33</v>
      </c>
      <c r="B15" s="112">
        <v>80.139756</v>
      </c>
      <c r="C15" s="75">
        <v>64.530133</v>
      </c>
      <c r="D15" s="67">
        <v>72.343792</v>
      </c>
      <c r="E15" s="112">
        <v>79.837076</v>
      </c>
      <c r="F15" s="75">
        <v>65.145109</v>
      </c>
      <c r="G15" s="67">
        <v>72.505177</v>
      </c>
      <c r="H15" s="89">
        <f t="shared" si="2"/>
        <v>-0.3026800000000094</v>
      </c>
      <c r="I15" s="89">
        <f t="shared" si="2"/>
        <v>0.6149759999999986</v>
      </c>
      <c r="J15" s="85">
        <f t="shared" si="2"/>
        <v>0.16138500000000988</v>
      </c>
      <c r="L15" s="33" t="s">
        <v>33</v>
      </c>
      <c r="M15" s="112">
        <v>76.506045</v>
      </c>
      <c r="N15" s="75">
        <v>60.762069</v>
      </c>
      <c r="O15" s="67">
        <v>68.64298</v>
      </c>
      <c r="P15" s="112">
        <v>76.515755</v>
      </c>
      <c r="Q15" s="75">
        <v>60.961643</v>
      </c>
      <c r="R15" s="67">
        <v>68.75361</v>
      </c>
      <c r="S15" s="89">
        <f t="shared" si="3"/>
        <v>0.009709999999998331</v>
      </c>
      <c r="T15" s="89">
        <f t="shared" si="3"/>
        <v>0.19957400000000547</v>
      </c>
      <c r="U15" s="85">
        <f t="shared" si="3"/>
        <v>0.11063000000000045</v>
      </c>
    </row>
    <row r="16" spans="1:21" ht="12.75">
      <c r="A16" s="113" t="s">
        <v>34</v>
      </c>
      <c r="B16" s="112">
        <v>79.56512</v>
      </c>
      <c r="C16" s="75">
        <v>63.625286</v>
      </c>
      <c r="D16" s="67">
        <v>71.614432</v>
      </c>
      <c r="E16" s="112">
        <v>79.412554</v>
      </c>
      <c r="F16" s="75">
        <v>64.565049</v>
      </c>
      <c r="G16" s="67">
        <v>72.012577</v>
      </c>
      <c r="H16" s="89">
        <f t="shared" si="2"/>
        <v>-0.1525659999999931</v>
      </c>
      <c r="I16" s="89">
        <f t="shared" si="2"/>
        <v>0.9397629999999992</v>
      </c>
      <c r="J16" s="85">
        <f t="shared" si="2"/>
        <v>0.3981449999999995</v>
      </c>
      <c r="L16" s="113" t="s">
        <v>34</v>
      </c>
      <c r="M16" s="112">
        <v>75.513977</v>
      </c>
      <c r="N16" s="75">
        <v>59.375333</v>
      </c>
      <c r="O16" s="67">
        <v>67.464124</v>
      </c>
      <c r="P16" s="112">
        <v>75.676799</v>
      </c>
      <c r="Q16" s="75">
        <v>59.973374</v>
      </c>
      <c r="R16" s="67">
        <v>67.850238</v>
      </c>
      <c r="S16" s="89">
        <f t="shared" si="3"/>
        <v>0.16282200000000557</v>
      </c>
      <c r="T16" s="89">
        <f t="shared" si="3"/>
        <v>0.598041000000002</v>
      </c>
      <c r="U16" s="85">
        <f t="shared" si="3"/>
        <v>0.3861140000000063</v>
      </c>
    </row>
    <row r="17" spans="1:21" ht="12.75">
      <c r="A17" s="74"/>
      <c r="B17" s="89"/>
      <c r="C17" s="89"/>
      <c r="D17" s="90"/>
      <c r="E17" s="89"/>
      <c r="F17" s="89"/>
      <c r="G17" s="90"/>
      <c r="H17" s="89"/>
      <c r="I17" s="89"/>
      <c r="J17" s="85"/>
      <c r="L17" s="74"/>
      <c r="M17" s="89"/>
      <c r="N17" s="89"/>
      <c r="O17" s="90"/>
      <c r="P17" s="89"/>
      <c r="Q17" s="89"/>
      <c r="R17" s="90"/>
      <c r="S17" s="89"/>
      <c r="T17" s="89"/>
      <c r="U17" s="85"/>
    </row>
    <row r="18" spans="1:21" ht="12.75">
      <c r="A18" s="74" t="s">
        <v>35</v>
      </c>
      <c r="B18" s="112">
        <v>77.38891</v>
      </c>
      <c r="C18" s="75">
        <v>65.043329</v>
      </c>
      <c r="D18" s="67">
        <v>71.151616</v>
      </c>
      <c r="E18" s="112">
        <v>77.809166</v>
      </c>
      <c r="F18" s="75">
        <v>66.034185</v>
      </c>
      <c r="G18" s="67">
        <v>71.864332</v>
      </c>
      <c r="H18" s="89">
        <f aca="true" t="shared" si="4" ref="H18:J21">E18-B18</f>
        <v>0.42025600000000907</v>
      </c>
      <c r="I18" s="89">
        <f t="shared" si="4"/>
        <v>0.9908559999999937</v>
      </c>
      <c r="J18" s="85">
        <f t="shared" si="4"/>
        <v>0.7127160000000003</v>
      </c>
      <c r="L18" s="74" t="s">
        <v>35</v>
      </c>
      <c r="M18" s="112">
        <v>73.059696</v>
      </c>
      <c r="N18" s="75">
        <v>60.440382</v>
      </c>
      <c r="O18" s="67">
        <v>66.684061</v>
      </c>
      <c r="P18" s="112">
        <v>73.574024</v>
      </c>
      <c r="Q18" s="75">
        <v>61.543368</v>
      </c>
      <c r="R18" s="67">
        <v>67.500195</v>
      </c>
      <c r="S18" s="89">
        <f aca="true" t="shared" si="5" ref="S18:U21">P18-M18</f>
        <v>0.5143279999999919</v>
      </c>
      <c r="T18" s="89">
        <f t="shared" si="5"/>
        <v>1.1029860000000014</v>
      </c>
      <c r="U18" s="85">
        <f t="shared" si="5"/>
        <v>0.8161340000000052</v>
      </c>
    </row>
    <row r="19" spans="1:21" ht="12.75">
      <c r="A19" s="74" t="s">
        <v>36</v>
      </c>
      <c r="B19" s="112">
        <v>75.660937</v>
      </c>
      <c r="C19" s="75">
        <v>59.271764</v>
      </c>
      <c r="D19" s="67">
        <v>67.347249</v>
      </c>
      <c r="E19" s="112">
        <v>77.464778</v>
      </c>
      <c r="F19" s="75">
        <v>62.525573</v>
      </c>
      <c r="G19" s="67">
        <v>69.891265</v>
      </c>
      <c r="H19" s="89">
        <f t="shared" si="4"/>
        <v>1.8038409999999914</v>
      </c>
      <c r="I19" s="89">
        <f t="shared" si="4"/>
        <v>3.253809000000004</v>
      </c>
      <c r="J19" s="85">
        <f t="shared" si="4"/>
        <v>2.544015999999999</v>
      </c>
      <c r="L19" s="74" t="s">
        <v>36</v>
      </c>
      <c r="M19" s="112">
        <v>70.361917</v>
      </c>
      <c r="N19" s="75">
        <v>53.596227</v>
      </c>
      <c r="O19" s="67">
        <v>61.857409</v>
      </c>
      <c r="P19" s="112">
        <v>73.176401</v>
      </c>
      <c r="Q19" s="75">
        <v>56.82485</v>
      </c>
      <c r="R19" s="67">
        <v>64.886891</v>
      </c>
      <c r="S19" s="89">
        <f t="shared" si="5"/>
        <v>2.814483999999993</v>
      </c>
      <c r="T19" s="89">
        <f t="shared" si="5"/>
        <v>3.228622999999999</v>
      </c>
      <c r="U19" s="85">
        <f t="shared" si="5"/>
        <v>3.0294820000000087</v>
      </c>
    </row>
    <row r="20" spans="1:21" ht="12.75">
      <c r="A20" s="74" t="s">
        <v>37</v>
      </c>
      <c r="B20" s="112">
        <v>77.198395</v>
      </c>
      <c r="C20" s="75">
        <v>61.395474</v>
      </c>
      <c r="D20" s="67">
        <v>69.270619</v>
      </c>
      <c r="E20" s="112">
        <v>77.226115</v>
      </c>
      <c r="F20" s="75">
        <v>64.105334</v>
      </c>
      <c r="G20" s="67">
        <v>70.650493</v>
      </c>
      <c r="H20" s="89">
        <f t="shared" si="4"/>
        <v>0.027719999999987976</v>
      </c>
      <c r="I20" s="89">
        <f t="shared" si="4"/>
        <v>2.709859999999999</v>
      </c>
      <c r="J20" s="85">
        <f t="shared" si="4"/>
        <v>1.379874000000001</v>
      </c>
      <c r="L20" s="74" t="s">
        <v>37</v>
      </c>
      <c r="M20" s="112">
        <v>72.284658</v>
      </c>
      <c r="N20" s="75">
        <v>56.223712</v>
      </c>
      <c r="O20" s="67">
        <v>64.227333</v>
      </c>
      <c r="P20" s="112">
        <v>72.543914</v>
      </c>
      <c r="Q20" s="75">
        <v>57.955573</v>
      </c>
      <c r="R20" s="67">
        <v>65.232808</v>
      </c>
      <c r="S20" s="89">
        <f t="shared" si="5"/>
        <v>0.2592560000000077</v>
      </c>
      <c r="T20" s="89">
        <f t="shared" si="5"/>
        <v>1.731861000000002</v>
      </c>
      <c r="U20" s="85">
        <f t="shared" si="5"/>
        <v>1.0054750000000041</v>
      </c>
    </row>
    <row r="21" spans="1:21" ht="12.75">
      <c r="A21" s="74" t="s">
        <v>38</v>
      </c>
      <c r="B21" s="112">
        <v>77.361583</v>
      </c>
      <c r="C21" s="75">
        <v>60.199676</v>
      </c>
      <c r="D21" s="67">
        <v>68.674209</v>
      </c>
      <c r="E21" s="112">
        <v>75.950642</v>
      </c>
      <c r="F21" s="75">
        <v>59.784083</v>
      </c>
      <c r="G21" s="67">
        <v>67.757705</v>
      </c>
      <c r="H21" s="89">
        <f t="shared" si="4"/>
        <v>-1.410940999999994</v>
      </c>
      <c r="I21" s="89">
        <f t="shared" si="4"/>
        <v>-0.4155929999999941</v>
      </c>
      <c r="J21" s="85">
        <f t="shared" si="4"/>
        <v>-0.9165040000000033</v>
      </c>
      <c r="L21" s="74" t="s">
        <v>38</v>
      </c>
      <c r="M21" s="112">
        <v>70.027059</v>
      </c>
      <c r="N21" s="75">
        <v>53.851942</v>
      </c>
      <c r="O21" s="67">
        <v>61.8392</v>
      </c>
      <c r="P21" s="112">
        <v>69.958897</v>
      </c>
      <c r="Q21" s="75">
        <v>54.565245</v>
      </c>
      <c r="R21" s="67">
        <v>62.15763</v>
      </c>
      <c r="S21" s="89">
        <f t="shared" si="5"/>
        <v>-0.06816200000000094</v>
      </c>
      <c r="T21" s="89">
        <f t="shared" si="5"/>
        <v>0.7133029999999962</v>
      </c>
      <c r="U21" s="85">
        <f t="shared" si="5"/>
        <v>0.3184299999999993</v>
      </c>
    </row>
    <row r="22" spans="1:21" ht="12.75">
      <c r="A22" s="74"/>
      <c r="B22" s="89"/>
      <c r="C22" s="89"/>
      <c r="D22" s="90"/>
      <c r="E22" s="89"/>
      <c r="F22" s="89"/>
      <c r="G22" s="90"/>
      <c r="H22" s="89"/>
      <c r="I22" s="89"/>
      <c r="J22" s="85"/>
      <c r="L22" s="74"/>
      <c r="M22" s="89"/>
      <c r="N22" s="89"/>
      <c r="O22" s="90"/>
      <c r="P22" s="89"/>
      <c r="Q22" s="89"/>
      <c r="R22" s="90"/>
      <c r="S22" s="89"/>
      <c r="T22" s="89"/>
      <c r="U22" s="85"/>
    </row>
    <row r="23" spans="1:21" ht="12.75">
      <c r="A23" s="114" t="s">
        <v>39</v>
      </c>
      <c r="B23" s="112">
        <v>77.227949</v>
      </c>
      <c r="C23" s="75">
        <v>61.750766</v>
      </c>
      <c r="D23" s="67">
        <v>69.405573</v>
      </c>
      <c r="E23" s="112">
        <v>76.785412</v>
      </c>
      <c r="F23" s="75">
        <v>62.414925</v>
      </c>
      <c r="G23" s="67">
        <v>69.521003</v>
      </c>
      <c r="H23" s="89">
        <f>E23-B23</f>
        <v>-0.4425370000000015</v>
      </c>
      <c r="I23" s="89">
        <f>F23-C23</f>
        <v>0.664158999999998</v>
      </c>
      <c r="J23" s="85">
        <f>G23-D23</f>
        <v>0.11542999999998926</v>
      </c>
      <c r="L23" s="114" t="s">
        <v>39</v>
      </c>
      <c r="M23" s="112">
        <v>71.256366</v>
      </c>
      <c r="N23" s="75">
        <v>56.126768</v>
      </c>
      <c r="O23" s="67">
        <v>63.609663</v>
      </c>
      <c r="P23" s="112">
        <v>71.615206</v>
      </c>
      <c r="Q23" s="75">
        <v>57.267206</v>
      </c>
      <c r="R23" s="67">
        <v>64.362164</v>
      </c>
      <c r="S23" s="89">
        <f>P23-M23</f>
        <v>0.3588400000000007</v>
      </c>
      <c r="T23" s="89">
        <f>Q23-N23</f>
        <v>1.1404380000000032</v>
      </c>
      <c r="U23" s="85">
        <f>R23-O23</f>
        <v>0.7525010000000094</v>
      </c>
    </row>
    <row r="24" spans="1:21" ht="12.75">
      <c r="A24" s="74"/>
      <c r="B24" s="89"/>
      <c r="C24" s="89"/>
      <c r="D24" s="90"/>
      <c r="E24" s="89"/>
      <c r="F24" s="89"/>
      <c r="G24" s="90"/>
      <c r="H24" s="89"/>
      <c r="I24" s="89"/>
      <c r="J24" s="85"/>
      <c r="L24" s="74"/>
      <c r="M24" s="89"/>
      <c r="N24" s="89"/>
      <c r="O24" s="90"/>
      <c r="P24" s="89"/>
      <c r="Q24" s="89"/>
      <c r="R24" s="90"/>
      <c r="S24" s="89"/>
      <c r="T24" s="89"/>
      <c r="U24" s="85"/>
    </row>
    <row r="25" spans="1:21" ht="12.75">
      <c r="A25" s="74" t="s">
        <v>40</v>
      </c>
      <c r="B25" s="89">
        <v>76.077787</v>
      </c>
      <c r="C25" s="89">
        <v>53.517274</v>
      </c>
      <c r="D25" s="90">
        <v>64.76966</v>
      </c>
      <c r="E25" s="89">
        <v>76.02942</v>
      </c>
      <c r="F25" s="89">
        <v>56.155</v>
      </c>
      <c r="G25" s="90">
        <v>66.07916</v>
      </c>
      <c r="H25" s="89">
        <f aca="true" t="shared" si="6" ref="H25:J32">E25-B25</f>
        <v>-0.04836699999999894</v>
      </c>
      <c r="I25" s="89">
        <f t="shared" si="6"/>
        <v>2.6377260000000007</v>
      </c>
      <c r="J25" s="85">
        <f t="shared" si="6"/>
        <v>1.3094999999999999</v>
      </c>
      <c r="L25" s="74" t="s">
        <v>40</v>
      </c>
      <c r="M25" s="112">
        <v>69.113277</v>
      </c>
      <c r="N25" s="75">
        <v>44.489413</v>
      </c>
      <c r="O25" s="67">
        <v>56.771056</v>
      </c>
      <c r="P25" s="112">
        <v>69.591703</v>
      </c>
      <c r="Q25" s="75">
        <v>48.08642</v>
      </c>
      <c r="R25" s="67">
        <v>58.824811</v>
      </c>
      <c r="S25" s="89">
        <f aca="true" t="shared" si="7" ref="S25:U32">P25-M25</f>
        <v>0.4784259999999989</v>
      </c>
      <c r="T25" s="89">
        <f t="shared" si="7"/>
        <v>3.597006999999998</v>
      </c>
      <c r="U25" s="85">
        <f t="shared" si="7"/>
        <v>2.0537549999999953</v>
      </c>
    </row>
    <row r="26" spans="1:21" ht="12.75">
      <c r="A26" s="74" t="s">
        <v>41</v>
      </c>
      <c r="B26" s="112">
        <v>74.15046</v>
      </c>
      <c r="C26" s="75">
        <v>50.19368</v>
      </c>
      <c r="D26" s="67">
        <v>62.286486</v>
      </c>
      <c r="E26" s="112">
        <v>75.895005</v>
      </c>
      <c r="F26" s="75">
        <v>49.548437</v>
      </c>
      <c r="G26" s="67">
        <v>62.837687</v>
      </c>
      <c r="H26" s="89">
        <f t="shared" si="6"/>
        <v>1.7445450000000022</v>
      </c>
      <c r="I26" s="89">
        <f t="shared" si="6"/>
        <v>-0.6452430000000007</v>
      </c>
      <c r="J26" s="85">
        <f t="shared" si="6"/>
        <v>0.551201000000006</v>
      </c>
      <c r="L26" s="74" t="s">
        <v>41</v>
      </c>
      <c r="M26" s="112">
        <v>65.720424</v>
      </c>
      <c r="N26" s="75">
        <v>41.534361</v>
      </c>
      <c r="O26" s="67">
        <v>53.742346</v>
      </c>
      <c r="P26" s="112">
        <v>66.825687</v>
      </c>
      <c r="Q26" s="75">
        <v>41.521814</v>
      </c>
      <c r="R26" s="67">
        <v>54.285625</v>
      </c>
      <c r="S26" s="89">
        <f t="shared" si="7"/>
        <v>1.1052630000000079</v>
      </c>
      <c r="T26" s="89">
        <f t="shared" si="7"/>
        <v>-0.012546999999997865</v>
      </c>
      <c r="U26" s="85">
        <f t="shared" si="7"/>
        <v>0.5432790000000054</v>
      </c>
    </row>
    <row r="27" spans="1:21" ht="12.75">
      <c r="A27" s="74" t="s">
        <v>42</v>
      </c>
      <c r="B27" s="112">
        <v>66.387445</v>
      </c>
      <c r="C27" s="75">
        <v>36.415974</v>
      </c>
      <c r="D27" s="67">
        <v>51.257206</v>
      </c>
      <c r="E27" s="112">
        <v>66.986265</v>
      </c>
      <c r="F27" s="75">
        <v>36.330479</v>
      </c>
      <c r="G27" s="67">
        <v>51.500691</v>
      </c>
      <c r="H27" s="89">
        <f t="shared" si="6"/>
        <v>0.5988200000000035</v>
      </c>
      <c r="I27" s="89">
        <f t="shared" si="6"/>
        <v>-0.08549500000000165</v>
      </c>
      <c r="J27" s="85">
        <f t="shared" si="6"/>
        <v>0.24348500000000683</v>
      </c>
      <c r="L27" s="74" t="s">
        <v>42</v>
      </c>
      <c r="M27" s="112">
        <v>55.186039</v>
      </c>
      <c r="N27" s="75">
        <v>27.640422</v>
      </c>
      <c r="O27" s="67">
        <v>41.280448</v>
      </c>
      <c r="P27" s="112">
        <v>55.759442</v>
      </c>
      <c r="Q27" s="75">
        <v>28.223929</v>
      </c>
      <c r="R27" s="67">
        <v>41.850054</v>
      </c>
      <c r="S27" s="89">
        <f t="shared" si="7"/>
        <v>0.573402999999999</v>
      </c>
      <c r="T27" s="89">
        <f t="shared" si="7"/>
        <v>0.5835069999999973</v>
      </c>
      <c r="U27" s="85">
        <f t="shared" si="7"/>
        <v>0.5696060000000003</v>
      </c>
    </row>
    <row r="28" spans="1:21" ht="12.75">
      <c r="A28" s="74" t="s">
        <v>43</v>
      </c>
      <c r="B28" s="112">
        <v>68.408068</v>
      </c>
      <c r="C28" s="75">
        <v>39.073305</v>
      </c>
      <c r="D28" s="67">
        <v>53.607663</v>
      </c>
      <c r="E28" s="112">
        <v>69.665572</v>
      </c>
      <c r="F28" s="75">
        <v>40.254721</v>
      </c>
      <c r="G28" s="67">
        <v>54.834596</v>
      </c>
      <c r="H28" s="89">
        <f t="shared" si="6"/>
        <v>1.2575039999999973</v>
      </c>
      <c r="I28" s="89">
        <f t="shared" si="6"/>
        <v>1.1814160000000058</v>
      </c>
      <c r="J28" s="85">
        <f t="shared" si="6"/>
        <v>1.2269329999999954</v>
      </c>
      <c r="L28" s="74" t="s">
        <v>43</v>
      </c>
      <c r="M28" s="112">
        <v>60.295429</v>
      </c>
      <c r="N28" s="75">
        <v>33.025166</v>
      </c>
      <c r="O28" s="67">
        <v>46.536636</v>
      </c>
      <c r="P28" s="112">
        <v>60.714433</v>
      </c>
      <c r="Q28" s="75">
        <v>33.19233</v>
      </c>
      <c r="R28" s="67">
        <v>46.835934</v>
      </c>
      <c r="S28" s="89">
        <f t="shared" si="7"/>
        <v>0.41900400000000104</v>
      </c>
      <c r="T28" s="89">
        <f t="shared" si="7"/>
        <v>0.16716399999999965</v>
      </c>
      <c r="U28" s="85">
        <f t="shared" si="7"/>
        <v>0.2992980000000003</v>
      </c>
    </row>
    <row r="29" spans="1:21" ht="12.75">
      <c r="A29" s="74" t="s">
        <v>44</v>
      </c>
      <c r="B29" s="112">
        <v>71.038473</v>
      </c>
      <c r="C29" s="75">
        <v>41.695468</v>
      </c>
      <c r="D29" s="67">
        <v>56.442592</v>
      </c>
      <c r="E29" s="112">
        <v>70.675348</v>
      </c>
      <c r="F29" s="75">
        <v>42.35922</v>
      </c>
      <c r="G29" s="67">
        <v>56.588174</v>
      </c>
      <c r="H29" s="89">
        <f t="shared" si="6"/>
        <v>-0.3631249999999966</v>
      </c>
      <c r="I29" s="89">
        <f t="shared" si="6"/>
        <v>0.6637520000000023</v>
      </c>
      <c r="J29" s="85">
        <f t="shared" si="6"/>
        <v>0.14558200000000454</v>
      </c>
      <c r="L29" s="74" t="s">
        <v>44</v>
      </c>
      <c r="M29" s="112">
        <v>63.4916</v>
      </c>
      <c r="N29" s="75">
        <v>35.682803</v>
      </c>
      <c r="O29" s="67">
        <v>49.658611</v>
      </c>
      <c r="P29" s="112">
        <v>64.724807</v>
      </c>
      <c r="Q29" s="75">
        <v>37.204655</v>
      </c>
      <c r="R29" s="67">
        <v>51.033628</v>
      </c>
      <c r="S29" s="89">
        <f t="shared" si="7"/>
        <v>1.2332070000000002</v>
      </c>
      <c r="T29" s="89">
        <f t="shared" si="7"/>
        <v>1.5218520000000026</v>
      </c>
      <c r="U29" s="85">
        <f t="shared" si="7"/>
        <v>1.3750169999999997</v>
      </c>
    </row>
    <row r="30" spans="1:21" ht="12.75">
      <c r="A30" s="74" t="s">
        <v>45</v>
      </c>
      <c r="B30" s="112">
        <v>66.701478</v>
      </c>
      <c r="C30" s="75">
        <v>43.383574</v>
      </c>
      <c r="D30" s="67">
        <v>54.988288</v>
      </c>
      <c r="E30" s="112">
        <v>68.765512</v>
      </c>
      <c r="F30" s="75">
        <v>39.651494</v>
      </c>
      <c r="G30" s="67">
        <v>54.14643</v>
      </c>
      <c r="H30" s="89">
        <f t="shared" si="6"/>
        <v>2.0640340000000066</v>
      </c>
      <c r="I30" s="89">
        <f t="shared" si="6"/>
        <v>-3.7320800000000034</v>
      </c>
      <c r="J30" s="85">
        <f t="shared" si="6"/>
        <v>-0.8418579999999949</v>
      </c>
      <c r="L30" s="74" t="s">
        <v>45</v>
      </c>
      <c r="M30" s="112">
        <v>55.746115</v>
      </c>
      <c r="N30" s="75">
        <v>33.117427</v>
      </c>
      <c r="O30" s="67">
        <v>44.378981</v>
      </c>
      <c r="P30" s="112">
        <v>55.986178</v>
      </c>
      <c r="Q30" s="75">
        <v>31.367562</v>
      </c>
      <c r="R30" s="67">
        <v>43.624447</v>
      </c>
      <c r="S30" s="89">
        <f t="shared" si="7"/>
        <v>0.24006299999999925</v>
      </c>
      <c r="T30" s="89">
        <f t="shared" si="7"/>
        <v>-1.7498649999999998</v>
      </c>
      <c r="U30" s="85">
        <f t="shared" si="7"/>
        <v>-0.7545339999999996</v>
      </c>
    </row>
    <row r="31" spans="1:21" ht="12.75">
      <c r="A31" s="74" t="s">
        <v>46</v>
      </c>
      <c r="B31" s="112">
        <v>65.072711</v>
      </c>
      <c r="C31" s="75">
        <v>37.608303</v>
      </c>
      <c r="D31" s="67">
        <v>51.204701</v>
      </c>
      <c r="E31" s="112">
        <v>65.013285</v>
      </c>
      <c r="F31" s="75">
        <v>37.850825</v>
      </c>
      <c r="G31" s="67">
        <v>51.299319</v>
      </c>
      <c r="H31" s="89">
        <f t="shared" si="6"/>
        <v>-0.05942600000000198</v>
      </c>
      <c r="I31" s="89">
        <f t="shared" si="6"/>
        <v>0.24252200000000101</v>
      </c>
      <c r="J31" s="85">
        <f t="shared" si="6"/>
        <v>0.09461799999999698</v>
      </c>
      <c r="L31" s="74" t="s">
        <v>46</v>
      </c>
      <c r="M31" s="112">
        <v>53.121237</v>
      </c>
      <c r="N31" s="75">
        <v>29.092588</v>
      </c>
      <c r="O31" s="67">
        <v>40.988096</v>
      </c>
      <c r="P31" s="112">
        <v>53.202648</v>
      </c>
      <c r="Q31" s="75">
        <v>29.84752</v>
      </c>
      <c r="R31" s="67">
        <v>41.410953</v>
      </c>
      <c r="S31" s="89">
        <f t="shared" si="7"/>
        <v>0.08141100000000279</v>
      </c>
      <c r="T31" s="89">
        <f t="shared" si="7"/>
        <v>0.7549320000000002</v>
      </c>
      <c r="U31" s="85">
        <f t="shared" si="7"/>
        <v>0.4228570000000005</v>
      </c>
    </row>
    <row r="32" spans="1:21" ht="12.75">
      <c r="A32" s="74" t="s">
        <v>47</v>
      </c>
      <c r="B32" s="112">
        <v>73.034727</v>
      </c>
      <c r="C32" s="75">
        <v>54.468831</v>
      </c>
      <c r="D32" s="67">
        <v>63.821765</v>
      </c>
      <c r="E32" s="112">
        <v>72.253264</v>
      </c>
      <c r="F32" s="75">
        <v>56.29373</v>
      </c>
      <c r="G32" s="67">
        <v>64.336974</v>
      </c>
      <c r="H32" s="89">
        <f t="shared" si="6"/>
        <v>-0.7814630000000022</v>
      </c>
      <c r="I32" s="89">
        <f t="shared" si="6"/>
        <v>1.824898999999995</v>
      </c>
      <c r="J32" s="85">
        <f t="shared" si="6"/>
        <v>0.5152089999999987</v>
      </c>
      <c r="L32" s="74" t="s">
        <v>47</v>
      </c>
      <c r="M32" s="112">
        <v>63.792797</v>
      </c>
      <c r="N32" s="75">
        <v>49.077128</v>
      </c>
      <c r="O32" s="67">
        <v>56.490434</v>
      </c>
      <c r="P32" s="112">
        <v>62.121215</v>
      </c>
      <c r="Q32" s="75">
        <v>49.927061</v>
      </c>
      <c r="R32" s="67">
        <v>56.072639</v>
      </c>
      <c r="S32" s="89">
        <f t="shared" si="7"/>
        <v>-1.6715820000000008</v>
      </c>
      <c r="T32" s="89">
        <f t="shared" si="7"/>
        <v>0.849933</v>
      </c>
      <c r="U32" s="85">
        <f t="shared" si="7"/>
        <v>-0.41779499999999814</v>
      </c>
    </row>
    <row r="33" spans="1:21" ht="12.75">
      <c r="A33" s="74"/>
      <c r="B33" s="89"/>
      <c r="C33" s="89"/>
      <c r="D33" s="90"/>
      <c r="E33" s="89"/>
      <c r="F33" s="89"/>
      <c r="G33" s="90"/>
      <c r="H33" s="89"/>
      <c r="I33" s="89"/>
      <c r="J33" s="85"/>
      <c r="L33" s="74"/>
      <c r="M33" s="89"/>
      <c r="N33" s="89"/>
      <c r="O33" s="90"/>
      <c r="P33" s="89"/>
      <c r="Q33" s="89"/>
      <c r="R33" s="90"/>
      <c r="S33" s="89"/>
      <c r="T33" s="89"/>
      <c r="U33" s="85"/>
    </row>
    <row r="34" spans="1:21" ht="12.75">
      <c r="A34" s="114" t="s">
        <v>48</v>
      </c>
      <c r="B34" s="112">
        <v>67.872551</v>
      </c>
      <c r="C34" s="75">
        <v>40.683079</v>
      </c>
      <c r="D34" s="67">
        <v>54.187631</v>
      </c>
      <c r="E34" s="112">
        <v>68.418426</v>
      </c>
      <c r="F34" s="75">
        <v>40.905298</v>
      </c>
      <c r="G34" s="67">
        <v>54.571544</v>
      </c>
      <c r="H34" s="89">
        <f>E34-B34</f>
        <v>0.5458749999999952</v>
      </c>
      <c r="I34" s="89">
        <f>F34-C34</f>
        <v>0.2222190000000026</v>
      </c>
      <c r="J34" s="85">
        <f>G34-D34</f>
        <v>0.3839129999999997</v>
      </c>
      <c r="L34" s="114" t="s">
        <v>48</v>
      </c>
      <c r="M34" s="112">
        <v>57.67498</v>
      </c>
      <c r="N34" s="75">
        <v>32.68619</v>
      </c>
      <c r="O34" s="67">
        <v>45.097707</v>
      </c>
      <c r="P34" s="112">
        <v>57.909391</v>
      </c>
      <c r="Q34" s="75">
        <v>33.228719</v>
      </c>
      <c r="R34" s="67">
        <v>45.48805</v>
      </c>
      <c r="S34" s="89">
        <f>P34-M34</f>
        <v>0.23441100000000148</v>
      </c>
      <c r="T34" s="89">
        <f>Q34-N34</f>
        <v>0.5425289999999947</v>
      </c>
      <c r="U34" s="85">
        <f>R34-O34</f>
        <v>0.39034300000000144</v>
      </c>
    </row>
    <row r="35" spans="1:21" ht="12.75">
      <c r="A35" s="74"/>
      <c r="B35" s="89"/>
      <c r="C35" s="89"/>
      <c r="D35" s="90"/>
      <c r="E35" s="89"/>
      <c r="F35" s="89"/>
      <c r="G35" s="90"/>
      <c r="H35" s="89"/>
      <c r="I35" s="89"/>
      <c r="J35" s="85"/>
      <c r="L35" s="74"/>
      <c r="M35" s="89"/>
      <c r="N35" s="89"/>
      <c r="O35" s="90"/>
      <c r="P35" s="89"/>
      <c r="Q35" s="89"/>
      <c r="R35" s="90"/>
      <c r="S35" s="89"/>
      <c r="T35" s="89"/>
      <c r="U35" s="85"/>
    </row>
    <row r="36" spans="1:21" ht="12.75">
      <c r="A36" s="115" t="s">
        <v>49</v>
      </c>
      <c r="B36" s="116">
        <v>75.028072</v>
      </c>
      <c r="C36" s="87">
        <v>55.197104</v>
      </c>
      <c r="D36" s="88">
        <v>65.079168</v>
      </c>
      <c r="E36" s="116">
        <v>75.08144</v>
      </c>
      <c r="F36" s="87">
        <v>55.865583</v>
      </c>
      <c r="G36" s="88">
        <v>65.444599</v>
      </c>
      <c r="H36" s="87">
        <f>E36-B36</f>
        <v>0.05336800000000608</v>
      </c>
      <c r="I36" s="87">
        <f>F36-C36</f>
        <v>0.6684789999999978</v>
      </c>
      <c r="J36" s="38">
        <f>G36-D36</f>
        <v>0.36543100000000095</v>
      </c>
      <c r="L36" s="115" t="s">
        <v>49</v>
      </c>
      <c r="M36" s="116">
        <v>68.4562</v>
      </c>
      <c r="N36" s="87">
        <v>49.357981</v>
      </c>
      <c r="O36" s="88">
        <v>58.874906</v>
      </c>
      <c r="P36" s="116">
        <v>68.713448</v>
      </c>
      <c r="Q36" s="87">
        <v>50.084712</v>
      </c>
      <c r="R36" s="88">
        <v>59.371051</v>
      </c>
      <c r="S36" s="87">
        <f>P36-M36</f>
        <v>0.25724800000000414</v>
      </c>
      <c r="T36" s="87">
        <f>Q36-N36</f>
        <v>0.7267310000000009</v>
      </c>
      <c r="U36" s="38">
        <f>R36-O36</f>
        <v>0.4961449999999985</v>
      </c>
    </row>
    <row r="37" spans="1:21" ht="12.75">
      <c r="A37" s="80"/>
      <c r="B37" s="82"/>
      <c r="C37" s="91"/>
      <c r="D37" s="117"/>
      <c r="E37" s="82"/>
      <c r="F37" s="91"/>
      <c r="G37" s="117"/>
      <c r="H37" s="82"/>
      <c r="I37" s="91"/>
      <c r="J37" s="83"/>
      <c r="L37" s="80"/>
      <c r="M37" s="82"/>
      <c r="N37" s="91"/>
      <c r="O37" s="117"/>
      <c r="P37" s="82"/>
      <c r="Q37" s="91"/>
      <c r="R37" s="117"/>
      <c r="S37" s="82"/>
      <c r="T37" s="91"/>
      <c r="U37" s="83"/>
    </row>
    <row r="38" spans="1:21" ht="18" customHeight="1" thickBot="1">
      <c r="A38" s="203" t="s">
        <v>174</v>
      </c>
      <c r="B38" s="92"/>
      <c r="C38" s="92"/>
      <c r="D38" s="92"/>
      <c r="E38" s="92"/>
      <c r="F38" s="92"/>
      <c r="G38" s="92"/>
      <c r="H38" s="92"/>
      <c r="I38" s="92"/>
      <c r="J38" s="93"/>
      <c r="L38" s="203" t="s">
        <v>174</v>
      </c>
      <c r="M38" s="92"/>
      <c r="N38" s="92"/>
      <c r="O38" s="92"/>
      <c r="P38" s="92"/>
      <c r="Q38" s="92"/>
      <c r="R38" s="92"/>
      <c r="S38" s="92"/>
      <c r="T38" s="92"/>
      <c r="U38" s="93"/>
    </row>
    <row r="39" ht="13.5" thickTop="1"/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10" width="5.421875" style="0" customWidth="1"/>
  </cols>
  <sheetData>
    <row r="1" spans="1:10" ht="18" customHeight="1" thickTop="1">
      <c r="A1" s="208" t="s">
        <v>119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104" t="s">
        <v>62</v>
      </c>
      <c r="B2" s="121" t="s">
        <v>123</v>
      </c>
      <c r="C2" s="78"/>
      <c r="D2" s="94"/>
      <c r="E2" s="121" t="s">
        <v>172</v>
      </c>
      <c r="F2" s="78"/>
      <c r="G2" s="94"/>
      <c r="H2" s="78" t="s">
        <v>64</v>
      </c>
      <c r="I2" s="78"/>
      <c r="J2" s="79"/>
    </row>
    <row r="3" spans="1:10" ht="12.75">
      <c r="A3" s="105" t="s">
        <v>63</v>
      </c>
      <c r="B3" s="106" t="s">
        <v>6</v>
      </c>
      <c r="C3" s="106" t="s">
        <v>7</v>
      </c>
      <c r="D3" s="107" t="s">
        <v>50</v>
      </c>
      <c r="E3" s="106" t="s">
        <v>6</v>
      </c>
      <c r="F3" s="106" t="s">
        <v>7</v>
      </c>
      <c r="G3" s="107" t="s">
        <v>50</v>
      </c>
      <c r="H3" s="106" t="s">
        <v>6</v>
      </c>
      <c r="I3" s="106" t="s">
        <v>7</v>
      </c>
      <c r="J3" s="108" t="s">
        <v>50</v>
      </c>
    </row>
    <row r="4" spans="1:10" ht="12.75">
      <c r="A4" s="77"/>
      <c r="B4" s="109"/>
      <c r="C4" s="109"/>
      <c r="D4" s="110"/>
      <c r="E4" s="109"/>
      <c r="F4" s="109"/>
      <c r="G4" s="110"/>
      <c r="H4" s="109"/>
      <c r="I4" s="109"/>
      <c r="J4" s="111"/>
    </row>
    <row r="5" spans="1:10" ht="12.75">
      <c r="A5" s="74" t="s">
        <v>24</v>
      </c>
      <c r="B5" s="112">
        <f>'Disocc.Italia genere'!B6/('Disocc.Italia genere'!B6+'Occup Italia genere'!B6)%</f>
        <v>7.116052060737528</v>
      </c>
      <c r="C5" s="75">
        <f>'Disocc.Italia genere'!C6/('Disocc.Italia genere'!C6+'Occup Italia genere'!C6)%</f>
        <v>7.637910977775056</v>
      </c>
      <c r="D5" s="67">
        <f>'Disocc.Italia genere'!D6/('Disocc.Italia genere'!D6+'Occup Italia genere'!D6)%</f>
        <v>7.347531812297637</v>
      </c>
      <c r="E5" s="112">
        <f>'Disocc.Italia genere'!E6/('Disocc.Italia genere'!E6+'Occup Italia genere'!E6)%</f>
        <v>5.941650678866587</v>
      </c>
      <c r="F5" s="75">
        <f>'Disocc.Italia genere'!F6/('Disocc.Italia genere'!F6+'Occup Italia genere'!F6)%</f>
        <v>10.105118146276768</v>
      </c>
      <c r="G5" s="67">
        <f>'Disocc.Italia genere'!G6/('Disocc.Italia genere'!G6+'Occup Italia genere'!G6)%</f>
        <v>7.825293333595971</v>
      </c>
      <c r="H5" s="89">
        <f aca="true" t="shared" si="0" ref="H5:J36">E5-B5</f>
        <v>-1.1744013818709407</v>
      </c>
      <c r="I5" s="89">
        <f t="shared" si="0"/>
        <v>2.4672071685017114</v>
      </c>
      <c r="J5" s="85">
        <f t="shared" si="0"/>
        <v>0.4777615212983335</v>
      </c>
    </row>
    <row r="6" spans="1:10" ht="12.75">
      <c r="A6" s="74" t="s">
        <v>65</v>
      </c>
      <c r="B6" s="112">
        <f>'Disocc.Italia genere'!B7/('Disocc.Italia genere'!B7+'Occup Italia genere'!B7)%</f>
        <v>5.747017009393247</v>
      </c>
      <c r="C6" s="75">
        <f>'Disocc.Italia genere'!C7/('Disocc.Italia genere'!C7+'Occup Italia genere'!C7)%</f>
        <v>6.254521776877443</v>
      </c>
      <c r="D6" s="67">
        <f>'Disocc.Italia genere'!D7/('Disocc.Italia genere'!D7+'Occup Italia genere'!D7)%</f>
        <v>5.985766688642088</v>
      </c>
      <c r="E6" s="112">
        <f>'Disocc.Italia genere'!E7/('Disocc.Italia genere'!E7+'Occup Italia genere'!E7)%</f>
        <v>4.496287762416794</v>
      </c>
      <c r="F6" s="75">
        <f>'Disocc.Italia genere'!F7/('Disocc.Italia genere'!F7+'Occup Italia genere'!F7)%</f>
        <v>7.20730593607306</v>
      </c>
      <c r="G6" s="67">
        <f>'Disocc.Italia genere'!G7/('Disocc.Italia genere'!G7+'Occup Italia genere'!G7)%</f>
        <v>5.760635938726075</v>
      </c>
      <c r="H6" s="89">
        <f t="shared" si="0"/>
        <v>-1.2507292469764524</v>
      </c>
      <c r="I6" s="89">
        <f t="shared" si="0"/>
        <v>0.952784159195617</v>
      </c>
      <c r="J6" s="85">
        <f t="shared" si="0"/>
        <v>-0.2251307499160129</v>
      </c>
    </row>
    <row r="7" spans="1:10" ht="12.75">
      <c r="A7" s="74" t="s">
        <v>26</v>
      </c>
      <c r="B7" s="112">
        <f>'Disocc.Italia genere'!B8/('Disocc.Italia genere'!B8+'Occup Italia genere'!B8)%</f>
        <v>4.514460891039364</v>
      </c>
      <c r="C7" s="75">
        <f>'Disocc.Italia genere'!C8/('Disocc.Italia genere'!C8+'Occup Italia genere'!C8)%</f>
        <v>6.451966741987144</v>
      </c>
      <c r="D7" s="67">
        <f>'Disocc.Italia genere'!D8/('Disocc.Italia genere'!D8+'Occup Italia genere'!D8)%</f>
        <v>5.3532598959005595</v>
      </c>
      <c r="E7" s="112">
        <f>'Disocc.Italia genere'!E8/('Disocc.Italia genere'!E8+'Occup Italia genere'!E8)%</f>
        <v>4.4454233977030695</v>
      </c>
      <c r="F7" s="75">
        <f>'Disocc.Italia genere'!F8/('Disocc.Italia genere'!F8+'Occup Italia genere'!F8)%</f>
        <v>5.860324346285146</v>
      </c>
      <c r="G7" s="67">
        <f>'Disocc.Italia genere'!G8/('Disocc.Italia genere'!G8+'Occup Italia genere'!G8)%</f>
        <v>5.061723904769987</v>
      </c>
      <c r="H7" s="89">
        <f t="shared" si="0"/>
        <v>-0.06903749333629428</v>
      </c>
      <c r="I7" s="89">
        <f t="shared" si="0"/>
        <v>-0.5916423957019985</v>
      </c>
      <c r="J7" s="85">
        <f t="shared" si="0"/>
        <v>-0.2915359911305728</v>
      </c>
    </row>
    <row r="8" spans="1:10" ht="12.75">
      <c r="A8" s="74" t="s">
        <v>27</v>
      </c>
      <c r="B8" s="112">
        <f>'Disocc.Italia genere'!B9/('Disocc.Italia genere'!B9+'Occup Italia genere'!B9)%</f>
        <v>6.587513006150342</v>
      </c>
      <c r="C8" s="75">
        <f>'Disocc.Italia genere'!C9/('Disocc.Italia genere'!C9+'Occup Italia genere'!C9)%</f>
        <v>10.75727627692716</v>
      </c>
      <c r="D8" s="67">
        <f>'Disocc.Italia genere'!D9/('Disocc.Italia genere'!D9+'Occup Italia genere'!D9)%</f>
        <v>8.493529077745707</v>
      </c>
      <c r="E8" s="112">
        <f>'Disocc.Italia genere'!E9/('Disocc.Italia genere'!E9+'Occup Italia genere'!E9)%</f>
        <v>6.362866703398599</v>
      </c>
      <c r="F8" s="75">
        <f>'Disocc.Italia genere'!F9/('Disocc.Italia genere'!F9+'Occup Italia genere'!F9)%</f>
        <v>10.763848025572926</v>
      </c>
      <c r="G8" s="67">
        <f>'Disocc.Italia genere'!G9/('Disocc.Italia genere'!G9+'Occup Italia genere'!G9)%</f>
        <v>8.378504761391431</v>
      </c>
      <c r="H8" s="89">
        <f t="shared" si="0"/>
        <v>-0.2246463027517427</v>
      </c>
      <c r="I8" s="89">
        <f t="shared" si="0"/>
        <v>0.006571748645766817</v>
      </c>
      <c r="J8" s="85">
        <f t="shared" si="0"/>
        <v>-0.11502431635427612</v>
      </c>
    </row>
    <row r="9" spans="1:10" ht="12.75">
      <c r="A9" s="74" t="s">
        <v>28</v>
      </c>
      <c r="B9" s="112">
        <f>'Disocc.Italia genere'!B10/('Disocc.Italia genere'!B10+'Occup Italia genere'!B10)%</f>
        <v>2.320355351448603</v>
      </c>
      <c r="C9" s="75">
        <f>'Disocc.Italia genere'!C10/('Disocc.Italia genere'!C10+'Occup Italia genere'!C10)%</f>
        <v>3.7243154297287036</v>
      </c>
      <c r="D9" s="67">
        <f>'Disocc.Italia genere'!D10/('Disocc.Italia genere'!D10+'Occup Italia genere'!D10)%</f>
        <v>2.9569542758752627</v>
      </c>
      <c r="E9" s="112">
        <f>'Disocc.Italia genere'!E10/('Disocc.Italia genere'!E10+'Occup Italia genere'!E10)%</f>
        <v>3.0073693278322042</v>
      </c>
      <c r="F9" s="75">
        <f>'Disocc.Italia genere'!F10/('Disocc.Italia genere'!F10+'Occup Italia genere'!F10)%</f>
        <v>4.297396458646427</v>
      </c>
      <c r="G9" s="67">
        <f>'Disocc.Italia genere'!G10/('Disocc.Italia genere'!G10+'Occup Italia genere'!G10)%</f>
        <v>3.5927710246636297</v>
      </c>
      <c r="H9" s="89">
        <f t="shared" si="0"/>
        <v>0.6870139763836014</v>
      </c>
      <c r="I9" s="89">
        <f t="shared" si="0"/>
        <v>0.5730810289177231</v>
      </c>
      <c r="J9" s="85">
        <f t="shared" si="0"/>
        <v>0.635816748788367</v>
      </c>
    </row>
    <row r="10" spans="1:10" ht="12.75">
      <c r="A10" s="74" t="s">
        <v>29</v>
      </c>
      <c r="B10" s="112">
        <f>'Disocc.Italia genere'!B11/('Disocc.Italia genere'!B11+'Occup Italia genere'!B11)%</f>
        <v>4.946782049670087</v>
      </c>
      <c r="C10" s="75">
        <f>'Disocc.Italia genere'!C11/('Disocc.Italia genere'!C11+'Occup Italia genere'!C11)%</f>
        <v>6.215164892129791</v>
      </c>
      <c r="D10" s="67">
        <f>'Disocc.Italia genere'!D11/('Disocc.Italia genere'!D11+'Occup Italia genere'!D11)%</f>
        <v>5.49666152465225</v>
      </c>
      <c r="E10" s="112">
        <f>'Disocc.Italia genere'!E11/('Disocc.Italia genere'!E11+'Occup Italia genere'!E11)%</f>
        <v>4.032506688099647</v>
      </c>
      <c r="F10" s="75">
        <f>'Disocc.Italia genere'!F11/('Disocc.Italia genere'!F11+'Occup Italia genere'!F11)%</f>
        <v>6.399018641947375</v>
      </c>
      <c r="G10" s="67">
        <f>'Disocc.Italia genere'!G11/('Disocc.Italia genere'!G11+'Occup Italia genere'!G11)%</f>
        <v>5.05852921886114</v>
      </c>
      <c r="H10" s="89">
        <f t="shared" si="0"/>
        <v>-0.9142753615704402</v>
      </c>
      <c r="I10" s="89">
        <f t="shared" si="0"/>
        <v>0.18385374981758407</v>
      </c>
      <c r="J10" s="85">
        <f t="shared" si="0"/>
        <v>-0.4381323057911102</v>
      </c>
    </row>
    <row r="11" spans="1:10" ht="12.75">
      <c r="A11" s="76" t="s">
        <v>30</v>
      </c>
      <c r="B11" s="112">
        <f>'Disocc.Italia genere'!B12/('Disocc.Italia genere'!B12+'Occup Italia genere'!B12)%</f>
        <v>5.342494798637707</v>
      </c>
      <c r="C11" s="75">
        <f>'Disocc.Italia genere'!C12/('Disocc.Italia genere'!C12+'Occup Italia genere'!C12)%</f>
        <v>6.6457537305218795</v>
      </c>
      <c r="D11" s="67">
        <f>'Disocc.Italia genere'!D12/('Disocc.Italia genere'!D12+'Occup Italia genere'!D12)%</f>
        <v>5.938529246789108</v>
      </c>
      <c r="E11" s="112">
        <f>'Disocc.Italia genere'!E12/('Disocc.Italia genere'!E12+'Occup Italia genere'!E12)%</f>
        <v>4.675651795487214</v>
      </c>
      <c r="F11" s="75">
        <f>'Disocc.Italia genere'!F12/('Disocc.Italia genere'!F12+'Occup Italia genere'!F12)%</f>
        <v>7.014173060964193</v>
      </c>
      <c r="G11" s="67">
        <f>'Disocc.Italia genere'!G12/('Disocc.Italia genere'!G12+'Occup Italia genere'!G12)%</f>
        <v>5.719666967189479</v>
      </c>
      <c r="H11" s="89">
        <f t="shared" si="0"/>
        <v>-0.6668430031504933</v>
      </c>
      <c r="I11" s="89">
        <f t="shared" si="0"/>
        <v>0.3684193304423138</v>
      </c>
      <c r="J11" s="85">
        <f t="shared" si="0"/>
        <v>-0.21886227959962934</v>
      </c>
    </row>
    <row r="12" spans="1:10" ht="12.75">
      <c r="A12" s="74" t="s">
        <v>31</v>
      </c>
      <c r="B12" s="112">
        <f>'Disocc.Italia genere'!B13/('Disocc.Italia genere'!B13+'Occup Italia genere'!B13)%</f>
        <v>4.079513172121236</v>
      </c>
      <c r="C12" s="75">
        <f>'Disocc.Italia genere'!C13/('Disocc.Italia genere'!C13+'Occup Italia genere'!C13)%</f>
        <v>5.529464782758529</v>
      </c>
      <c r="D12" s="67">
        <f>'Disocc.Italia genere'!D13/('Disocc.Italia genere'!D13+'Occup Italia genere'!D13)%</f>
        <v>4.726072931846616</v>
      </c>
      <c r="E12" s="112">
        <f>'Disocc.Italia genere'!E13/('Disocc.Italia genere'!E13+'Occup Italia genere'!E13)%</f>
        <v>4.234481008243474</v>
      </c>
      <c r="F12" s="75">
        <f>'Disocc.Italia genere'!F13/('Disocc.Italia genere'!F13+'Occup Italia genere'!F13)%</f>
        <v>6.577810434107986</v>
      </c>
      <c r="G12" s="67">
        <f>'Disocc.Italia genere'!G13/('Disocc.Italia genere'!G13+'Occup Italia genere'!G13)%</f>
        <v>5.305069138252123</v>
      </c>
      <c r="H12" s="89">
        <f t="shared" si="0"/>
        <v>0.1549678361222382</v>
      </c>
      <c r="I12" s="89">
        <f t="shared" si="0"/>
        <v>1.0483456513494573</v>
      </c>
      <c r="J12" s="85">
        <f t="shared" si="0"/>
        <v>0.578996206405507</v>
      </c>
    </row>
    <row r="13" spans="1:10" ht="12.75">
      <c r="A13" s="74"/>
      <c r="B13" s="112"/>
      <c r="C13" s="75"/>
      <c r="D13" s="67"/>
      <c r="E13" s="112"/>
      <c r="F13" s="75"/>
      <c r="G13" s="67"/>
      <c r="H13" s="89"/>
      <c r="I13" s="89"/>
      <c r="J13" s="85"/>
    </row>
    <row r="14" spans="1:10" ht="12.75">
      <c r="A14" s="33" t="s">
        <v>32</v>
      </c>
      <c r="B14" s="112">
        <f>'Disocc.Italia genere'!B15/('Disocc.Italia genere'!B15+'Occup Italia genere'!B15)%</f>
        <v>5.40460812096015</v>
      </c>
      <c r="C14" s="75">
        <f>'Disocc.Italia genere'!C15/('Disocc.Italia genere'!C15+'Occup Italia genere'!C15)%</f>
        <v>7.187416941885914</v>
      </c>
      <c r="D14" s="67">
        <f>'Disocc.Italia genere'!D15/('Disocc.Italia genere'!D15+'Occup Italia genere'!D15)%</f>
        <v>6.186004512095213</v>
      </c>
      <c r="E14" s="112">
        <f>'Disocc.Italia genere'!E15/('Disocc.Italia genere'!E15+'Occup Italia genere'!E15)%</f>
        <v>5.009802948539532</v>
      </c>
      <c r="F14" s="75">
        <f>'Disocc.Italia genere'!F15/('Disocc.Italia genere'!F15+'Occup Italia genere'!F15)%</f>
        <v>7.498119709733711</v>
      </c>
      <c r="G14" s="67">
        <f>'Disocc.Italia genere'!G15/('Disocc.Italia genere'!G15+'Occup Italia genere'!G15)%</f>
        <v>6.110607209645032</v>
      </c>
      <c r="H14" s="89">
        <f t="shared" si="0"/>
        <v>-0.3948051724206181</v>
      </c>
      <c r="I14" s="89">
        <f t="shared" si="0"/>
        <v>0.31070276784779693</v>
      </c>
      <c r="J14" s="85">
        <f t="shared" si="0"/>
        <v>-0.07539730245018106</v>
      </c>
    </row>
    <row r="15" spans="1:10" ht="12.75">
      <c r="A15" s="33" t="s">
        <v>33</v>
      </c>
      <c r="B15" s="112">
        <f>'Disocc.Italia genere'!B16/('Disocc.Italia genere'!B16+'Occup Italia genere'!B16)%</f>
        <v>4.404916948286645</v>
      </c>
      <c r="C15" s="75">
        <f>'Disocc.Italia genere'!C16/('Disocc.Italia genere'!C16+'Occup Italia genere'!C16)%</f>
        <v>5.748189958197466</v>
      </c>
      <c r="D15" s="67">
        <f>'Disocc.Italia genere'!D16/('Disocc.Italia genere'!D16+'Occup Italia genere'!D16)%</f>
        <v>4.999540729417023</v>
      </c>
      <c r="E15" s="112">
        <f>'Disocc.Italia genere'!E16/('Disocc.Italia genere'!E16+'Occup Italia genere'!E16)%</f>
        <v>4.077004075225507</v>
      </c>
      <c r="F15" s="75">
        <f>'Disocc.Italia genere'!F16/('Disocc.Italia genere'!F16+'Occup Italia genere'!F16)%</f>
        <v>6.326999783860256</v>
      </c>
      <c r="G15" s="67">
        <f>'Disocc.Italia genere'!G16/('Disocc.Italia genere'!G16+'Occup Italia genere'!G16)%</f>
        <v>5.080184135320698</v>
      </c>
      <c r="H15" s="89">
        <f t="shared" si="0"/>
        <v>-0.3279128730611376</v>
      </c>
      <c r="I15" s="89">
        <f t="shared" si="0"/>
        <v>0.5788098256627894</v>
      </c>
      <c r="J15" s="85">
        <f t="shared" si="0"/>
        <v>0.08064340590367447</v>
      </c>
    </row>
    <row r="16" spans="1:10" ht="12.75">
      <c r="A16" s="113" t="s">
        <v>34</v>
      </c>
      <c r="B16" s="112">
        <f>'Disocc.Italia genere'!B17/('Disocc.Italia genere'!B17+'Occup Italia genere'!B17)%</f>
        <v>4.980896172583766</v>
      </c>
      <c r="C16" s="75">
        <f>'Disocc.Italia genere'!C17/('Disocc.Italia genere'!C17+'Occup Italia genere'!C17)%</f>
        <v>6.571167221094529</v>
      </c>
      <c r="D16" s="67">
        <f>'Disocc.Italia genere'!D17/('Disocc.Italia genere'!D17+'Occup Italia genere'!D17)%</f>
        <v>5.6808648086967946</v>
      </c>
      <c r="E16" s="112">
        <f>'Disocc.Italia genere'!E17/('Disocc.Italia genere'!E17+'Occup Italia genere'!E17)%</f>
        <v>4.615206488500055</v>
      </c>
      <c r="F16" s="75">
        <f>'Disocc.Italia genere'!F17/('Disocc.Italia genere'!F17+'Occup Italia genere'!F17)%</f>
        <v>6.998685988644721</v>
      </c>
      <c r="G16" s="67">
        <f>'Disocc.Italia genere'!G17/('Disocc.Italia genere'!G17+'Occup Italia genere'!G17)%</f>
        <v>5.6731427119114235</v>
      </c>
      <c r="H16" s="89">
        <f t="shared" si="0"/>
        <v>-0.36568968408371116</v>
      </c>
      <c r="I16" s="89">
        <f t="shared" si="0"/>
        <v>0.42751876755019147</v>
      </c>
      <c r="J16" s="85">
        <f t="shared" si="0"/>
        <v>-0.007722096785371058</v>
      </c>
    </row>
    <row r="17" spans="1:10" ht="12.75">
      <c r="A17" s="74"/>
      <c r="B17" s="112"/>
      <c r="C17" s="75"/>
      <c r="D17" s="67"/>
      <c r="E17" s="112"/>
      <c r="F17" s="75"/>
      <c r="G17" s="67"/>
      <c r="H17" s="89"/>
      <c r="I17" s="89"/>
      <c r="J17" s="85"/>
    </row>
    <row r="18" spans="1:10" ht="12.75">
      <c r="A18" s="74" t="s">
        <v>35</v>
      </c>
      <c r="B18" s="112">
        <f>'Disocc.Italia genere'!B19/('Disocc.Italia genere'!B19+'Occup Italia genere'!B19)%</f>
        <v>5.424128241981639</v>
      </c>
      <c r="C18" s="75">
        <f>'Disocc.Italia genere'!C19/('Disocc.Italia genere'!C19+'Occup Italia genere'!C19)%</f>
        <v>6.989007647749996</v>
      </c>
      <c r="D18" s="67">
        <f>'Disocc.Italia genere'!D19/('Disocc.Italia genere'!D19+'Occup Italia genere'!D19)%</f>
        <v>6.137384874486471</v>
      </c>
      <c r="E18" s="112">
        <f>'Disocc.Italia genere'!E19/('Disocc.Italia genere'!E19+'Occup Italia genere'!E19)%</f>
        <v>5.3992286508498095</v>
      </c>
      <c r="F18" s="75">
        <f>'Disocc.Italia genere'!F19/('Disocc.Italia genere'!F19+'Occup Italia genere'!F19)%</f>
        <v>6.637104342524974</v>
      </c>
      <c r="G18" s="67">
        <f>'Disocc.Italia genere'!G19/('Disocc.Italia genere'!G19+'Occup Italia genere'!G19)%</f>
        <v>5.968479735310748</v>
      </c>
      <c r="H18" s="89">
        <f t="shared" si="0"/>
        <v>-0.02489959113182927</v>
      </c>
      <c r="I18" s="89">
        <f t="shared" si="0"/>
        <v>-0.3519033052250222</v>
      </c>
      <c r="J18" s="85">
        <f t="shared" si="0"/>
        <v>-0.16890513917572303</v>
      </c>
    </row>
    <row r="19" spans="1:10" ht="12.75">
      <c r="A19" s="74" t="s">
        <v>36</v>
      </c>
      <c r="B19" s="112">
        <f>'Disocc.Italia genere'!B20/('Disocc.Italia genere'!B20+'Occup Italia genere'!B20)%</f>
        <v>6.717691082352276</v>
      </c>
      <c r="C19" s="75">
        <f>'Disocc.Italia genere'!C20/('Disocc.Italia genere'!C20+'Occup Italia genere'!C20)%</f>
        <v>9.440018035228022</v>
      </c>
      <c r="D19" s="67">
        <f>'Disocc.Italia genere'!D20/('Disocc.Italia genere'!D20+'Occup Italia genere'!D20)%</f>
        <v>7.923129855599272</v>
      </c>
      <c r="E19" s="112">
        <f>'Disocc.Italia genere'!E20/('Disocc.Italia genere'!E20+'Occup Italia genere'!E20)%</f>
        <v>5.311322197961142</v>
      </c>
      <c r="F19" s="75">
        <f>'Disocc.Italia genere'!F20/('Disocc.Italia genere'!F20+'Occup Italia genere'!F20)%</f>
        <v>9.055104646390953</v>
      </c>
      <c r="G19" s="67">
        <f>'Disocc.Italia genere'!G20/('Disocc.Italia genere'!G20+'Occup Italia genere'!G20)%</f>
        <v>6.99054343907945</v>
      </c>
      <c r="H19" s="89">
        <f t="shared" si="0"/>
        <v>-1.4063688843911342</v>
      </c>
      <c r="I19" s="89">
        <f t="shared" si="0"/>
        <v>-0.3849133888370684</v>
      </c>
      <c r="J19" s="85">
        <f t="shared" si="0"/>
        <v>-0.9325864165198219</v>
      </c>
    </row>
    <row r="20" spans="1:10" ht="12.75">
      <c r="A20" s="74" t="s">
        <v>37</v>
      </c>
      <c r="B20" s="112">
        <f>'Disocc.Italia genere'!B21/('Disocc.Italia genere'!B21+'Occup Italia genere'!B21)%</f>
        <v>6.298396310244151</v>
      </c>
      <c r="C20" s="75">
        <f>'Disocc.Italia genere'!C21/('Disocc.Italia genere'!C21+'Occup Italia genere'!C21)%</f>
        <v>8.230955782199928</v>
      </c>
      <c r="D20" s="67">
        <f>'Disocc.Italia genere'!D21/('Disocc.Italia genere'!D21+'Occup Italia genere'!D21)%</f>
        <v>7.154952307189407</v>
      </c>
      <c r="E20" s="112">
        <f>'Disocc.Italia genere'!E21/('Disocc.Italia genere'!E21+'Occup Italia genere'!E21)%</f>
        <v>5.961661223376217</v>
      </c>
      <c r="F20" s="75">
        <f>'Disocc.Italia genere'!F21/('Disocc.Italia genere'!F21+'Occup Italia genere'!F21)%</f>
        <v>9.383138125232518</v>
      </c>
      <c r="G20" s="67">
        <f>'Disocc.Italia genere'!G21/('Disocc.Italia genere'!G21+'Occup Italia genere'!G21)%</f>
        <v>7.509422137889616</v>
      </c>
      <c r="H20" s="89">
        <f t="shared" si="0"/>
        <v>-0.3367350868679333</v>
      </c>
      <c r="I20" s="89">
        <f t="shared" si="0"/>
        <v>1.1521823430325906</v>
      </c>
      <c r="J20" s="85">
        <f t="shared" si="0"/>
        <v>0.354469830700209</v>
      </c>
    </row>
    <row r="21" spans="1:10" ht="12.75">
      <c r="A21" s="74" t="s">
        <v>38</v>
      </c>
      <c r="B21" s="112">
        <f>'Disocc.Italia genere'!B22/('Disocc.Italia genere'!B22+'Occup Italia genere'!B22)%</f>
        <v>9.25798430165561</v>
      </c>
      <c r="C21" s="75">
        <f>'Disocc.Italia genere'!C22/('Disocc.Italia genere'!C22+'Occup Italia genere'!C22)%</f>
        <v>10.425682613808505</v>
      </c>
      <c r="D21" s="67">
        <f>'Disocc.Italia genere'!D22/('Disocc.Italia genere'!D22+'Occup Italia genere'!D22)%</f>
        <v>9.772114312146318</v>
      </c>
      <c r="E21" s="112">
        <f>'Disocc.Italia genere'!E22/('Disocc.Italia genere'!E22+'Occup Italia genere'!E22)%</f>
        <v>7.704492170788055</v>
      </c>
      <c r="F21" s="75">
        <f>'Disocc.Italia genere'!F22/('Disocc.Italia genere'!F22+'Occup Italia genere'!F22)%</f>
        <v>8.55305114858283</v>
      </c>
      <c r="G21" s="67">
        <f>'Disocc.Italia genere'!G22/('Disocc.Italia genere'!G22+'Occup Italia genere'!G22)%</f>
        <v>8.082097479359376</v>
      </c>
      <c r="H21" s="89">
        <f t="shared" si="0"/>
        <v>-1.5534921308675544</v>
      </c>
      <c r="I21" s="89">
        <f t="shared" si="0"/>
        <v>-1.872631465225675</v>
      </c>
      <c r="J21" s="85">
        <f t="shared" si="0"/>
        <v>-1.6900168327869416</v>
      </c>
    </row>
    <row r="22" spans="1:10" ht="12.75">
      <c r="A22" s="74"/>
      <c r="B22" s="112"/>
      <c r="C22" s="75"/>
      <c r="D22" s="67"/>
      <c r="E22" s="112"/>
      <c r="F22" s="75"/>
      <c r="G22" s="67"/>
      <c r="H22" s="89"/>
      <c r="I22" s="89"/>
      <c r="J22" s="85"/>
    </row>
    <row r="23" spans="1:10" ht="12.75">
      <c r="A23" s="114" t="s">
        <v>39</v>
      </c>
      <c r="B23" s="112">
        <f>'Disocc.Italia genere'!B24/('Disocc.Italia genere'!B24+'Occup Italia genere'!B24)%</f>
        <v>7.5309985998226985</v>
      </c>
      <c r="C23" s="75">
        <f>'Disocc.Italia genere'!C24/('Disocc.Italia genere'!C24+'Occup Italia genere'!C24)%</f>
        <v>8.985388248687894</v>
      </c>
      <c r="D23" s="67">
        <f>'Disocc.Italia genere'!D24/('Disocc.Italia genere'!D24+'Occup Italia genere'!D24)%</f>
        <v>8.17918570223735</v>
      </c>
      <c r="E23" s="112">
        <f>'Disocc.Italia genere'!E24/('Disocc.Italia genere'!E24+'Occup Italia genere'!E24)%</f>
        <v>6.593171900103803</v>
      </c>
      <c r="F23" s="75">
        <f>'Disocc.Italia genere'!F24/('Disocc.Italia genere'!F24+'Occup Italia genere'!F24)%</f>
        <v>8.076192700424748</v>
      </c>
      <c r="G23" s="67">
        <f>'Disocc.Italia genere'!G24/('Disocc.Italia genere'!G24+'Occup Italia genere'!G24)%</f>
        <v>7.261866035129616</v>
      </c>
      <c r="H23" s="89">
        <f t="shared" si="0"/>
        <v>-0.9378266997188955</v>
      </c>
      <c r="I23" s="89">
        <f t="shared" si="0"/>
        <v>-0.9091955482631455</v>
      </c>
      <c r="J23" s="85">
        <f t="shared" si="0"/>
        <v>-0.9173196671077335</v>
      </c>
    </row>
    <row r="24" spans="1:10" ht="12.75">
      <c r="A24" s="74"/>
      <c r="B24" s="112"/>
      <c r="C24" s="75"/>
      <c r="D24" s="67"/>
      <c r="E24" s="112"/>
      <c r="F24" s="75"/>
      <c r="G24" s="67"/>
      <c r="H24" s="89"/>
      <c r="I24" s="89"/>
      <c r="J24" s="85"/>
    </row>
    <row r="25" spans="1:10" ht="12.75">
      <c r="A25" s="74" t="s">
        <v>40</v>
      </c>
      <c r="B25" s="112">
        <f>'Disocc.Italia genere'!B26/('Disocc.Italia genere'!B26+'Occup Italia genere'!B26)%</f>
        <v>9.067588633873031</v>
      </c>
      <c r="C25" s="75">
        <f>'Disocc.Italia genere'!C26/('Disocc.Italia genere'!C26+'Occup Italia genere'!C26)%</f>
        <v>16.491454313360723</v>
      </c>
      <c r="D25" s="67">
        <f>'Disocc.Italia genere'!D26/('Disocc.Italia genere'!D26+'Occup Italia genere'!D26)%</f>
        <v>12.146326127962189</v>
      </c>
      <c r="E25" s="112">
        <f>'Disocc.Italia genere'!E26/('Disocc.Italia genere'!E26+'Occup Italia genere'!E26)%</f>
        <v>8.254260652403705</v>
      </c>
      <c r="F25" s="75">
        <f>'Disocc.Italia genere'!F26/('Disocc.Italia genere'!F26+'Occup Italia genere'!F26)%</f>
        <v>13.957908746828597</v>
      </c>
      <c r="G25" s="67">
        <f>'Disocc.Italia genere'!G26/('Disocc.Italia genere'!G26+'Occup Italia genere'!G26)%</f>
        <v>10.685795241970801</v>
      </c>
      <c r="H25" s="89">
        <f t="shared" si="0"/>
        <v>-0.8133279814693264</v>
      </c>
      <c r="I25" s="89">
        <f t="shared" si="0"/>
        <v>-2.5335455665321263</v>
      </c>
      <c r="J25" s="85">
        <f t="shared" si="0"/>
        <v>-1.4605308859913873</v>
      </c>
    </row>
    <row r="26" spans="1:10" ht="12.75">
      <c r="A26" s="74" t="s">
        <v>41</v>
      </c>
      <c r="B26" s="112">
        <f>'Disocc.Italia genere'!B27/('Disocc.Italia genere'!B27+'Occup Italia genere'!B27)%</f>
        <v>11.181460122864324</v>
      </c>
      <c r="C26" s="75">
        <f>'Disocc.Italia genere'!C27/('Disocc.Italia genere'!C27+'Occup Italia genere'!C27)%</f>
        <v>17.24593495934959</v>
      </c>
      <c r="D26" s="67">
        <f>'Disocc.Italia genere'!D27/('Disocc.Italia genere'!D27+'Occup Italia genere'!D27)%</f>
        <v>13.595650168701606</v>
      </c>
      <c r="E26" s="112">
        <f>'Disocc.Italia genere'!E27/('Disocc.Italia genere'!E27+'Occup Italia genere'!E27)%</f>
        <v>11.560792125922335</v>
      </c>
      <c r="F26" s="75">
        <f>'Disocc.Italia genere'!F27/('Disocc.Italia genere'!F27+'Occup Italia genere'!F27)%</f>
        <v>15.796844750175062</v>
      </c>
      <c r="G26" s="67">
        <f>'Disocc.Italia genere'!G27/('Disocc.Italia genere'!G27+'Occup Italia genere'!G27)%</f>
        <v>13.207320491770455</v>
      </c>
      <c r="H26" s="89">
        <f t="shared" si="0"/>
        <v>0.3793320030580105</v>
      </c>
      <c r="I26" s="89">
        <f t="shared" si="0"/>
        <v>-1.4490902091745284</v>
      </c>
      <c r="J26" s="85">
        <f t="shared" si="0"/>
        <v>-0.3883296769311517</v>
      </c>
    </row>
    <row r="27" spans="1:10" ht="12.75">
      <c r="A27" s="74" t="s">
        <v>42</v>
      </c>
      <c r="B27" s="112">
        <f>'Disocc.Italia genere'!B28/('Disocc.Italia genere'!B28+'Occup Italia genere'!B28)%</f>
        <v>16.528217910052565</v>
      </c>
      <c r="C27" s="75">
        <f>'Disocc.Italia genere'!C28/('Disocc.Italia genere'!C28+'Occup Italia genere'!C28)%</f>
        <v>23.57352533315759</v>
      </c>
      <c r="D27" s="67">
        <f>'Disocc.Italia genere'!D28/('Disocc.Italia genere'!D28+'Occup Italia genere'!D28)%</f>
        <v>19.049666474208568</v>
      </c>
      <c r="E27" s="112">
        <f>'Disocc.Italia genere'!E28/('Disocc.Italia genere'!E28+'Occup Italia genere'!E28)%</f>
        <v>16.28638561321653</v>
      </c>
      <c r="F27" s="75">
        <f>'Disocc.Italia genere'!F28/('Disocc.Italia genere'!F28+'Occup Italia genere'!F28)%</f>
        <v>21.913945012073512</v>
      </c>
      <c r="G27" s="67">
        <f>'Disocc.Italia genere'!G28/('Disocc.Italia genere'!G28+'Occup Italia genere'!G28)%</f>
        <v>18.28909263922335</v>
      </c>
      <c r="H27" s="89">
        <f t="shared" si="0"/>
        <v>-0.24183229683603358</v>
      </c>
      <c r="I27" s="89">
        <f t="shared" si="0"/>
        <v>-1.6595803210840785</v>
      </c>
      <c r="J27" s="85">
        <f t="shared" si="0"/>
        <v>-0.760573834985216</v>
      </c>
    </row>
    <row r="28" spans="1:10" ht="12.75">
      <c r="A28" s="74" t="s">
        <v>43</v>
      </c>
      <c r="B28" s="112">
        <f>'Disocc.Italia genere'!B29/('Disocc.Italia genere'!B29+'Occup Italia genere'!B29)%</f>
        <v>11.777541678489962</v>
      </c>
      <c r="C28" s="75">
        <f>'Disocc.Italia genere'!C29/('Disocc.Italia genere'!C29+'Occup Italia genere'!C29)%</f>
        <v>15.265362541859659</v>
      </c>
      <c r="D28" s="67">
        <f>'Disocc.Italia genere'!D29/('Disocc.Italia genere'!D29+'Occup Italia genere'!D29)%</f>
        <v>13.052383295126642</v>
      </c>
      <c r="E28" s="112">
        <f>'Disocc.Italia genere'!E29/('Disocc.Italia genere'!E29+'Occup Italia genere'!E29)%</f>
        <v>12.484446826827803</v>
      </c>
      <c r="F28" s="75">
        <f>'Disocc.Italia genere'!F29/('Disocc.Italia genere'!F29+'Occup Italia genere'!F29)%</f>
        <v>17.410622454436993</v>
      </c>
      <c r="G28" s="67">
        <f>'Disocc.Italia genere'!G29/('Disocc.Italia genere'!G29+'Occup Italia genere'!G29)%</f>
        <v>14.290984975301724</v>
      </c>
      <c r="H28" s="89">
        <f t="shared" si="0"/>
        <v>0.7069051483378406</v>
      </c>
      <c r="I28" s="89">
        <f t="shared" si="0"/>
        <v>2.145259912577334</v>
      </c>
      <c r="J28" s="85">
        <f t="shared" si="0"/>
        <v>1.2386016801750817</v>
      </c>
    </row>
    <row r="29" spans="1:10" ht="12.75">
      <c r="A29" s="74" t="s">
        <v>44</v>
      </c>
      <c r="B29" s="112">
        <f>'Disocc.Italia genere'!B30/('Disocc.Italia genere'!B30+'Occup Italia genere'!B30)%</f>
        <v>10.309339326906017</v>
      </c>
      <c r="C29" s="75">
        <f>'Disocc.Italia genere'!C30/('Disocc.Italia genere'!C30+'Occup Italia genere'!C30)%</f>
        <v>13.965274161384967</v>
      </c>
      <c r="D29" s="67">
        <f>'Disocc.Italia genere'!D30/('Disocc.Italia genere'!D30+'Occup Italia genere'!D30)%</f>
        <v>11.654446298139606</v>
      </c>
      <c r="E29" s="112">
        <f>'Disocc.Italia genere'!E30/('Disocc.Italia genere'!E30+'Occup Italia genere'!E30)%</f>
        <v>8.187535820940544</v>
      </c>
      <c r="F29" s="75">
        <f>'Disocc.Italia genere'!F30/('Disocc.Italia genere'!F30+'Occup Italia genere'!F30)%</f>
        <v>11.809695340047181</v>
      </c>
      <c r="G29" s="67">
        <f>'Disocc.Italia genere'!G30/('Disocc.Italia genere'!G30+'Occup Italia genere'!G30)%</f>
        <v>9.538560490335641</v>
      </c>
      <c r="H29" s="89">
        <f t="shared" si="0"/>
        <v>-2.121803505965472</v>
      </c>
      <c r="I29" s="89">
        <f t="shared" si="0"/>
        <v>-2.1555788213377856</v>
      </c>
      <c r="J29" s="85">
        <f t="shared" si="0"/>
        <v>-2.1158858078039646</v>
      </c>
    </row>
    <row r="30" spans="1:10" ht="12.75">
      <c r="A30" s="74" t="s">
        <v>45</v>
      </c>
      <c r="B30" s="112">
        <f>'Disocc.Italia genere'!B31/('Disocc.Italia genere'!B31+'Occup Italia genere'!B31)%</f>
        <v>16.21449399835154</v>
      </c>
      <c r="C30" s="75">
        <f>'Disocc.Italia genere'!C31/('Disocc.Italia genere'!C31+'Occup Italia genere'!C31)%</f>
        <v>23.410962794660605</v>
      </c>
      <c r="D30" s="67">
        <f>'Disocc.Italia genere'!D31/('Disocc.Italia genere'!D31+'Occup Italia genere'!D31)%</f>
        <v>19.050210475216527</v>
      </c>
      <c r="E30" s="112">
        <f>'Disocc.Italia genere'!E31/('Disocc.Italia genere'!E31+'Occup Italia genere'!E31)%</f>
        <v>17.978400934884906</v>
      </c>
      <c r="F30" s="75">
        <f>'Disocc.Italia genere'!F31/('Disocc.Italia genere'!F31+'Occup Italia genere'!F31)%</f>
        <v>20.229556345648476</v>
      </c>
      <c r="G30" s="67">
        <f>'Disocc.Italia genere'!G31/('Disocc.Italia genere'!G31+'Occup Italia genere'!G31)%</f>
        <v>18.804159076894724</v>
      </c>
      <c r="H30" s="89">
        <f t="shared" si="0"/>
        <v>1.7639069365333668</v>
      </c>
      <c r="I30" s="89">
        <f t="shared" si="0"/>
        <v>-3.1814064490121297</v>
      </c>
      <c r="J30" s="85">
        <f t="shared" si="0"/>
        <v>-0.24605139832180356</v>
      </c>
    </row>
    <row r="31" spans="1:10" ht="12.75">
      <c r="A31" s="74" t="s">
        <v>46</v>
      </c>
      <c r="B31" s="112">
        <f>'Disocc.Italia genere'!B32/('Disocc.Italia genere'!B32+'Occup Italia genere'!B32)%</f>
        <v>17.912394098472642</v>
      </c>
      <c r="C31" s="75">
        <f>'Disocc.Italia genere'!C32/('Disocc.Italia genere'!C32+'Occup Italia genere'!C32)%</f>
        <v>22.355013429397015</v>
      </c>
      <c r="D31" s="67">
        <f>'Disocc.Italia genere'!D32/('Disocc.Italia genere'!D32+'Occup Italia genere'!D32)%</f>
        <v>19.549114596034443</v>
      </c>
      <c r="E31" s="112">
        <f>'Disocc.Italia genere'!E32/('Disocc.Italia genere'!E32+'Occup Italia genere'!E32)%</f>
        <v>17.766604069623984</v>
      </c>
      <c r="F31" s="75">
        <f>'Disocc.Italia genere'!F32/('Disocc.Italia genere'!F32+'Occup Italia genere'!F32)%</f>
        <v>20.728701548168786</v>
      </c>
      <c r="G31" s="67">
        <f>'Disocc.Italia genere'!G32/('Disocc.Italia genere'!G32+'Occup Italia genere'!G32)%</f>
        <v>18.868391011953698</v>
      </c>
      <c r="H31" s="89">
        <f t="shared" si="0"/>
        <v>-0.14579002884865844</v>
      </c>
      <c r="I31" s="89">
        <f t="shared" si="0"/>
        <v>-1.6263118812282293</v>
      </c>
      <c r="J31" s="85">
        <f t="shared" si="0"/>
        <v>-0.6807235840807451</v>
      </c>
    </row>
    <row r="32" spans="1:10" ht="12.75">
      <c r="A32" s="74" t="s">
        <v>47</v>
      </c>
      <c r="B32" s="112">
        <f>'Disocc.Italia genere'!B33/('Disocc.Italia genere'!B33+'Occup Italia genere'!B33)%</f>
        <v>12.281992914234856</v>
      </c>
      <c r="C32" s="75">
        <f>'Disocc.Italia genere'!C33/('Disocc.Italia genere'!C33+'Occup Italia genere'!C33)%</f>
        <v>9.681225069298899</v>
      </c>
      <c r="D32" s="67">
        <f>'Disocc.Italia genere'!D33/('Disocc.Italia genere'!D33+'Occup Italia genere'!D33)%</f>
        <v>11.190423491220304</v>
      </c>
      <c r="E32" s="112">
        <f>'Disocc.Italia genere'!E33/('Disocc.Italia genere'!E33+'Occup Italia genere'!E33)%</f>
        <v>13.615606463231869</v>
      </c>
      <c r="F32" s="75">
        <f>'Disocc.Italia genere'!F33/('Disocc.Italia genere'!F33+'Occup Italia genere'!F33)%</f>
        <v>11.137598238403983</v>
      </c>
      <c r="G32" s="67">
        <f>'Disocc.Italia genere'!G33/('Disocc.Italia genere'!G33+'Occup Italia genere'!G33)%</f>
        <v>12.544087014578203</v>
      </c>
      <c r="H32" s="89">
        <f t="shared" si="0"/>
        <v>1.333613548997013</v>
      </c>
      <c r="I32" s="89">
        <f t="shared" si="0"/>
        <v>1.4563731691050847</v>
      </c>
      <c r="J32" s="85">
        <f t="shared" si="0"/>
        <v>1.3536635233578984</v>
      </c>
    </row>
    <row r="33" spans="1:10" ht="12.75">
      <c r="A33" s="74"/>
      <c r="B33" s="112"/>
      <c r="C33" s="75"/>
      <c r="D33" s="67"/>
      <c r="E33" s="112"/>
      <c r="F33" s="75"/>
      <c r="G33" s="67"/>
      <c r="H33" s="89"/>
      <c r="I33" s="89"/>
      <c r="J33" s="85"/>
    </row>
    <row r="34" spans="1:10" ht="12.75">
      <c r="A34" s="114" t="s">
        <v>48</v>
      </c>
      <c r="B34" s="112">
        <f>'Disocc.Italia genere'!B35/('Disocc.Italia genere'!B35+'Occup Italia genere'!B35)%</f>
        <v>14.738500491851628</v>
      </c>
      <c r="C34" s="75">
        <f>'Disocc.Italia genere'!C35/('Disocc.Italia genere'!C35+'Occup Italia genere'!C35)%</f>
        <v>19.323490823436483</v>
      </c>
      <c r="D34" s="67">
        <f>'Disocc.Italia genere'!D35/('Disocc.Italia genere'!D35+'Occup Italia genere'!D35)%</f>
        <v>16.463267666332833</v>
      </c>
      <c r="E34" s="112">
        <f>'Disocc.Italia genere'!E35/('Disocc.Italia genere'!E35+'Occup Italia genere'!E35)%</f>
        <v>14.943423644545545</v>
      </c>
      <c r="F34" s="75">
        <f>'Disocc.Italia genere'!F35/('Disocc.Italia genere'!F35+'Occup Italia genere'!F35)%</f>
        <v>18.416455923509282</v>
      </c>
      <c r="G34" s="67">
        <f>'Disocc.Italia genere'!G35/('Disocc.Italia genere'!G35+'Occup Italia genere'!G35)%</f>
        <v>16.249701672077943</v>
      </c>
      <c r="H34" s="89">
        <f t="shared" si="0"/>
        <v>0.20492315269391703</v>
      </c>
      <c r="I34" s="89">
        <f t="shared" si="0"/>
        <v>-0.9070348999272007</v>
      </c>
      <c r="J34" s="85">
        <f t="shared" si="0"/>
        <v>-0.2135659942548891</v>
      </c>
    </row>
    <row r="35" spans="1:10" ht="12.75">
      <c r="A35" s="74"/>
      <c r="B35" s="112"/>
      <c r="C35" s="75"/>
      <c r="D35" s="67"/>
      <c r="E35" s="112"/>
      <c r="F35" s="75"/>
      <c r="G35" s="67"/>
      <c r="H35" s="89"/>
      <c r="I35" s="89"/>
      <c r="J35" s="85"/>
    </row>
    <row r="36" spans="1:10" ht="12.75">
      <c r="A36" s="115" t="s">
        <v>49</v>
      </c>
      <c r="B36" s="116">
        <f>'Disocc.Italia genere'!B37/('Disocc.Italia genere'!B37+'Occup Italia genere'!B37)%</f>
        <v>8.564927901781912</v>
      </c>
      <c r="C36" s="87">
        <f>'Disocc.Italia genere'!C37/('Disocc.Italia genere'!C37+'Occup Italia genere'!C37)%</f>
        <v>10.409404979518769</v>
      </c>
      <c r="D36" s="88">
        <f>'Disocc.Italia genere'!D37/('Disocc.Italia genere'!D37+'Occup Italia genere'!D37)%</f>
        <v>9.34462420482486</v>
      </c>
      <c r="E36" s="116">
        <f>'Disocc.Italia genere'!E37/('Disocc.Italia genere'!E37+'Occup Italia genere'!E37)%</f>
        <v>8.267204590699752</v>
      </c>
      <c r="F36" s="87">
        <f>'Disocc.Italia genere'!F37/('Disocc.Italia genere'!F37+'Occup Italia genere'!F37)%</f>
        <v>10.164781645357216</v>
      </c>
      <c r="G36" s="88">
        <f>'Disocc.Italia genere'!G37/('Disocc.Italia genere'!G37+'Occup Italia genere'!G37)%</f>
        <v>9.074991522156816</v>
      </c>
      <c r="H36" s="87">
        <f t="shared" si="0"/>
        <v>-0.29772331108216044</v>
      </c>
      <c r="I36" s="87">
        <f t="shared" si="0"/>
        <v>-0.24462333416155246</v>
      </c>
      <c r="J36" s="38">
        <f t="shared" si="0"/>
        <v>-0.2696326826680444</v>
      </c>
    </row>
    <row r="37" spans="1:10" ht="12.75">
      <c r="A37" s="80"/>
      <c r="B37" s="82"/>
      <c r="C37" s="91"/>
      <c r="D37" s="117"/>
      <c r="E37" s="82"/>
      <c r="F37" s="91"/>
      <c r="G37" s="117"/>
      <c r="H37" s="82"/>
      <c r="I37" s="91"/>
      <c r="J37" s="83"/>
    </row>
    <row r="38" spans="1:10" ht="18" customHeight="1" thickBot="1">
      <c r="A38" s="203" t="s">
        <v>174</v>
      </c>
      <c r="B38" s="92"/>
      <c r="C38" s="92"/>
      <c r="D38" s="92"/>
      <c r="E38" s="92"/>
      <c r="F38" s="92"/>
      <c r="G38" s="92"/>
      <c r="H38" s="92"/>
      <c r="I38" s="92"/>
      <c r="J38" s="93"/>
    </row>
    <row r="39" ht="13.5" thickTop="1"/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421875" style="157" customWidth="1"/>
    <col min="2" max="3" width="6.7109375" style="157" customWidth="1"/>
    <col min="4" max="4" width="7.421875" style="157" customWidth="1"/>
    <col min="5" max="6" width="6.7109375" style="157" customWidth="1"/>
    <col min="7" max="7" width="7.421875" style="157" customWidth="1"/>
    <col min="8" max="8" width="5.8515625" style="157" customWidth="1"/>
    <col min="9" max="9" width="6.140625" style="157" customWidth="1"/>
    <col min="10" max="10" width="5.8515625" style="157" customWidth="1"/>
    <col min="11" max="11" width="5.7109375" style="157" customWidth="1"/>
    <col min="12" max="12" width="5.8515625" style="157" customWidth="1"/>
    <col min="13" max="13" width="5.7109375" style="157" customWidth="1"/>
    <col min="14" max="16384" width="9.140625" style="157" customWidth="1"/>
  </cols>
  <sheetData>
    <row r="1" spans="1:13" ht="19.5" customHeight="1" thickTop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ht="19.5" customHeight="1">
      <c r="A2" s="158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ht="12.75">
      <c r="A3" s="389" t="s">
        <v>53</v>
      </c>
      <c r="B3" s="392" t="s">
        <v>122</v>
      </c>
      <c r="C3" s="393"/>
      <c r="D3" s="394"/>
      <c r="E3" s="392" t="s">
        <v>171</v>
      </c>
      <c r="F3" s="393"/>
      <c r="G3" s="394"/>
      <c r="H3" s="161" t="s">
        <v>2</v>
      </c>
      <c r="I3" s="161"/>
      <c r="J3" s="161"/>
      <c r="K3" s="161"/>
      <c r="L3" s="161"/>
      <c r="M3" s="162"/>
    </row>
    <row r="4" spans="1:13" ht="12.75">
      <c r="A4" s="390"/>
      <c r="B4" s="395"/>
      <c r="C4" s="396"/>
      <c r="D4" s="397"/>
      <c r="E4" s="395"/>
      <c r="F4" s="396"/>
      <c r="G4" s="397"/>
      <c r="H4" s="163" t="s">
        <v>3</v>
      </c>
      <c r="I4" s="164"/>
      <c r="J4" s="163" t="s">
        <v>4</v>
      </c>
      <c r="K4" s="164"/>
      <c r="L4" s="163" t="s">
        <v>5</v>
      </c>
      <c r="M4" s="165"/>
    </row>
    <row r="5" spans="1:13" ht="12.75">
      <c r="A5" s="391"/>
      <c r="B5" s="166" t="s">
        <v>54</v>
      </c>
      <c r="C5" s="166" t="s">
        <v>55</v>
      </c>
      <c r="D5" s="209" t="s">
        <v>50</v>
      </c>
      <c r="E5" s="166" t="s">
        <v>54</v>
      </c>
      <c r="F5" s="166" t="s">
        <v>55</v>
      </c>
      <c r="G5" s="209" t="s">
        <v>50</v>
      </c>
      <c r="H5" s="167" t="s">
        <v>56</v>
      </c>
      <c r="I5" s="168" t="s">
        <v>57</v>
      </c>
      <c r="J5" s="167" t="s">
        <v>56</v>
      </c>
      <c r="K5" s="168" t="s">
        <v>57</v>
      </c>
      <c r="L5" s="169" t="s">
        <v>56</v>
      </c>
      <c r="M5" s="170" t="s">
        <v>57</v>
      </c>
    </row>
    <row r="6" spans="1:13" ht="9" customHeight="1">
      <c r="A6" s="171"/>
      <c r="B6" s="172"/>
      <c r="C6" s="172"/>
      <c r="D6" s="173"/>
      <c r="E6" s="172"/>
      <c r="F6" s="172"/>
      <c r="G6" s="173"/>
      <c r="H6" s="172"/>
      <c r="I6" s="174"/>
      <c r="J6" s="172"/>
      <c r="K6" s="174"/>
      <c r="L6" s="172"/>
      <c r="M6" s="175"/>
    </row>
    <row r="7" spans="1:13" ht="12.75">
      <c r="A7" s="176" t="s">
        <v>58</v>
      </c>
      <c r="B7" s="214">
        <v>1027.668</v>
      </c>
      <c r="C7" s="214">
        <v>814.617</v>
      </c>
      <c r="D7" s="178">
        <v>1842.285</v>
      </c>
      <c r="E7" s="214">
        <v>1019.743</v>
      </c>
      <c r="F7" s="214">
        <v>805.237</v>
      </c>
      <c r="G7" s="178">
        <v>1824.979</v>
      </c>
      <c r="H7" s="177">
        <f>E7-B7</f>
        <v>-7.924999999999841</v>
      </c>
      <c r="I7" s="179">
        <f aca="true" t="shared" si="0" ref="I7:I21">IF(ABS(H7)&lt;1.5,"",(E7/B7%-100))</f>
        <v>-0.7711634496743898</v>
      </c>
      <c r="J7" s="177">
        <f>F7-C7</f>
        <v>-9.379999999999995</v>
      </c>
      <c r="K7" s="179">
        <f aca="true" t="shared" si="1" ref="K7:K21">IF(ABS(J7)&lt;1.5,"",(F7/C7%-100))</f>
        <v>-1.1514613615969296</v>
      </c>
      <c r="L7" s="177">
        <f>G7-D7</f>
        <v>-17.30600000000004</v>
      </c>
      <c r="M7" s="180">
        <f aca="true" t="shared" si="2" ref="M7:M21">IF(ABS(L7)&lt;1.5,"",(G7/D7%-100))</f>
        <v>-0.9393769150809987</v>
      </c>
    </row>
    <row r="8" spans="1:13" ht="12.75">
      <c r="A8" s="181" t="s">
        <v>99</v>
      </c>
      <c r="B8" s="214">
        <v>78.732</v>
      </c>
      <c r="C8" s="214">
        <v>67.365</v>
      </c>
      <c r="D8" s="178">
        <v>146.097</v>
      </c>
      <c r="E8" s="214">
        <v>64.417</v>
      </c>
      <c r="F8" s="214">
        <v>90.517</v>
      </c>
      <c r="G8" s="178">
        <v>154.934</v>
      </c>
      <c r="H8" s="177">
        <f>E8-B8</f>
        <v>-14.314999999999998</v>
      </c>
      <c r="I8" s="179">
        <f t="shared" si="0"/>
        <v>-18.181933648325966</v>
      </c>
      <c r="J8" s="177">
        <f>F8-C8</f>
        <v>23.152</v>
      </c>
      <c r="K8" s="179">
        <f t="shared" si="1"/>
        <v>34.36799524975876</v>
      </c>
      <c r="L8" s="177">
        <f>G8-D8</f>
        <v>8.836999999999989</v>
      </c>
      <c r="M8" s="180">
        <f t="shared" si="2"/>
        <v>6.048721055189347</v>
      </c>
    </row>
    <row r="9" spans="1:13" ht="4.5" customHeight="1">
      <c r="A9" s="181"/>
      <c r="B9" s="214"/>
      <c r="C9" s="214"/>
      <c r="D9" s="178"/>
      <c r="E9" s="214"/>
      <c r="F9" s="214"/>
      <c r="G9" s="178"/>
      <c r="H9" s="177"/>
      <c r="I9" s="179"/>
      <c r="J9" s="177"/>
      <c r="K9" s="179"/>
      <c r="L9" s="177"/>
      <c r="M9" s="180"/>
    </row>
    <row r="10" spans="1:13" ht="19.5" customHeight="1">
      <c r="A10" s="182" t="s">
        <v>59</v>
      </c>
      <c r="B10" s="239">
        <f aca="true" t="shared" si="3" ref="B10:G10">B8+B7</f>
        <v>1106.3999999999999</v>
      </c>
      <c r="C10" s="239">
        <f t="shared" si="3"/>
        <v>881.982</v>
      </c>
      <c r="D10" s="184">
        <f t="shared" si="3"/>
        <v>1988.382</v>
      </c>
      <c r="E10" s="239">
        <f t="shared" si="3"/>
        <v>1084.16</v>
      </c>
      <c r="F10" s="239">
        <f t="shared" si="3"/>
        <v>895.7539999999999</v>
      </c>
      <c r="G10" s="184">
        <f t="shared" si="3"/>
        <v>1979.913</v>
      </c>
      <c r="H10" s="183">
        <f>E10-B10</f>
        <v>-22.23999999999978</v>
      </c>
      <c r="I10" s="185">
        <f t="shared" si="0"/>
        <v>-2.010122921185811</v>
      </c>
      <c r="J10" s="183">
        <f>F10-C10</f>
        <v>13.771999999999935</v>
      </c>
      <c r="K10" s="185">
        <f t="shared" si="1"/>
        <v>1.5614831141678565</v>
      </c>
      <c r="L10" s="183">
        <f>G10-D10</f>
        <v>-8.469000000000051</v>
      </c>
      <c r="M10" s="186">
        <f t="shared" si="2"/>
        <v>-0.4259241936408529</v>
      </c>
    </row>
    <row r="11" spans="1:13" ht="7.5" customHeight="1">
      <c r="A11" s="298"/>
      <c r="B11" s="299"/>
      <c r="C11" s="214"/>
      <c r="D11" s="300"/>
      <c r="E11" s="299"/>
      <c r="F11" s="214"/>
      <c r="G11" s="300"/>
      <c r="H11" s="301"/>
      <c r="I11" s="302"/>
      <c r="J11" s="303"/>
      <c r="K11" s="304"/>
      <c r="L11" s="177"/>
      <c r="M11" s="180"/>
    </row>
    <row r="12" spans="1:13" ht="12.75">
      <c r="A12" s="305" t="s">
        <v>111</v>
      </c>
      <c r="B12" s="306">
        <v>48.345</v>
      </c>
      <c r="C12" s="214">
        <v>69.78</v>
      </c>
      <c r="D12" s="177">
        <v>118.126</v>
      </c>
      <c r="E12" s="306">
        <v>54.639</v>
      </c>
      <c r="F12" s="214">
        <v>65.962</v>
      </c>
      <c r="G12" s="177">
        <v>120.601</v>
      </c>
      <c r="H12" s="307">
        <f>E12-B12</f>
        <v>6.294000000000004</v>
      </c>
      <c r="I12" s="274">
        <f t="shared" si="0"/>
        <v>13.018926466025448</v>
      </c>
      <c r="J12" s="308">
        <f>F12-C12</f>
        <v>-3.817999999999998</v>
      </c>
      <c r="K12" s="179">
        <f t="shared" si="1"/>
        <v>-5.471481799942666</v>
      </c>
      <c r="L12" s="177">
        <f>G12-D12</f>
        <v>2.4749999999999943</v>
      </c>
      <c r="M12" s="180">
        <f t="shared" si="2"/>
        <v>2.095220357922898</v>
      </c>
    </row>
    <row r="13" spans="1:13" ht="12.75">
      <c r="A13" s="305" t="s">
        <v>112</v>
      </c>
      <c r="B13" s="306">
        <f aca="true" t="shared" si="4" ref="B13:G13">B15-B12</f>
        <v>231.751</v>
      </c>
      <c r="C13" s="214">
        <f t="shared" si="4"/>
        <v>416.91600000000005</v>
      </c>
      <c r="D13" s="177">
        <f t="shared" si="4"/>
        <v>648.666</v>
      </c>
      <c r="E13" s="306">
        <f t="shared" si="4"/>
        <v>245.159</v>
      </c>
      <c r="F13" s="214">
        <f t="shared" si="4"/>
        <v>400.687</v>
      </c>
      <c r="G13" s="177">
        <f t="shared" si="4"/>
        <v>645.846</v>
      </c>
      <c r="H13" s="307">
        <f>E13-B13</f>
        <v>13.407999999999987</v>
      </c>
      <c r="I13" s="274">
        <f t="shared" si="0"/>
        <v>5.7855198035822895</v>
      </c>
      <c r="J13" s="308">
        <f>F13-C13</f>
        <v>-16.229000000000042</v>
      </c>
      <c r="K13" s="179">
        <f t="shared" si="1"/>
        <v>-3.8926306498191536</v>
      </c>
      <c r="L13" s="177">
        <f>G13-D13</f>
        <v>-2.82000000000005</v>
      </c>
      <c r="M13" s="180">
        <f t="shared" si="2"/>
        <v>-0.43473837074859034</v>
      </c>
    </row>
    <row r="14" spans="1:13" ht="7.5" customHeight="1">
      <c r="A14" s="309"/>
      <c r="B14" s="310"/>
      <c r="C14" s="214"/>
      <c r="D14" s="311"/>
      <c r="E14" s="310"/>
      <c r="F14" s="214"/>
      <c r="G14" s="311"/>
      <c r="H14" s="312"/>
      <c r="I14" s="313"/>
      <c r="J14" s="314"/>
      <c r="K14" s="315"/>
      <c r="L14" s="177"/>
      <c r="M14" s="180"/>
    </row>
    <row r="15" spans="1:13" ht="31.5" customHeight="1">
      <c r="A15" s="276" t="s">
        <v>113</v>
      </c>
      <c r="B15" s="239">
        <v>280.096</v>
      </c>
      <c r="C15" s="239">
        <v>486.696</v>
      </c>
      <c r="D15" s="184">
        <v>766.792</v>
      </c>
      <c r="E15" s="239">
        <v>299.798</v>
      </c>
      <c r="F15" s="239">
        <v>466.649</v>
      </c>
      <c r="G15" s="184">
        <v>766.447</v>
      </c>
      <c r="H15" s="183">
        <f>E15-B15</f>
        <v>19.701999999999998</v>
      </c>
      <c r="I15" s="185">
        <f t="shared" si="0"/>
        <v>7.034016908488525</v>
      </c>
      <c r="J15" s="183">
        <f>F15-C15</f>
        <v>-20.047000000000025</v>
      </c>
      <c r="K15" s="185">
        <f t="shared" si="1"/>
        <v>-4.118998306951369</v>
      </c>
      <c r="L15" s="183">
        <f>G15-D15</f>
        <v>-0.3450000000000273</v>
      </c>
      <c r="M15" s="186">
        <f t="shared" si="2"/>
      </c>
    </row>
    <row r="16" spans="1:13" ht="4.5" customHeight="1">
      <c r="A16" s="316"/>
      <c r="B16" s="317"/>
      <c r="C16" s="317"/>
      <c r="D16" s="318"/>
      <c r="E16" s="317"/>
      <c r="F16" s="317"/>
      <c r="G16" s="318"/>
      <c r="H16" s="317"/>
      <c r="I16" s="319"/>
      <c r="J16" s="317"/>
      <c r="K16" s="235"/>
      <c r="L16" s="317"/>
      <c r="M16" s="320"/>
    </row>
    <row r="17" spans="1:13" ht="12.75">
      <c r="A17" s="321" t="s">
        <v>101</v>
      </c>
      <c r="B17" s="177">
        <v>282.434</v>
      </c>
      <c r="C17" s="177">
        <v>265.614</v>
      </c>
      <c r="D17" s="178">
        <v>548.048</v>
      </c>
      <c r="E17" s="177">
        <v>276.613</v>
      </c>
      <c r="F17" s="177">
        <v>261.424</v>
      </c>
      <c r="G17" s="178">
        <v>538.037</v>
      </c>
      <c r="H17" s="177">
        <f>E17-B17</f>
        <v>-5.821000000000026</v>
      </c>
      <c r="I17" s="179">
        <f t="shared" si="0"/>
        <v>-2.061012484332636</v>
      </c>
      <c r="J17" s="177">
        <f>F17-C17</f>
        <v>-4.189999999999998</v>
      </c>
      <c r="K17" s="179">
        <f t="shared" si="1"/>
        <v>-1.5774770908159894</v>
      </c>
      <c r="L17" s="177">
        <f>G17-D17</f>
        <v>-10.010999999999967</v>
      </c>
      <c r="M17" s="180">
        <f t="shared" si="2"/>
        <v>-1.8266648176801965</v>
      </c>
    </row>
    <row r="18" spans="1:13" ht="12.75">
      <c r="A18" s="321" t="s">
        <v>102</v>
      </c>
      <c r="B18" s="177">
        <v>430.871</v>
      </c>
      <c r="C18" s="177">
        <v>592.653</v>
      </c>
      <c r="D18" s="178">
        <v>1023.524</v>
      </c>
      <c r="E18" s="177">
        <v>431.254</v>
      </c>
      <c r="F18" s="177">
        <v>592.795</v>
      </c>
      <c r="G18" s="178">
        <v>1024.049</v>
      </c>
      <c r="H18" s="177">
        <f>E18-B18</f>
        <v>0.3830000000000382</v>
      </c>
      <c r="I18" s="179">
        <f t="shared" si="0"/>
      </c>
      <c r="J18" s="177">
        <f>F18-C18</f>
        <v>0.14199999999993906</v>
      </c>
      <c r="K18" s="179">
        <f t="shared" si="1"/>
      </c>
      <c r="L18" s="177">
        <f>G18-D18</f>
        <v>0.5249999999999773</v>
      </c>
      <c r="M18" s="180">
        <f t="shared" si="2"/>
      </c>
    </row>
    <row r="19" spans="1:13" ht="4.5" customHeight="1">
      <c r="A19" s="321"/>
      <c r="B19" s="177"/>
      <c r="C19" s="177"/>
      <c r="D19" s="178"/>
      <c r="E19" s="177"/>
      <c r="F19" s="177"/>
      <c r="G19" s="178"/>
      <c r="H19" s="177"/>
      <c r="I19" s="179"/>
      <c r="J19" s="177"/>
      <c r="K19" s="179"/>
      <c r="L19" s="177"/>
      <c r="M19" s="180"/>
    </row>
    <row r="20" spans="1:13" ht="34.5" customHeight="1">
      <c r="A20" s="276" t="s">
        <v>114</v>
      </c>
      <c r="B20" s="183">
        <f aca="true" t="shared" si="5" ref="B20:G20">B18+B17</f>
        <v>713.3050000000001</v>
      </c>
      <c r="C20" s="183">
        <f t="shared" si="5"/>
        <v>858.267</v>
      </c>
      <c r="D20" s="184">
        <f t="shared" si="5"/>
        <v>1571.5720000000001</v>
      </c>
      <c r="E20" s="183">
        <f t="shared" si="5"/>
        <v>707.867</v>
      </c>
      <c r="F20" s="183">
        <f t="shared" si="5"/>
        <v>854.2189999999999</v>
      </c>
      <c r="G20" s="184">
        <f t="shared" si="5"/>
        <v>1562.086</v>
      </c>
      <c r="H20" s="183">
        <f>E20-B20</f>
        <v>-5.438000000000102</v>
      </c>
      <c r="I20" s="185">
        <f t="shared" si="0"/>
        <v>-0.7623667295196412</v>
      </c>
      <c r="J20" s="183">
        <f>F20-C20</f>
        <v>-4.0480000000001155</v>
      </c>
      <c r="K20" s="185">
        <f t="shared" si="1"/>
        <v>-0.4716481001832875</v>
      </c>
      <c r="L20" s="183">
        <f>G20-D20</f>
        <v>-9.486000000000104</v>
      </c>
      <c r="M20" s="186">
        <f t="shared" si="2"/>
        <v>-0.6035994532862645</v>
      </c>
    </row>
    <row r="21" spans="1:13" ht="31.5" customHeight="1">
      <c r="A21" s="237" t="s">
        <v>98</v>
      </c>
      <c r="B21" s="240">
        <f aca="true" t="shared" si="6" ref="B21:G21">B20+B15+B10</f>
        <v>2099.801</v>
      </c>
      <c r="C21" s="240">
        <f t="shared" si="6"/>
        <v>2226.945</v>
      </c>
      <c r="D21" s="236">
        <f t="shared" si="6"/>
        <v>4326.746</v>
      </c>
      <c r="E21" s="240">
        <f t="shared" si="6"/>
        <v>2091.825</v>
      </c>
      <c r="F21" s="240">
        <f t="shared" si="6"/>
        <v>2216.622</v>
      </c>
      <c r="G21" s="236">
        <f t="shared" si="6"/>
        <v>4308.446</v>
      </c>
      <c r="H21" s="234">
        <f>E21-B21</f>
        <v>-7.976000000000113</v>
      </c>
      <c r="I21" s="235">
        <f t="shared" si="0"/>
        <v>-0.37984551869440963</v>
      </c>
      <c r="J21" s="234">
        <f>F21-C21</f>
        <v>-10.32300000000032</v>
      </c>
      <c r="K21" s="185">
        <f t="shared" si="1"/>
        <v>-0.463549840701063</v>
      </c>
      <c r="L21" s="234">
        <f>G21-D21</f>
        <v>-18.300000000000182</v>
      </c>
      <c r="M21" s="335">
        <f t="shared" si="2"/>
        <v>-0.4229506423533991</v>
      </c>
    </row>
    <row r="22" spans="1:13" ht="12.75">
      <c r="A22" s="189"/>
      <c r="B22" s="190"/>
      <c r="C22" s="190"/>
      <c r="D22" s="190"/>
      <c r="E22" s="190"/>
      <c r="F22" s="190"/>
      <c r="G22" s="190"/>
      <c r="H22" s="190"/>
      <c r="I22" s="191"/>
      <c r="J22" s="190"/>
      <c r="K22" s="191"/>
      <c r="L22" s="190"/>
      <c r="M22" s="192"/>
    </row>
    <row r="23" spans="1:13" ht="19.5" customHeight="1">
      <c r="A23" s="193" t="s">
        <v>67</v>
      </c>
      <c r="B23" s="194">
        <v>79.224324</v>
      </c>
      <c r="C23" s="196">
        <v>64.056408</v>
      </c>
      <c r="D23" s="195">
        <v>71.623949</v>
      </c>
      <c r="E23" s="194">
        <v>77.651589</v>
      </c>
      <c r="F23" s="196">
        <v>65.294999</v>
      </c>
      <c r="G23" s="195">
        <v>71.466018</v>
      </c>
      <c r="H23" s="196">
        <f>E23-B23</f>
        <v>-1.5727349999999944</v>
      </c>
      <c r="I23" s="197"/>
      <c r="J23" s="196">
        <f>F23-C23</f>
        <v>1.2385909999999996</v>
      </c>
      <c r="K23" s="197"/>
      <c r="L23" s="196">
        <f>G23-D23</f>
        <v>-0.15793099999999072</v>
      </c>
      <c r="M23" s="188"/>
    </row>
    <row r="24" spans="1:13" ht="15.75" customHeight="1">
      <c r="A24" s="193" t="s">
        <v>66</v>
      </c>
      <c r="B24" s="194">
        <v>73.453633</v>
      </c>
      <c r="C24" s="196">
        <v>59.081426</v>
      </c>
      <c r="D24" s="195">
        <v>66.251901</v>
      </c>
      <c r="E24" s="194">
        <v>72.895311</v>
      </c>
      <c r="F24" s="196">
        <v>58.577988</v>
      </c>
      <c r="G24" s="195">
        <v>65.728263</v>
      </c>
      <c r="H24" s="196">
        <f>E24-B24</f>
        <v>-0.5583219999999898</v>
      </c>
      <c r="I24" s="197"/>
      <c r="J24" s="196">
        <f>F24-C24</f>
        <v>-0.5034380000000027</v>
      </c>
      <c r="K24" s="197"/>
      <c r="L24" s="196">
        <f>G24-D24</f>
        <v>-0.5236380000000054</v>
      </c>
      <c r="M24" s="188"/>
    </row>
    <row r="25" spans="1:13" ht="15.75" customHeight="1">
      <c r="A25" s="193" t="s">
        <v>97</v>
      </c>
      <c r="B25" s="194">
        <f aca="true" t="shared" si="7" ref="B25:G25">B8/B10%</f>
        <v>7.116052060737528</v>
      </c>
      <c r="C25" s="196">
        <f t="shared" si="7"/>
        <v>7.637910977775056</v>
      </c>
      <c r="D25" s="195">
        <f t="shared" si="7"/>
        <v>7.347531812297637</v>
      </c>
      <c r="E25" s="194">
        <f t="shared" si="7"/>
        <v>5.941650678866587</v>
      </c>
      <c r="F25" s="196">
        <f t="shared" si="7"/>
        <v>10.105118146276768</v>
      </c>
      <c r="G25" s="195">
        <f t="shared" si="7"/>
        <v>7.825293333595971</v>
      </c>
      <c r="H25" s="196">
        <f>E25-B25</f>
        <v>-1.1744013818709407</v>
      </c>
      <c r="I25" s="197"/>
      <c r="J25" s="196">
        <f>F25-C25</f>
        <v>2.4672071685017114</v>
      </c>
      <c r="K25" s="197"/>
      <c r="L25" s="196">
        <f>G25-D25</f>
        <v>0.4777615212983335</v>
      </c>
      <c r="M25" s="188"/>
    </row>
    <row r="26" spans="1:13" ht="9" customHeight="1">
      <c r="A26" s="187"/>
      <c r="B26" s="198"/>
      <c r="C26" s="238"/>
      <c r="D26" s="199"/>
      <c r="E26" s="198"/>
      <c r="F26" s="198"/>
      <c r="G26" s="199"/>
      <c r="H26" s="198"/>
      <c r="I26" s="200"/>
      <c r="J26" s="198"/>
      <c r="K26" s="201"/>
      <c r="L26" s="198"/>
      <c r="M26" s="202"/>
    </row>
    <row r="27" spans="1:13" ht="19.5" customHeight="1" thickBot="1">
      <c r="A27" s="203" t="s">
        <v>173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5"/>
      <c r="L27" s="204"/>
      <c r="M27" s="206"/>
    </row>
    <row r="28" ht="13.5" thickTop="1"/>
  </sheetData>
  <sheetProtection/>
  <mergeCells count="3">
    <mergeCell ref="A3:A5"/>
    <mergeCell ref="B3:D4"/>
    <mergeCell ref="E3:G4"/>
  </mergeCells>
  <printOptions horizontalCentered="1" vertic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7.421875" style="0" customWidth="1"/>
    <col min="3" max="3" width="5.7109375" style="0" customWidth="1"/>
    <col min="4" max="4" width="6.28125" style="0" customWidth="1"/>
    <col min="5" max="5" width="7.421875" style="0" customWidth="1"/>
    <col min="6" max="6" width="5.7109375" style="0" customWidth="1"/>
    <col min="7" max="7" width="6.28125" style="0" customWidth="1"/>
    <col min="8" max="8" width="5.140625" style="0" customWidth="1"/>
    <col min="9" max="9" width="5.7109375" style="0" customWidth="1"/>
    <col min="10" max="10" width="5.140625" style="0" customWidth="1"/>
    <col min="11" max="11" width="5.7109375" style="0" customWidth="1"/>
    <col min="12" max="12" width="5.140625" style="0" customWidth="1"/>
    <col min="13" max="13" width="5.7109375" style="0" customWidth="1"/>
  </cols>
  <sheetData>
    <row r="1" spans="1:13" ht="18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398" t="s">
        <v>91</v>
      </c>
      <c r="B3" s="392" t="s">
        <v>122</v>
      </c>
      <c r="C3" s="393"/>
      <c r="D3" s="394"/>
      <c r="E3" s="392" t="s">
        <v>171</v>
      </c>
      <c r="F3" s="393"/>
      <c r="G3" s="394"/>
      <c r="H3" s="7" t="s">
        <v>2</v>
      </c>
      <c r="I3" s="7"/>
      <c r="J3" s="7"/>
      <c r="K3" s="7"/>
      <c r="L3" s="7"/>
      <c r="M3" s="8"/>
    </row>
    <row r="4" spans="1:13" ht="12.75">
      <c r="A4" s="399"/>
      <c r="B4" s="395"/>
      <c r="C4" s="396"/>
      <c r="D4" s="397"/>
      <c r="E4" s="395"/>
      <c r="F4" s="396"/>
      <c r="G4" s="397"/>
      <c r="H4" s="9" t="s">
        <v>3</v>
      </c>
      <c r="I4" s="10"/>
      <c r="J4" s="9" t="s">
        <v>4</v>
      </c>
      <c r="K4" s="10"/>
      <c r="L4" s="9" t="s">
        <v>5</v>
      </c>
      <c r="M4" s="11"/>
    </row>
    <row r="5" spans="1:13" ht="12.75">
      <c r="A5" s="400"/>
      <c r="B5" s="12" t="s">
        <v>6</v>
      </c>
      <c r="C5" s="12" t="s">
        <v>7</v>
      </c>
      <c r="D5" s="13" t="s">
        <v>8</v>
      </c>
      <c r="E5" s="12" t="s">
        <v>6</v>
      </c>
      <c r="F5" s="12" t="s">
        <v>7</v>
      </c>
      <c r="G5" s="13" t="s">
        <v>8</v>
      </c>
      <c r="H5" s="14" t="s">
        <v>9</v>
      </c>
      <c r="I5" s="15"/>
      <c r="J5" s="14" t="s">
        <v>9</v>
      </c>
      <c r="K5" s="15"/>
      <c r="L5" s="14" t="s">
        <v>9</v>
      </c>
      <c r="M5" s="16"/>
    </row>
    <row r="6" spans="1:13" ht="9" customHeight="1">
      <c r="A6" s="17"/>
      <c r="B6" s="18"/>
      <c r="C6" s="18"/>
      <c r="D6" s="19"/>
      <c r="E6" s="18"/>
      <c r="F6" s="18"/>
      <c r="G6" s="19"/>
      <c r="H6" s="18"/>
      <c r="I6" s="20"/>
      <c r="J6" s="18"/>
      <c r="K6" s="20"/>
      <c r="L6" s="18"/>
      <c r="M6" s="21"/>
    </row>
    <row r="7" spans="1:13" ht="12.75">
      <c r="A7" s="22" t="s">
        <v>10</v>
      </c>
      <c r="B7" s="23">
        <v>48.707</v>
      </c>
      <c r="C7" s="23">
        <v>17.438</v>
      </c>
      <c r="D7" s="24">
        <v>66.145</v>
      </c>
      <c r="E7" s="23">
        <v>52.881</v>
      </c>
      <c r="F7" s="23">
        <v>17.362</v>
      </c>
      <c r="G7" s="24">
        <v>70.242</v>
      </c>
      <c r="H7" s="214">
        <f>E7-B7</f>
        <v>4.1739999999999995</v>
      </c>
      <c r="I7" s="179">
        <f aca="true" t="shared" si="0" ref="I7:I21">IF(ABS(H7)&lt;1.5,"",(E7/B7%-100))</f>
        <v>8.569610117642227</v>
      </c>
      <c r="J7" s="214">
        <f>F7-C7</f>
        <v>-0.07600000000000051</v>
      </c>
      <c r="K7" s="179">
        <f aca="true" t="shared" si="1" ref="K7:K21">IF(ABS(J7)&lt;1.5,"",(F7/C7%-100))</f>
      </c>
      <c r="L7" s="214">
        <f>G7-D7</f>
        <v>4.097000000000008</v>
      </c>
      <c r="M7" s="180">
        <f aca="true" t="shared" si="2" ref="M7:M21">IF(ABS(L7)&lt;1.5,"",(G7/D7%-100))</f>
        <v>6.193967798019514</v>
      </c>
    </row>
    <row r="8" spans="1:13" ht="20.25" customHeight="1">
      <c r="A8" s="28" t="s">
        <v>11</v>
      </c>
      <c r="B8" s="23">
        <v>441.404</v>
      </c>
      <c r="C8" s="23">
        <v>134.443</v>
      </c>
      <c r="D8" s="24">
        <v>575.847</v>
      </c>
      <c r="E8" s="23">
        <v>414.441</v>
      </c>
      <c r="F8" s="23">
        <v>137.913</v>
      </c>
      <c r="G8" s="24">
        <v>552.354</v>
      </c>
      <c r="H8" s="25">
        <f>E8-B8</f>
        <v>-26.963000000000022</v>
      </c>
      <c r="I8" s="26">
        <f t="shared" si="0"/>
        <v>-6.1084629953512035</v>
      </c>
      <c r="J8" s="25">
        <f>F8-C8</f>
        <v>3.469999999999999</v>
      </c>
      <c r="K8" s="26">
        <f t="shared" si="1"/>
        <v>2.5810194654984002</v>
      </c>
      <c r="L8" s="25">
        <f>G8-D8</f>
        <v>-23.492999999999938</v>
      </c>
      <c r="M8" s="27">
        <f t="shared" si="2"/>
        <v>-4.079729511484814</v>
      </c>
    </row>
    <row r="9" spans="1:13" ht="12.75">
      <c r="A9" s="29" t="s">
        <v>12</v>
      </c>
      <c r="B9" s="23"/>
      <c r="C9" s="23"/>
      <c r="D9" s="24"/>
      <c r="E9" s="23"/>
      <c r="F9" s="23"/>
      <c r="G9" s="24"/>
      <c r="H9" s="25"/>
      <c r="I9" s="26"/>
      <c r="J9" s="25"/>
      <c r="K9" s="26"/>
      <c r="L9" s="25"/>
      <c r="M9" s="27"/>
    </row>
    <row r="10" spans="1:13" ht="12.75">
      <c r="A10" s="30" t="s">
        <v>77</v>
      </c>
      <c r="B10" s="23">
        <f>B8-B11</f>
        <v>347.739</v>
      </c>
      <c r="C10" s="23">
        <f>C8-C11</f>
        <v>129.733</v>
      </c>
      <c r="D10" s="24">
        <f>C10+B10</f>
        <v>477.472</v>
      </c>
      <c r="E10" s="23">
        <f>E8-E11</f>
        <v>321.043</v>
      </c>
      <c r="F10" s="23">
        <f>F8-F11</f>
        <v>131.399</v>
      </c>
      <c r="G10" s="24">
        <f>F10+E10</f>
        <v>452.442</v>
      </c>
      <c r="H10" s="25">
        <f>E10-B10</f>
        <v>-26.69599999999997</v>
      </c>
      <c r="I10" s="26">
        <f t="shared" si="0"/>
        <v>-7.677022134416902</v>
      </c>
      <c r="J10" s="25">
        <f>F10-C10</f>
        <v>1.6659999999999968</v>
      </c>
      <c r="K10" s="26">
        <f t="shared" si="1"/>
        <v>1.2841759613976365</v>
      </c>
      <c r="L10" s="25">
        <f>G10-D10</f>
        <v>-25.029999999999973</v>
      </c>
      <c r="M10" s="27">
        <f t="shared" si="2"/>
        <v>-5.242192212318201</v>
      </c>
    </row>
    <row r="11" spans="1:13" ht="12.75">
      <c r="A11" s="30" t="s">
        <v>78</v>
      </c>
      <c r="B11" s="23">
        <v>93.665</v>
      </c>
      <c r="C11" s="23">
        <v>4.71</v>
      </c>
      <c r="D11" s="24">
        <v>98.374</v>
      </c>
      <c r="E11" s="23">
        <v>93.398</v>
      </c>
      <c r="F11" s="23">
        <v>6.514</v>
      </c>
      <c r="G11" s="24">
        <v>99.912</v>
      </c>
      <c r="H11" s="25">
        <f>E11-B11</f>
        <v>-0.2670000000000101</v>
      </c>
      <c r="I11" s="26">
        <f t="shared" si="0"/>
      </c>
      <c r="J11" s="25">
        <f>F11-C11</f>
        <v>1.8040000000000003</v>
      </c>
      <c r="K11" s="26">
        <f t="shared" si="1"/>
        <v>38.30148619957538</v>
      </c>
      <c r="L11" s="25">
        <f>G11-D11</f>
        <v>1.538000000000011</v>
      </c>
      <c r="M11" s="27">
        <f t="shared" si="2"/>
        <v>1.5634212291865879</v>
      </c>
    </row>
    <row r="12" spans="1:13" ht="9" customHeight="1">
      <c r="A12" s="31"/>
      <c r="B12" s="23"/>
      <c r="C12" s="23"/>
      <c r="D12" s="24"/>
      <c r="E12" s="23"/>
      <c r="F12" s="23"/>
      <c r="G12" s="24"/>
      <c r="H12" s="25"/>
      <c r="I12" s="26"/>
      <c r="J12" s="25"/>
      <c r="K12" s="32"/>
      <c r="L12" s="25"/>
      <c r="M12" s="27"/>
    </row>
    <row r="13" spans="1:13" ht="12.75">
      <c r="A13" s="28" t="s">
        <v>13</v>
      </c>
      <c r="B13" s="23">
        <v>537.557</v>
      </c>
      <c r="C13" s="23">
        <v>662.736</v>
      </c>
      <c r="D13" s="24">
        <v>1200.293</v>
      </c>
      <c r="E13" s="23">
        <v>552.421</v>
      </c>
      <c r="F13" s="23">
        <v>649.962</v>
      </c>
      <c r="G13" s="24">
        <v>1202.383</v>
      </c>
      <c r="H13" s="25">
        <f>E13-B13</f>
        <v>14.864000000000033</v>
      </c>
      <c r="I13" s="26">
        <f t="shared" si="0"/>
        <v>2.765102119403167</v>
      </c>
      <c r="J13" s="25">
        <f>F13-C13</f>
        <v>-12.774000000000001</v>
      </c>
      <c r="K13" s="26">
        <f t="shared" si="1"/>
        <v>-1.9274643296878367</v>
      </c>
      <c r="L13" s="25">
        <f>G13-D13</f>
        <v>2.0900000000001455</v>
      </c>
      <c r="M13" s="27">
        <f t="shared" si="2"/>
        <v>0.17412415135305537</v>
      </c>
    </row>
    <row r="14" spans="1:13" ht="12.75">
      <c r="A14" s="29" t="s">
        <v>12</v>
      </c>
      <c r="B14" s="23"/>
      <c r="C14" s="23"/>
      <c r="D14" s="24"/>
      <c r="E14" s="23"/>
      <c r="F14" s="23"/>
      <c r="G14" s="24"/>
      <c r="H14" s="25"/>
      <c r="I14" s="26"/>
      <c r="J14" s="25"/>
      <c r="K14" s="26"/>
      <c r="L14" s="25"/>
      <c r="M14" s="27"/>
    </row>
    <row r="15" spans="1:13" ht="12.75">
      <c r="A15" s="122" t="s">
        <v>75</v>
      </c>
      <c r="B15" s="23">
        <v>181.945</v>
      </c>
      <c r="C15" s="23">
        <v>169.424</v>
      </c>
      <c r="D15" s="24">
        <v>351.369</v>
      </c>
      <c r="E15" s="23">
        <v>202.493</v>
      </c>
      <c r="F15" s="23">
        <v>159.442</v>
      </c>
      <c r="G15" s="24">
        <v>361.935</v>
      </c>
      <c r="H15" s="25">
        <f>E15-B15</f>
        <v>20.548000000000002</v>
      </c>
      <c r="I15" s="26">
        <f t="shared" si="0"/>
        <v>11.293522767869405</v>
      </c>
      <c r="J15" s="25">
        <f>F15-C15</f>
        <v>-9.982</v>
      </c>
      <c r="K15" s="26">
        <f t="shared" si="1"/>
        <v>-5.891727264142034</v>
      </c>
      <c r="L15" s="25">
        <f>G15-D15</f>
        <v>10.565999999999974</v>
      </c>
      <c r="M15" s="27">
        <f t="shared" si="2"/>
        <v>3.007095105145865</v>
      </c>
    </row>
    <row r="16" spans="1:13" ht="12.75">
      <c r="A16" s="30" t="s">
        <v>76</v>
      </c>
      <c r="B16" s="23">
        <f aca="true" t="shared" si="3" ref="B16:G16">B13-B15</f>
        <v>355.612</v>
      </c>
      <c r="C16" s="23">
        <f t="shared" si="3"/>
        <v>493.312</v>
      </c>
      <c r="D16" s="24">
        <f t="shared" si="3"/>
        <v>848.9239999999999</v>
      </c>
      <c r="E16" s="23">
        <f t="shared" si="3"/>
        <v>349.92800000000005</v>
      </c>
      <c r="F16" s="23">
        <f t="shared" si="3"/>
        <v>490.52</v>
      </c>
      <c r="G16" s="24">
        <f t="shared" si="3"/>
        <v>840.4480000000001</v>
      </c>
      <c r="H16" s="25">
        <f>E16-B16</f>
        <v>-5.683999999999969</v>
      </c>
      <c r="I16" s="26">
        <f t="shared" si="0"/>
        <v>-1.5983712585626932</v>
      </c>
      <c r="J16" s="25">
        <f>F16-C16</f>
        <v>-2.79200000000003</v>
      </c>
      <c r="K16" s="26">
        <f t="shared" si="1"/>
        <v>-0.5659704203424951</v>
      </c>
      <c r="L16" s="25">
        <f>G16-D16</f>
        <v>-8.475999999999772</v>
      </c>
      <c r="M16" s="27">
        <f t="shared" si="2"/>
        <v>-0.9984403786440055</v>
      </c>
    </row>
    <row r="17" spans="1:13" ht="9" customHeight="1">
      <c r="A17" s="31"/>
      <c r="B17" s="23"/>
      <c r="C17" s="23"/>
      <c r="D17" s="24"/>
      <c r="E17" s="23"/>
      <c r="F17" s="23"/>
      <c r="G17" s="24"/>
      <c r="H17" s="25"/>
      <c r="I17" s="26"/>
      <c r="J17" s="25"/>
      <c r="K17" s="26"/>
      <c r="L17" s="25"/>
      <c r="M17" s="27"/>
    </row>
    <row r="18" spans="1:13" ht="12.75">
      <c r="A18" s="33" t="s">
        <v>14</v>
      </c>
      <c r="B18" s="34">
        <f aca="true" t="shared" si="4" ref="B18:G18">SUM(B13+B8+B7)</f>
        <v>1027.6680000000001</v>
      </c>
      <c r="C18" s="34">
        <f t="shared" si="4"/>
        <v>814.617</v>
      </c>
      <c r="D18" s="35">
        <f t="shared" si="4"/>
        <v>1842.2849999999999</v>
      </c>
      <c r="E18" s="34">
        <f t="shared" si="4"/>
        <v>1019.743</v>
      </c>
      <c r="F18" s="34">
        <f t="shared" si="4"/>
        <v>805.237</v>
      </c>
      <c r="G18" s="35">
        <f t="shared" si="4"/>
        <v>1824.979</v>
      </c>
      <c r="H18" s="36">
        <f>E18-B18</f>
        <v>-7.925000000000068</v>
      </c>
      <c r="I18" s="37">
        <f t="shared" si="0"/>
        <v>-0.771163449674404</v>
      </c>
      <c r="J18" s="36">
        <f>F18-C18</f>
        <v>-9.379999999999995</v>
      </c>
      <c r="K18" s="37">
        <f t="shared" si="1"/>
        <v>-1.1514613615969296</v>
      </c>
      <c r="L18" s="36">
        <f>G18-D18</f>
        <v>-17.305999999999813</v>
      </c>
      <c r="M18" s="38">
        <f t="shared" si="2"/>
        <v>-0.9393769150809845</v>
      </c>
    </row>
    <row r="19" spans="1:13" ht="12.75">
      <c r="A19" s="29" t="s">
        <v>12</v>
      </c>
      <c r="B19" s="34"/>
      <c r="C19" s="34"/>
      <c r="D19" s="35"/>
      <c r="E19" s="34"/>
      <c r="F19" s="34"/>
      <c r="G19" s="35"/>
      <c r="H19" s="36"/>
      <c r="I19" s="37"/>
      <c r="J19" s="36"/>
      <c r="K19" s="37"/>
      <c r="L19" s="36"/>
      <c r="M19" s="38"/>
    </row>
    <row r="20" spans="1:13" ht="12.75">
      <c r="A20" s="86" t="s">
        <v>72</v>
      </c>
      <c r="B20" s="118">
        <v>744.74</v>
      </c>
      <c r="C20" s="118">
        <v>673.424</v>
      </c>
      <c r="D20" s="24">
        <v>1418.164</v>
      </c>
      <c r="E20" s="118">
        <v>734.36</v>
      </c>
      <c r="F20" s="118">
        <v>650.268</v>
      </c>
      <c r="G20" s="24">
        <f>F20+E20</f>
        <v>1384.6280000000002</v>
      </c>
      <c r="H20" s="25">
        <f>E20-B20</f>
        <v>-10.379999999999995</v>
      </c>
      <c r="I20" s="26">
        <f t="shared" si="0"/>
        <v>-1.3937750087278715</v>
      </c>
      <c r="J20" s="25">
        <f>F20-C20</f>
        <v>-23.15599999999995</v>
      </c>
      <c r="K20" s="26">
        <f t="shared" si="1"/>
        <v>-3.4385468887357717</v>
      </c>
      <c r="L20" s="25">
        <f>G20-D20</f>
        <v>-33.53599999999983</v>
      </c>
      <c r="M20" s="27">
        <f t="shared" si="2"/>
        <v>-2.364747659650064</v>
      </c>
    </row>
    <row r="21" spans="1:13" ht="12.75">
      <c r="A21" s="86" t="s">
        <v>73</v>
      </c>
      <c r="B21" s="118">
        <f aca="true" t="shared" si="5" ref="B21:G21">B18-B20</f>
        <v>282.9280000000001</v>
      </c>
      <c r="C21" s="118">
        <f t="shared" si="5"/>
        <v>141.19299999999998</v>
      </c>
      <c r="D21" s="119">
        <f t="shared" si="5"/>
        <v>424.12099999999987</v>
      </c>
      <c r="E21" s="118">
        <f t="shared" si="5"/>
        <v>285.38300000000004</v>
      </c>
      <c r="F21" s="118">
        <f t="shared" si="5"/>
        <v>154.96899999999994</v>
      </c>
      <c r="G21" s="119">
        <f t="shared" si="5"/>
        <v>440.3509999999999</v>
      </c>
      <c r="H21" s="25">
        <f>E21-B21</f>
        <v>2.4549999999999272</v>
      </c>
      <c r="I21" s="26">
        <f t="shared" si="0"/>
        <v>0.8677119267092479</v>
      </c>
      <c r="J21" s="25">
        <f>F21-C21</f>
        <v>13.775999999999954</v>
      </c>
      <c r="K21" s="26">
        <f t="shared" si="1"/>
        <v>9.756857634585245</v>
      </c>
      <c r="L21" s="25">
        <f>G21-D21</f>
        <v>16.230000000000018</v>
      </c>
      <c r="M21" s="27">
        <f t="shared" si="2"/>
        <v>3.826738124261709</v>
      </c>
    </row>
    <row r="22" spans="1:13" ht="9.75" customHeight="1">
      <c r="A22" s="31"/>
      <c r="B22" s="39"/>
      <c r="C22" s="39"/>
      <c r="D22" s="40"/>
      <c r="E22" s="39"/>
      <c r="F22" s="39"/>
      <c r="G22" s="40"/>
      <c r="H22" s="39"/>
      <c r="I22" s="41"/>
      <c r="J22" s="39"/>
      <c r="K22" s="32"/>
      <c r="L22" s="39"/>
      <c r="M22" s="42"/>
    </row>
    <row r="23" spans="1:13" ht="19.5" customHeight="1" thickBot="1">
      <c r="A23" s="203" t="s">
        <v>173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3"/>
      <c r="M23" s="45"/>
    </row>
    <row r="24" spans="1:13" ht="15.75" customHeight="1" thickTop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47"/>
      <c r="M24" s="48"/>
    </row>
    <row r="25" spans="1:13" ht="15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7"/>
      <c r="M25" s="48"/>
    </row>
    <row r="26" spans="1:13" ht="15.75" customHeight="1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47"/>
      <c r="M26" s="48"/>
    </row>
    <row r="27" spans="1:13" ht="18" customHeight="1" thickTop="1">
      <c r="A27" s="1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8" customHeight="1">
      <c r="A28" s="4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98" t="s">
        <v>91</v>
      </c>
      <c r="B29" s="392" t="s">
        <v>122</v>
      </c>
      <c r="C29" s="393"/>
      <c r="D29" s="394"/>
      <c r="E29" s="392" t="s">
        <v>171</v>
      </c>
      <c r="F29" s="393"/>
      <c r="G29" s="394"/>
      <c r="H29" s="7" t="s">
        <v>2</v>
      </c>
      <c r="I29" s="7"/>
      <c r="J29" s="7"/>
      <c r="K29" s="7"/>
      <c r="L29" s="7"/>
      <c r="M29" s="8"/>
    </row>
    <row r="30" spans="1:13" ht="12.75">
      <c r="A30" s="399"/>
      <c r="B30" s="395"/>
      <c r="C30" s="396"/>
      <c r="D30" s="397"/>
      <c r="E30" s="395"/>
      <c r="F30" s="396"/>
      <c r="G30" s="397"/>
      <c r="H30" s="9" t="s">
        <v>16</v>
      </c>
      <c r="I30" s="10"/>
      <c r="J30" s="9" t="s">
        <v>17</v>
      </c>
      <c r="K30" s="10"/>
      <c r="L30" s="9" t="s">
        <v>5</v>
      </c>
      <c r="M30" s="11"/>
    </row>
    <row r="31" spans="1:13" ht="12.75">
      <c r="A31" s="400"/>
      <c r="B31" s="12" t="s">
        <v>18</v>
      </c>
      <c r="C31" s="12" t="s">
        <v>19</v>
      </c>
      <c r="D31" s="13" t="s">
        <v>20</v>
      </c>
      <c r="E31" s="12" t="s">
        <v>18</v>
      </c>
      <c r="F31" s="12" t="s">
        <v>19</v>
      </c>
      <c r="G31" s="13" t="s">
        <v>20</v>
      </c>
      <c r="H31" s="14" t="s">
        <v>9</v>
      </c>
      <c r="I31" s="15"/>
      <c r="J31" s="14" t="s">
        <v>9</v>
      </c>
      <c r="K31" s="15"/>
      <c r="L31" s="14" t="s">
        <v>9</v>
      </c>
      <c r="M31" s="16"/>
    </row>
    <row r="32" spans="1:13" ht="9" customHeight="1">
      <c r="A32" s="17"/>
      <c r="B32" s="18"/>
      <c r="C32" s="18"/>
      <c r="D32" s="19"/>
      <c r="E32" s="18"/>
      <c r="F32" s="18"/>
      <c r="G32" s="19"/>
      <c r="H32" s="18"/>
      <c r="I32" s="20"/>
      <c r="J32" s="18"/>
      <c r="K32" s="20"/>
      <c r="L32" s="18"/>
      <c r="M32" s="21"/>
    </row>
    <row r="33" spans="1:13" ht="12.75">
      <c r="A33" s="22" t="s">
        <v>10</v>
      </c>
      <c r="B33" s="23">
        <v>20.302</v>
      </c>
      <c r="C33" s="23">
        <f>D33-B33</f>
        <v>45.842999999999996</v>
      </c>
      <c r="D33" s="24">
        <f>D7</f>
        <v>66.145</v>
      </c>
      <c r="E33" s="23">
        <v>24.384</v>
      </c>
      <c r="F33" s="23">
        <f>G33-E33</f>
        <v>45.858000000000004</v>
      </c>
      <c r="G33" s="24">
        <f>G7</f>
        <v>70.242</v>
      </c>
      <c r="H33" s="25">
        <f>E33-B33</f>
        <v>4.082000000000001</v>
      </c>
      <c r="I33" s="26">
        <f aca="true" t="shared" si="6" ref="I33:I47">IF(ABS(H33)&lt;1.5,"",(E33/B33%-100))</f>
        <v>20.10639345877253</v>
      </c>
      <c r="J33" s="25">
        <f>F33-C33</f>
        <v>0.015000000000007674</v>
      </c>
      <c r="K33" s="26">
        <f aca="true" t="shared" si="7" ref="K33:K47">IF(ABS(J33)&lt;1.5,"",(F33/C33%-100))</f>
      </c>
      <c r="L33" s="25">
        <f>G33-D33</f>
        <v>4.097000000000008</v>
      </c>
      <c r="M33" s="27">
        <f aca="true" t="shared" si="8" ref="M33:M47">IF(ABS(L33)&lt;1.5,"",(G33/D33%-100))</f>
        <v>6.193967798019514</v>
      </c>
    </row>
    <row r="34" spans="1:13" ht="20.25" customHeight="1">
      <c r="A34" s="28" t="s">
        <v>11</v>
      </c>
      <c r="B34" s="23">
        <v>488.417</v>
      </c>
      <c r="C34" s="23">
        <f>D34-B34</f>
        <v>87.43</v>
      </c>
      <c r="D34" s="24">
        <f>D8</f>
        <v>575.847</v>
      </c>
      <c r="E34" s="23">
        <v>478.38</v>
      </c>
      <c r="F34" s="23">
        <f>G34-E34</f>
        <v>73.97400000000005</v>
      </c>
      <c r="G34" s="24">
        <f>G8</f>
        <v>552.354</v>
      </c>
      <c r="H34" s="25">
        <f>E34-B34</f>
        <v>-10.036999999999978</v>
      </c>
      <c r="I34" s="26">
        <f t="shared" si="6"/>
        <v>-2.055006275375348</v>
      </c>
      <c r="J34" s="25">
        <f>F34-C34</f>
        <v>-13.45599999999996</v>
      </c>
      <c r="K34" s="26">
        <f t="shared" si="7"/>
        <v>-15.390598192839946</v>
      </c>
      <c r="L34" s="25">
        <f>G34-D34</f>
        <v>-23.492999999999938</v>
      </c>
      <c r="M34" s="27">
        <f t="shared" si="8"/>
        <v>-4.079729511484814</v>
      </c>
    </row>
    <row r="35" spans="1:13" ht="12.75">
      <c r="A35" s="29" t="s">
        <v>12</v>
      </c>
      <c r="B35" s="23"/>
      <c r="C35" s="23"/>
      <c r="D35" s="24"/>
      <c r="E35" s="23"/>
      <c r="F35" s="23"/>
      <c r="G35" s="24"/>
      <c r="H35" s="25"/>
      <c r="I35" s="26"/>
      <c r="J35" s="25"/>
      <c r="K35" s="26"/>
      <c r="L35" s="25"/>
      <c r="M35" s="27"/>
    </row>
    <row r="36" spans="1:13" ht="12.75">
      <c r="A36" s="30" t="s">
        <v>77</v>
      </c>
      <c r="B36" s="23">
        <f aca="true" t="shared" si="9" ref="B36:G36">B34-B37</f>
        <v>432.98799999999994</v>
      </c>
      <c r="C36" s="23">
        <f t="shared" si="9"/>
        <v>44.485000000000014</v>
      </c>
      <c r="D36" s="24">
        <f t="shared" si="9"/>
        <v>477.47299999999996</v>
      </c>
      <c r="E36" s="23">
        <f t="shared" si="9"/>
        <v>417.267</v>
      </c>
      <c r="F36" s="23">
        <f t="shared" si="9"/>
        <v>35.17500000000004</v>
      </c>
      <c r="G36" s="24">
        <f t="shared" si="9"/>
        <v>452.442</v>
      </c>
      <c r="H36" s="25">
        <f>E36-B36</f>
        <v>-15.720999999999947</v>
      </c>
      <c r="I36" s="26">
        <f t="shared" si="6"/>
        <v>-3.6308165584265453</v>
      </c>
      <c r="J36" s="25">
        <f>F36-C36</f>
        <v>-9.309999999999974</v>
      </c>
      <c r="K36" s="26">
        <f t="shared" si="7"/>
        <v>-20.928402832415358</v>
      </c>
      <c r="L36" s="25">
        <f>G36-D36</f>
        <v>-25.03099999999995</v>
      </c>
      <c r="M36" s="27">
        <f t="shared" si="8"/>
        <v>-5.242390669210607</v>
      </c>
    </row>
    <row r="37" spans="1:13" ht="12.75">
      <c r="A37" s="30" t="s">
        <v>78</v>
      </c>
      <c r="B37" s="23">
        <v>55.429</v>
      </c>
      <c r="C37" s="23">
        <f>D37-B37</f>
        <v>42.94499999999999</v>
      </c>
      <c r="D37" s="24">
        <f>D11</f>
        <v>98.374</v>
      </c>
      <c r="E37" s="23">
        <v>61.113</v>
      </c>
      <c r="F37" s="23">
        <f>G37-E37</f>
        <v>38.79900000000001</v>
      </c>
      <c r="G37" s="24">
        <f>G11</f>
        <v>99.912</v>
      </c>
      <c r="H37" s="25">
        <f>E37-B37</f>
        <v>5.6839999999999975</v>
      </c>
      <c r="I37" s="26">
        <f t="shared" si="6"/>
        <v>10.25455988742354</v>
      </c>
      <c r="J37" s="25">
        <f>F37-C37</f>
        <v>-4.145999999999987</v>
      </c>
      <c r="K37" s="26">
        <f t="shared" si="7"/>
        <v>-9.654208871812756</v>
      </c>
      <c r="L37" s="25">
        <f>G37-D37</f>
        <v>1.538000000000011</v>
      </c>
      <c r="M37" s="27">
        <f t="shared" si="8"/>
        <v>1.5634212291865879</v>
      </c>
    </row>
    <row r="38" spans="1:13" ht="9" customHeight="1">
      <c r="A38" s="31"/>
      <c r="B38" s="23"/>
      <c r="C38" s="23"/>
      <c r="D38" s="24"/>
      <c r="E38" s="23"/>
      <c r="F38" s="23"/>
      <c r="G38" s="24"/>
      <c r="H38" s="25"/>
      <c r="I38" s="26"/>
      <c r="J38" s="25"/>
      <c r="K38" s="32"/>
      <c r="L38" s="25"/>
      <c r="M38" s="27"/>
    </row>
    <row r="39" spans="1:13" ht="12.75">
      <c r="A39" s="28" t="s">
        <v>13</v>
      </c>
      <c r="B39" s="23">
        <v>909.445</v>
      </c>
      <c r="C39" s="23">
        <f>D39-B39</f>
        <v>290.84799999999984</v>
      </c>
      <c r="D39" s="24">
        <f>D13</f>
        <v>1200.293</v>
      </c>
      <c r="E39" s="23">
        <v>881.864</v>
      </c>
      <c r="F39" s="23">
        <f>G39-E39</f>
        <v>320.519</v>
      </c>
      <c r="G39" s="24">
        <f>G13</f>
        <v>1202.383</v>
      </c>
      <c r="H39" s="25">
        <f>E39-B39</f>
        <v>-27.581000000000017</v>
      </c>
      <c r="I39" s="26">
        <f t="shared" si="6"/>
        <v>-3.03272875215103</v>
      </c>
      <c r="J39" s="25">
        <f>F39-C39</f>
        <v>29.671000000000163</v>
      </c>
      <c r="K39" s="26">
        <f t="shared" si="7"/>
        <v>10.201548575200846</v>
      </c>
      <c r="L39" s="25">
        <f>G39-D39</f>
        <v>2.0900000000001455</v>
      </c>
      <c r="M39" s="27">
        <f t="shared" si="8"/>
        <v>0.17412415135305537</v>
      </c>
    </row>
    <row r="40" spans="1:13" ht="12.75">
      <c r="A40" s="29" t="s">
        <v>12</v>
      </c>
      <c r="B40" s="23"/>
      <c r="C40" s="23"/>
      <c r="D40" s="24"/>
      <c r="E40" s="23"/>
      <c r="F40" s="23"/>
      <c r="G40" s="24"/>
      <c r="H40" s="25"/>
      <c r="I40" s="26"/>
      <c r="J40" s="25"/>
      <c r="K40" s="26"/>
      <c r="L40" s="25"/>
      <c r="M40" s="27"/>
    </row>
    <row r="41" spans="1:13" ht="12.75">
      <c r="A41" s="122" t="s">
        <v>75</v>
      </c>
      <c r="B41" s="23">
        <v>215.692</v>
      </c>
      <c r="C41" s="23">
        <f>D41-B41</f>
        <v>135.67700000000002</v>
      </c>
      <c r="D41" s="24">
        <f>D15</f>
        <v>351.369</v>
      </c>
      <c r="E41" s="23">
        <v>219.886</v>
      </c>
      <c r="F41" s="23">
        <f>G41-E41</f>
        <v>142.049</v>
      </c>
      <c r="G41" s="24">
        <f>G15</f>
        <v>361.935</v>
      </c>
      <c r="H41" s="25">
        <f>E41-B41</f>
        <v>4.193999999999988</v>
      </c>
      <c r="I41" s="26">
        <f t="shared" si="6"/>
        <v>1.94443929306604</v>
      </c>
      <c r="J41" s="25">
        <f>F41-C41</f>
        <v>6.371999999999986</v>
      </c>
      <c r="K41" s="26">
        <f t="shared" si="7"/>
        <v>4.696448182079479</v>
      </c>
      <c r="L41" s="25">
        <f>G41-D41</f>
        <v>10.565999999999974</v>
      </c>
      <c r="M41" s="27">
        <f t="shared" si="8"/>
        <v>3.007095105145865</v>
      </c>
    </row>
    <row r="42" spans="1:13" ht="12.75">
      <c r="A42" s="30" t="s">
        <v>76</v>
      </c>
      <c r="B42" s="23">
        <f aca="true" t="shared" si="10" ref="B42:G42">B39-B41</f>
        <v>693.753</v>
      </c>
      <c r="C42" s="23">
        <f t="shared" si="10"/>
        <v>155.17099999999982</v>
      </c>
      <c r="D42" s="24">
        <f t="shared" si="10"/>
        <v>848.9239999999999</v>
      </c>
      <c r="E42" s="23">
        <f t="shared" si="10"/>
        <v>661.9780000000001</v>
      </c>
      <c r="F42" s="23">
        <f t="shared" si="10"/>
        <v>178.47</v>
      </c>
      <c r="G42" s="24">
        <f t="shared" si="10"/>
        <v>840.4480000000001</v>
      </c>
      <c r="H42" s="25">
        <f>E42-B42</f>
        <v>-31.774999999999977</v>
      </c>
      <c r="I42" s="26">
        <f t="shared" si="6"/>
        <v>-4.5801603740812595</v>
      </c>
      <c r="J42" s="25">
        <f>F42-C42</f>
        <v>23.299000000000177</v>
      </c>
      <c r="K42" s="26">
        <f t="shared" si="7"/>
        <v>15.015047914881137</v>
      </c>
      <c r="L42" s="25">
        <f>G42-D42</f>
        <v>-8.475999999999772</v>
      </c>
      <c r="M42" s="27">
        <f t="shared" si="8"/>
        <v>-0.9984403786440055</v>
      </c>
    </row>
    <row r="43" spans="1:13" ht="9" customHeight="1">
      <c r="A43" s="31"/>
      <c r="B43" s="23"/>
      <c r="C43" s="23"/>
      <c r="D43" s="24"/>
      <c r="E43" s="23"/>
      <c r="F43" s="23"/>
      <c r="G43" s="24"/>
      <c r="H43" s="25"/>
      <c r="I43" s="26"/>
      <c r="J43" s="25"/>
      <c r="K43" s="26"/>
      <c r="L43" s="25"/>
      <c r="M43" s="27"/>
    </row>
    <row r="44" spans="1:13" ht="12.75">
      <c r="A44" s="33" t="s">
        <v>14</v>
      </c>
      <c r="B44" s="34">
        <f aca="true" t="shared" si="11" ref="B44:G44">SUM(B39+B34+B33)</f>
        <v>1418.164</v>
      </c>
      <c r="C44" s="34">
        <f t="shared" si="11"/>
        <v>424.12099999999987</v>
      </c>
      <c r="D44" s="35">
        <f t="shared" si="11"/>
        <v>1842.2849999999999</v>
      </c>
      <c r="E44" s="34">
        <f t="shared" si="11"/>
        <v>1384.6280000000002</v>
      </c>
      <c r="F44" s="34">
        <f t="shared" si="11"/>
        <v>440.35100000000006</v>
      </c>
      <c r="G44" s="35">
        <f t="shared" si="11"/>
        <v>1824.979</v>
      </c>
      <c r="H44" s="36">
        <f>E44-B44</f>
        <v>-33.53599999999983</v>
      </c>
      <c r="I44" s="37">
        <f t="shared" si="6"/>
        <v>-2.364747659650064</v>
      </c>
      <c r="J44" s="36">
        <f>F44-C44</f>
        <v>16.23000000000019</v>
      </c>
      <c r="K44" s="37">
        <f t="shared" si="7"/>
        <v>3.8267381242617518</v>
      </c>
      <c r="L44" s="36">
        <f>G44-D44</f>
        <v>-17.305999999999813</v>
      </c>
      <c r="M44" s="38">
        <f t="shared" si="8"/>
        <v>-0.9393769150809845</v>
      </c>
    </row>
    <row r="45" spans="1:13" ht="12.75">
      <c r="A45" s="84" t="s">
        <v>12</v>
      </c>
      <c r="B45" s="34"/>
      <c r="C45" s="34"/>
      <c r="D45" s="35"/>
      <c r="E45" s="34"/>
      <c r="F45" s="34"/>
      <c r="G45" s="35"/>
      <c r="H45" s="36"/>
      <c r="I45" s="37"/>
      <c r="J45" s="36"/>
      <c r="K45" s="37"/>
      <c r="L45" s="36"/>
      <c r="M45" s="38"/>
    </row>
    <row r="46" spans="1:13" ht="12.75">
      <c r="A46" s="86" t="s">
        <v>74</v>
      </c>
      <c r="B46" s="118">
        <v>744.74</v>
      </c>
      <c r="C46" s="118">
        <v>282.928</v>
      </c>
      <c r="D46" s="119">
        <v>1027.668</v>
      </c>
      <c r="E46" s="118">
        <v>734.36</v>
      </c>
      <c r="F46" s="118">
        <v>285.383</v>
      </c>
      <c r="G46" s="119">
        <v>1019.743</v>
      </c>
      <c r="H46" s="25">
        <f>E46-B46</f>
        <v>-10.379999999999995</v>
      </c>
      <c r="I46" s="26">
        <f t="shared" si="6"/>
        <v>-1.3937750087278715</v>
      </c>
      <c r="J46" s="25">
        <f>F46-C46</f>
        <v>2.454999999999984</v>
      </c>
      <c r="K46" s="26">
        <f t="shared" si="7"/>
        <v>0.8677119267092763</v>
      </c>
      <c r="L46" s="25">
        <f>G46-D46</f>
        <v>-7.924999999999841</v>
      </c>
      <c r="M46" s="27">
        <f t="shared" si="8"/>
        <v>-0.7711634496743898</v>
      </c>
    </row>
    <row r="47" spans="1:13" ht="12.75">
      <c r="A47" s="86" t="s">
        <v>68</v>
      </c>
      <c r="B47" s="118">
        <v>673.424</v>
      </c>
      <c r="C47" s="118">
        <v>141.193</v>
      </c>
      <c r="D47" s="119">
        <v>814.617</v>
      </c>
      <c r="E47" s="118">
        <v>650.268</v>
      </c>
      <c r="F47" s="118">
        <v>154.968</v>
      </c>
      <c r="G47" s="119">
        <v>805.237</v>
      </c>
      <c r="H47" s="25">
        <f>E47-B47</f>
        <v>-23.15599999999995</v>
      </c>
      <c r="I47" s="26">
        <f t="shared" si="6"/>
        <v>-3.4385468887357717</v>
      </c>
      <c r="J47" s="25">
        <f>F47-C47</f>
        <v>13.774999999999977</v>
      </c>
      <c r="K47" s="26">
        <f t="shared" si="7"/>
        <v>9.756149384176254</v>
      </c>
      <c r="L47" s="25">
        <f>G47-D47</f>
        <v>-9.379999999999995</v>
      </c>
      <c r="M47" s="27">
        <f t="shared" si="8"/>
        <v>-1.1514613615969296</v>
      </c>
    </row>
    <row r="48" spans="1:13" ht="9" customHeight="1">
      <c r="A48" s="31"/>
      <c r="B48" s="39"/>
      <c r="C48" s="39"/>
      <c r="D48" s="40"/>
      <c r="E48" s="39"/>
      <c r="F48" s="39"/>
      <c r="G48" s="40"/>
      <c r="H48" s="39"/>
      <c r="I48" s="41"/>
      <c r="J48" s="39"/>
      <c r="K48" s="32"/>
      <c r="L48" s="39"/>
      <c r="M48" s="42"/>
    </row>
    <row r="49" spans="1:13" ht="19.5" customHeight="1" thickBot="1">
      <c r="A49" s="203" t="s">
        <v>173</v>
      </c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3"/>
      <c r="M49" s="45"/>
    </row>
    <row r="50" ht="13.5" thickTop="1"/>
  </sheetData>
  <sheetProtection/>
  <mergeCells count="6">
    <mergeCell ref="A3:A5"/>
    <mergeCell ref="B3:D4"/>
    <mergeCell ref="E3:G4"/>
    <mergeCell ref="A29:A31"/>
    <mergeCell ref="B29:D30"/>
    <mergeCell ref="E29:G30"/>
  </mergeCells>
  <printOptions horizontalCentered="1" vertic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157" customWidth="1"/>
    <col min="2" max="2" width="6.7109375" style="157" customWidth="1"/>
    <col min="3" max="3" width="6.140625" style="157" customWidth="1"/>
    <col min="4" max="4" width="6.28125" style="157" customWidth="1"/>
    <col min="5" max="5" width="6.7109375" style="157" customWidth="1"/>
    <col min="6" max="6" width="6.140625" style="157" customWidth="1"/>
    <col min="7" max="7" width="6.28125" style="157" customWidth="1"/>
    <col min="8" max="8" width="4.7109375" style="157" customWidth="1"/>
    <col min="9" max="9" width="6.140625" style="157" customWidth="1"/>
    <col min="10" max="10" width="4.7109375" style="157" customWidth="1"/>
    <col min="11" max="11" width="6.140625" style="157" customWidth="1"/>
    <col min="12" max="12" width="4.7109375" style="157" customWidth="1"/>
    <col min="13" max="13" width="5.7109375" style="157" customWidth="1"/>
    <col min="14" max="16384" width="9.140625" style="157" customWidth="1"/>
  </cols>
  <sheetData>
    <row r="1" spans="1:13" ht="19.5" customHeight="1" thickTop="1">
      <c r="A1" s="154" t="s">
        <v>175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ht="19.5" customHeight="1">
      <c r="A2" s="158" t="s">
        <v>176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ht="12.75" customHeight="1">
      <c r="A3" s="401" t="s">
        <v>177</v>
      </c>
      <c r="B3" s="392" t="s">
        <v>122</v>
      </c>
      <c r="C3" s="393"/>
      <c r="D3" s="394"/>
      <c r="E3" s="392" t="s">
        <v>171</v>
      </c>
      <c r="F3" s="393"/>
      <c r="G3" s="394"/>
      <c r="H3" s="161" t="s">
        <v>2</v>
      </c>
      <c r="I3" s="161"/>
      <c r="J3" s="161"/>
      <c r="K3" s="161"/>
      <c r="L3" s="161"/>
      <c r="M3" s="162"/>
    </row>
    <row r="4" spans="1:13" ht="12.75">
      <c r="A4" s="390"/>
      <c r="B4" s="395"/>
      <c r="C4" s="396"/>
      <c r="D4" s="397"/>
      <c r="E4" s="395"/>
      <c r="F4" s="396"/>
      <c r="G4" s="397"/>
      <c r="H4" s="372" t="s">
        <v>16</v>
      </c>
      <c r="I4" s="164"/>
      <c r="J4" s="372" t="s">
        <v>17</v>
      </c>
      <c r="K4" s="164"/>
      <c r="L4" s="163" t="s">
        <v>5</v>
      </c>
      <c r="M4" s="165"/>
    </row>
    <row r="5" spans="1:13" ht="12.75">
      <c r="A5" s="391"/>
      <c r="B5" s="166" t="s">
        <v>18</v>
      </c>
      <c r="C5" s="326" t="s">
        <v>19</v>
      </c>
      <c r="D5" s="209" t="s">
        <v>69</v>
      </c>
      <c r="E5" s="166" t="s">
        <v>18</v>
      </c>
      <c r="F5" s="326" t="s">
        <v>19</v>
      </c>
      <c r="G5" s="209" t="s">
        <v>69</v>
      </c>
      <c r="H5" s="373" t="s">
        <v>61</v>
      </c>
      <c r="I5" s="374"/>
      <c r="J5" s="373" t="s">
        <v>61</v>
      </c>
      <c r="K5" s="374"/>
      <c r="L5" s="373" t="s">
        <v>9</v>
      </c>
      <c r="M5" s="375"/>
    </row>
    <row r="6" spans="1:13" ht="9" customHeight="1">
      <c r="A6" s="171"/>
      <c r="B6" s="172"/>
      <c r="C6" s="172"/>
      <c r="D6" s="173"/>
      <c r="E6" s="172"/>
      <c r="F6" s="172"/>
      <c r="G6" s="173"/>
      <c r="H6" s="172"/>
      <c r="I6" s="174"/>
      <c r="J6" s="172"/>
      <c r="K6" s="174"/>
      <c r="L6" s="172"/>
      <c r="M6" s="175"/>
    </row>
    <row r="7" spans="1:13" ht="12.75">
      <c r="A7" s="376" t="s">
        <v>10</v>
      </c>
      <c r="B7" s="177">
        <v>14.578</v>
      </c>
      <c r="C7" s="177">
        <v>34.129</v>
      </c>
      <c r="D7" s="178">
        <v>48.707</v>
      </c>
      <c r="E7" s="177">
        <v>19.575</v>
      </c>
      <c r="F7" s="177">
        <v>33.306</v>
      </c>
      <c r="G7" s="178">
        <v>52.881</v>
      </c>
      <c r="H7" s="214">
        <f>E7-B7</f>
        <v>4.997</v>
      </c>
      <c r="I7" s="179">
        <f aca="true" t="shared" si="0" ref="I7:I18">IF(ABS(H7)&lt;1.5,"",(E7/B7%-100))</f>
        <v>34.277678693922354</v>
      </c>
      <c r="J7" s="214">
        <f>F7-C7</f>
        <v>-0.8230000000000004</v>
      </c>
      <c r="K7" s="179">
        <f aca="true" t="shared" si="1" ref="K7:K18">IF(ABS(J7)&lt;1.5,"",(F7/C7%-100))</f>
      </c>
      <c r="L7" s="214">
        <f>G7-D7</f>
        <v>4.1739999999999995</v>
      </c>
      <c r="M7" s="180">
        <f aca="true" t="shared" si="2" ref="M7:M18">IF(ABS(L7)&lt;1.5,"",(G7/D7%-100))</f>
        <v>8.569610117642227</v>
      </c>
    </row>
    <row r="8" spans="1:13" ht="20.25" customHeight="1">
      <c r="A8" s="339" t="s">
        <v>11</v>
      </c>
      <c r="B8" s="177">
        <v>364.777</v>
      </c>
      <c r="C8" s="177">
        <v>76.627</v>
      </c>
      <c r="D8" s="178">
        <v>441.404</v>
      </c>
      <c r="E8" s="177">
        <v>349.836</v>
      </c>
      <c r="F8" s="177">
        <v>64.605</v>
      </c>
      <c r="G8" s="178">
        <v>414.441</v>
      </c>
      <c r="H8" s="25">
        <f>E8-B8</f>
        <v>-14.940999999999974</v>
      </c>
      <c r="I8" s="26">
        <f t="shared" si="0"/>
        <v>-4.095927100666984</v>
      </c>
      <c r="J8" s="25">
        <f>F8-C8</f>
        <v>-12.021999999999991</v>
      </c>
      <c r="K8" s="26">
        <f t="shared" si="1"/>
        <v>-15.688986910618965</v>
      </c>
      <c r="L8" s="25">
        <f>G8-D8</f>
        <v>-26.963000000000022</v>
      </c>
      <c r="M8" s="27">
        <f t="shared" si="2"/>
        <v>-6.1084629953512035</v>
      </c>
    </row>
    <row r="9" spans="1:13" ht="12.75">
      <c r="A9" s="377" t="s">
        <v>12</v>
      </c>
      <c r="B9" s="177"/>
      <c r="C9" s="177"/>
      <c r="D9" s="178"/>
      <c r="E9" s="177"/>
      <c r="F9" s="177"/>
      <c r="G9" s="178"/>
      <c r="H9" s="25"/>
      <c r="I9" s="26"/>
      <c r="J9" s="25"/>
      <c r="K9" s="26"/>
      <c r="L9" s="25"/>
      <c r="M9" s="27"/>
    </row>
    <row r="10" spans="1:13" ht="12.75">
      <c r="A10" s="321" t="s">
        <v>77</v>
      </c>
      <c r="B10" s="177">
        <f>B8-B11</f>
        <v>312.996</v>
      </c>
      <c r="C10" s="177">
        <f>C8-C11</f>
        <v>34.742999999999995</v>
      </c>
      <c r="D10" s="178">
        <f>C10+B10</f>
        <v>347.739</v>
      </c>
      <c r="E10" s="177">
        <f>E8-E11</f>
        <v>293.237</v>
      </c>
      <c r="F10" s="177">
        <f>F8-F11</f>
        <v>27.806000000000004</v>
      </c>
      <c r="G10" s="178">
        <f>F10+E10</f>
        <v>321.043</v>
      </c>
      <c r="H10" s="25">
        <f>E10-B10</f>
        <v>-19.758999999999958</v>
      </c>
      <c r="I10" s="26">
        <f t="shared" si="0"/>
        <v>-6.312860228245711</v>
      </c>
      <c r="J10" s="25">
        <f>F10-C10</f>
        <v>-6.9369999999999905</v>
      </c>
      <c r="K10" s="26">
        <f t="shared" si="1"/>
        <v>-19.966611979391516</v>
      </c>
      <c r="L10" s="25">
        <f>G10-D10</f>
        <v>-26.69599999999997</v>
      </c>
      <c r="M10" s="27">
        <f t="shared" si="2"/>
        <v>-7.677022134416902</v>
      </c>
    </row>
    <row r="11" spans="1:13" ht="12.75">
      <c r="A11" s="321" t="s">
        <v>78</v>
      </c>
      <c r="B11" s="177">
        <v>51.781</v>
      </c>
      <c r="C11" s="177">
        <v>41.884</v>
      </c>
      <c r="D11" s="178">
        <v>93.665</v>
      </c>
      <c r="E11" s="177">
        <v>56.599</v>
      </c>
      <c r="F11" s="177">
        <v>36.799</v>
      </c>
      <c r="G11" s="178">
        <v>93.398</v>
      </c>
      <c r="H11" s="25">
        <f>E11-B11</f>
        <v>4.817999999999998</v>
      </c>
      <c r="I11" s="26">
        <f t="shared" si="0"/>
        <v>9.30457117475521</v>
      </c>
      <c r="J11" s="25">
        <f>F11-C11</f>
        <v>-5.085000000000001</v>
      </c>
      <c r="K11" s="26">
        <f t="shared" si="1"/>
        <v>-12.140674243147743</v>
      </c>
      <c r="L11" s="25">
        <f>G11-D11</f>
        <v>-0.2670000000000101</v>
      </c>
      <c r="M11" s="27">
        <f t="shared" si="2"/>
      </c>
    </row>
    <row r="12" spans="1:13" ht="9" customHeight="1">
      <c r="A12" s="187"/>
      <c r="B12" s="177"/>
      <c r="C12" s="177"/>
      <c r="D12" s="178"/>
      <c r="E12" s="177"/>
      <c r="F12" s="177"/>
      <c r="G12" s="178"/>
      <c r="H12" s="25"/>
      <c r="I12" s="26"/>
      <c r="J12" s="25"/>
      <c r="K12" s="32"/>
      <c r="L12" s="25"/>
      <c r="M12" s="27"/>
    </row>
    <row r="13" spans="1:13" ht="12.75">
      <c r="A13" s="339" t="s">
        <v>13</v>
      </c>
      <c r="B13" s="177">
        <v>365.386</v>
      </c>
      <c r="C13" s="177">
        <v>172.172</v>
      </c>
      <c r="D13" s="178">
        <v>537.557</v>
      </c>
      <c r="E13" s="177">
        <v>364.948</v>
      </c>
      <c r="F13" s="177">
        <v>187.473</v>
      </c>
      <c r="G13" s="178">
        <v>552.421</v>
      </c>
      <c r="H13" s="25">
        <f>E13-B13</f>
        <v>-0.438000000000045</v>
      </c>
      <c r="I13" s="26">
        <f t="shared" si="0"/>
      </c>
      <c r="J13" s="25">
        <f>F13-C13</f>
        <v>15.301000000000016</v>
      </c>
      <c r="K13" s="26">
        <f t="shared" si="1"/>
        <v>8.887043189368782</v>
      </c>
      <c r="L13" s="25">
        <f>G13-D13</f>
        <v>14.864000000000033</v>
      </c>
      <c r="M13" s="27">
        <f t="shared" si="2"/>
        <v>2.765102119403167</v>
      </c>
    </row>
    <row r="14" spans="1:13" ht="12.75">
      <c r="A14" s="377" t="s">
        <v>12</v>
      </c>
      <c r="B14" s="177"/>
      <c r="C14" s="177"/>
      <c r="D14" s="178"/>
      <c r="E14" s="177"/>
      <c r="F14" s="177"/>
      <c r="G14" s="178"/>
      <c r="H14" s="25"/>
      <c r="I14" s="26"/>
      <c r="J14" s="25"/>
      <c r="K14" s="26"/>
      <c r="L14" s="25"/>
      <c r="M14" s="27"/>
    </row>
    <row r="15" spans="1:13" ht="12.75">
      <c r="A15" s="378" t="s">
        <v>75</v>
      </c>
      <c r="B15" s="177">
        <v>96.925</v>
      </c>
      <c r="C15" s="177">
        <v>85.02</v>
      </c>
      <c r="D15" s="178">
        <v>181.945</v>
      </c>
      <c r="E15" s="177">
        <v>110.099</v>
      </c>
      <c r="F15" s="177">
        <v>92.394</v>
      </c>
      <c r="G15" s="178">
        <v>202.493</v>
      </c>
      <c r="H15" s="25">
        <f>E15-B15</f>
        <v>13.174000000000007</v>
      </c>
      <c r="I15" s="26">
        <f t="shared" si="0"/>
        <v>13.591952540624206</v>
      </c>
      <c r="J15" s="25">
        <f>F15-C15</f>
        <v>7.374000000000009</v>
      </c>
      <c r="K15" s="26">
        <f t="shared" si="1"/>
        <v>8.673253352152443</v>
      </c>
      <c r="L15" s="25">
        <f>G15-D15</f>
        <v>20.548000000000002</v>
      </c>
      <c r="M15" s="27">
        <f t="shared" si="2"/>
        <v>11.293522767869405</v>
      </c>
    </row>
    <row r="16" spans="1:13" ht="12.75">
      <c r="A16" s="321" t="s">
        <v>76</v>
      </c>
      <c r="B16" s="177">
        <f aca="true" t="shared" si="3" ref="B16:G16">B13-B15</f>
        <v>268.461</v>
      </c>
      <c r="C16" s="177">
        <f t="shared" si="3"/>
        <v>87.152</v>
      </c>
      <c r="D16" s="178">
        <f t="shared" si="3"/>
        <v>355.612</v>
      </c>
      <c r="E16" s="177">
        <f t="shared" si="3"/>
        <v>254.849</v>
      </c>
      <c r="F16" s="177">
        <f t="shared" si="3"/>
        <v>95.07900000000001</v>
      </c>
      <c r="G16" s="178">
        <f t="shared" si="3"/>
        <v>349.92800000000005</v>
      </c>
      <c r="H16" s="25">
        <f>E16-B16</f>
        <v>-13.612000000000023</v>
      </c>
      <c r="I16" s="26">
        <f t="shared" si="0"/>
        <v>-5.070382662658645</v>
      </c>
      <c r="J16" s="25">
        <f>F16-C16</f>
        <v>7.927000000000007</v>
      </c>
      <c r="K16" s="26">
        <f t="shared" si="1"/>
        <v>9.095603084266585</v>
      </c>
      <c r="L16" s="25">
        <f>G16-D16</f>
        <v>-5.683999999999969</v>
      </c>
      <c r="M16" s="27">
        <f t="shared" si="2"/>
        <v>-1.5983712585626932</v>
      </c>
    </row>
    <row r="17" spans="1:13" ht="9" customHeight="1">
      <c r="A17" s="187"/>
      <c r="B17" s="177"/>
      <c r="C17" s="177"/>
      <c r="D17" s="178"/>
      <c r="E17" s="177"/>
      <c r="F17" s="177"/>
      <c r="G17" s="178"/>
      <c r="H17" s="25"/>
      <c r="I17" s="26"/>
      <c r="J17" s="25"/>
      <c r="K17" s="26"/>
      <c r="L17" s="25"/>
      <c r="M17" s="27"/>
    </row>
    <row r="18" spans="1:13" ht="12.75">
      <c r="A18" s="379" t="s">
        <v>14</v>
      </c>
      <c r="B18" s="380">
        <f aca="true" t="shared" si="4" ref="B18:G18">SUM(B13+B8+B7)</f>
        <v>744.741</v>
      </c>
      <c r="C18" s="380">
        <f t="shared" si="4"/>
        <v>282.928</v>
      </c>
      <c r="D18" s="381">
        <f t="shared" si="4"/>
        <v>1027.6680000000001</v>
      </c>
      <c r="E18" s="380">
        <f t="shared" si="4"/>
        <v>734.359</v>
      </c>
      <c r="F18" s="380">
        <f t="shared" si="4"/>
        <v>285.384</v>
      </c>
      <c r="G18" s="381">
        <f t="shared" si="4"/>
        <v>1019.743</v>
      </c>
      <c r="H18" s="36">
        <f>E18-B18</f>
        <v>-10.381999999999948</v>
      </c>
      <c r="I18" s="37">
        <f t="shared" si="0"/>
        <v>-1.3940416869757257</v>
      </c>
      <c r="J18" s="36">
        <f>F18-C18</f>
        <v>2.4560000000000173</v>
      </c>
      <c r="K18" s="37">
        <f t="shared" si="1"/>
        <v>0.8680653735226116</v>
      </c>
      <c r="L18" s="36">
        <f>G18-D18</f>
        <v>-7.925000000000068</v>
      </c>
      <c r="M18" s="38">
        <f t="shared" si="2"/>
        <v>-0.771163449674404</v>
      </c>
    </row>
    <row r="19" spans="1:13" ht="9.75" customHeight="1">
      <c r="A19" s="187"/>
      <c r="B19" s="198"/>
      <c r="C19" s="198"/>
      <c r="D19" s="199"/>
      <c r="E19" s="198"/>
      <c r="F19" s="198"/>
      <c r="G19" s="199"/>
      <c r="H19" s="198"/>
      <c r="I19" s="200"/>
      <c r="J19" s="198"/>
      <c r="K19" s="201"/>
      <c r="L19" s="198"/>
      <c r="M19" s="202"/>
    </row>
    <row r="20" spans="1:13" ht="19.5" customHeight="1" thickBot="1">
      <c r="A20" s="203" t="s">
        <v>173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5"/>
      <c r="L20" s="204"/>
      <c r="M20" s="206"/>
    </row>
    <row r="21" spans="1:13" ht="15.75" customHeight="1" thickTop="1">
      <c r="A21" s="382"/>
      <c r="B21" s="383"/>
      <c r="C21" s="383"/>
      <c r="D21" s="383"/>
      <c r="E21" s="383"/>
      <c r="F21" s="383"/>
      <c r="G21" s="383"/>
      <c r="H21" s="383"/>
      <c r="I21" s="383"/>
      <c r="J21" s="383"/>
      <c r="K21" s="384"/>
      <c r="L21" s="383"/>
      <c r="M21" s="384"/>
    </row>
    <row r="22" spans="1:13" ht="15.75" customHeight="1">
      <c r="A22" s="382"/>
      <c r="B22" s="383"/>
      <c r="C22" s="383"/>
      <c r="D22" s="383"/>
      <c r="E22" s="383"/>
      <c r="F22" s="383"/>
      <c r="G22" s="383"/>
      <c r="H22" s="383"/>
      <c r="I22" s="383"/>
      <c r="J22" s="383"/>
      <c r="K22" s="384"/>
      <c r="L22" s="383"/>
      <c r="M22" s="384"/>
    </row>
    <row r="23" spans="1:13" ht="15.75" customHeight="1" thickBot="1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4"/>
      <c r="L23" s="383"/>
      <c r="M23" s="384"/>
    </row>
    <row r="24" spans="1:13" ht="19.5" customHeight="1" thickTop="1">
      <c r="A24" s="154" t="s">
        <v>178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1:13" ht="19.5" customHeight="1">
      <c r="A25" s="158" t="s">
        <v>179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</row>
    <row r="26" spans="1:13" ht="12.75">
      <c r="A26" s="401" t="s">
        <v>177</v>
      </c>
      <c r="B26" s="392" t="s">
        <v>122</v>
      </c>
      <c r="C26" s="393"/>
      <c r="D26" s="394"/>
      <c r="E26" s="392" t="s">
        <v>171</v>
      </c>
      <c r="F26" s="393"/>
      <c r="G26" s="394"/>
      <c r="H26" s="161" t="s">
        <v>2</v>
      </c>
      <c r="I26" s="161"/>
      <c r="J26" s="161"/>
      <c r="K26" s="161"/>
      <c r="L26" s="161"/>
      <c r="M26" s="162"/>
    </row>
    <row r="27" spans="1:13" ht="12.75">
      <c r="A27" s="390"/>
      <c r="B27" s="395"/>
      <c r="C27" s="396"/>
      <c r="D27" s="397"/>
      <c r="E27" s="395"/>
      <c r="F27" s="396"/>
      <c r="G27" s="397"/>
      <c r="H27" s="385" t="s">
        <v>16</v>
      </c>
      <c r="I27" s="386"/>
      <c r="J27" s="385" t="s">
        <v>17</v>
      </c>
      <c r="K27" s="386"/>
      <c r="L27" s="385" t="s">
        <v>5</v>
      </c>
      <c r="M27" s="165"/>
    </row>
    <row r="28" spans="1:13" ht="12.75">
      <c r="A28" s="391"/>
      <c r="B28" s="166" t="s">
        <v>18</v>
      </c>
      <c r="C28" s="326" t="s">
        <v>19</v>
      </c>
      <c r="D28" s="209" t="s">
        <v>69</v>
      </c>
      <c r="E28" s="166" t="s">
        <v>18</v>
      </c>
      <c r="F28" s="326" t="s">
        <v>19</v>
      </c>
      <c r="G28" s="209" t="s">
        <v>69</v>
      </c>
      <c r="H28" s="373" t="s">
        <v>61</v>
      </c>
      <c r="I28" s="374"/>
      <c r="J28" s="373" t="s">
        <v>61</v>
      </c>
      <c r="K28" s="374"/>
      <c r="L28" s="373" t="s">
        <v>9</v>
      </c>
      <c r="M28" s="387"/>
    </row>
    <row r="29" spans="1:13" ht="9" customHeight="1">
      <c r="A29" s="171"/>
      <c r="B29" s="172"/>
      <c r="C29" s="172"/>
      <c r="D29" s="173"/>
      <c r="E29" s="172"/>
      <c r="F29" s="172"/>
      <c r="G29" s="173"/>
      <c r="H29" s="172"/>
      <c r="I29" s="174"/>
      <c r="J29" s="172"/>
      <c r="K29" s="174"/>
      <c r="L29" s="172"/>
      <c r="M29" s="175"/>
    </row>
    <row r="30" spans="1:13" ht="12.75">
      <c r="A30" s="376" t="s">
        <v>10</v>
      </c>
      <c r="B30" s="177">
        <v>5.724</v>
      </c>
      <c r="C30" s="177">
        <v>11.714</v>
      </c>
      <c r="D30" s="178">
        <v>17.438</v>
      </c>
      <c r="E30" s="177">
        <v>4.809</v>
      </c>
      <c r="F30" s="177">
        <v>12.553</v>
      </c>
      <c r="G30" s="178">
        <v>17.362</v>
      </c>
      <c r="H30" s="214">
        <f>E30-B30</f>
        <v>-0.915</v>
      </c>
      <c r="I30" s="179">
        <f>IF(ABS(H30)&lt;1.5,"",(E30/B30%-100))</f>
      </c>
      <c r="J30" s="214">
        <f>F30-C30</f>
        <v>0.8390000000000004</v>
      </c>
      <c r="K30" s="179">
        <f>IF(ABS(J30)&lt;1.5,"",(F30/C30%-100))</f>
      </c>
      <c r="L30" s="214">
        <f>G30-D30</f>
        <v>-0.07600000000000051</v>
      </c>
      <c r="M30" s="180">
        <f>IF(ABS(L30)&lt;1.5,"",(G30/D30%-100))</f>
      </c>
    </row>
    <row r="31" spans="1:13" ht="20.25" customHeight="1">
      <c r="A31" s="339" t="s">
        <v>11</v>
      </c>
      <c r="B31" s="177">
        <v>123.64</v>
      </c>
      <c r="C31" s="177">
        <v>10.803</v>
      </c>
      <c r="D31" s="178">
        <v>134.443</v>
      </c>
      <c r="E31" s="177">
        <v>128.544</v>
      </c>
      <c r="F31" s="177">
        <v>9.369</v>
      </c>
      <c r="G31" s="178">
        <v>137.913</v>
      </c>
      <c r="H31" s="25">
        <f>E31-B31</f>
        <v>4.904000000000011</v>
      </c>
      <c r="I31" s="26">
        <f>IF(ABS(H31)&lt;1.5,"",(E31/B31%-100))</f>
        <v>3.9663539307667577</v>
      </c>
      <c r="J31" s="25">
        <f>F31-C31</f>
        <v>-1.434000000000001</v>
      </c>
      <c r="K31" s="26">
        <f>IF(ABS(J31)&lt;1.5,"",(F31/C31%-100))</f>
      </c>
      <c r="L31" s="25">
        <f>G31-D31</f>
        <v>3.469999999999999</v>
      </c>
      <c r="M31" s="27">
        <f>IF(ABS(L31)&lt;1.5,"",(G31/D31%-100))</f>
        <v>2.5810194654984002</v>
      </c>
    </row>
    <row r="32" spans="1:13" ht="12.75">
      <c r="A32" s="377" t="s">
        <v>12</v>
      </c>
      <c r="B32" s="177"/>
      <c r="C32" s="177"/>
      <c r="D32" s="178"/>
      <c r="E32" s="177"/>
      <c r="F32" s="177"/>
      <c r="G32" s="178"/>
      <c r="H32" s="25"/>
      <c r="I32" s="26"/>
      <c r="J32" s="25"/>
      <c r="K32" s="26"/>
      <c r="L32" s="25"/>
      <c r="M32" s="27"/>
    </row>
    <row r="33" spans="1:13" ht="12.75">
      <c r="A33" s="321" t="s">
        <v>77</v>
      </c>
      <c r="B33" s="177">
        <f>B31-B34</f>
        <v>119.992</v>
      </c>
      <c r="C33" s="177">
        <f>C31-C34</f>
        <v>9.741000000000001</v>
      </c>
      <c r="D33" s="178">
        <f>C33+B33</f>
        <v>129.733</v>
      </c>
      <c r="E33" s="177">
        <f>E31-E34</f>
        <v>124.03000000000002</v>
      </c>
      <c r="F33" s="177">
        <f>F31-F34</f>
        <v>7.369</v>
      </c>
      <c r="G33" s="178">
        <f>F33+E33</f>
        <v>131.399</v>
      </c>
      <c r="H33" s="25">
        <f>E33-B33</f>
        <v>4.038000000000011</v>
      </c>
      <c r="I33" s="26">
        <f>IF(ABS(H33)&lt;1.5,"",(E33/B33%-100))</f>
        <v>3.3652243482898854</v>
      </c>
      <c r="J33" s="25">
        <f>F33-C33</f>
        <v>-2.3720000000000017</v>
      </c>
      <c r="K33" s="26">
        <f>IF(ABS(J33)&lt;1.5,"",(F33/C33%-100))</f>
        <v>-24.350682681449555</v>
      </c>
      <c r="L33" s="25">
        <f>G33-D33</f>
        <v>1.6659999999999968</v>
      </c>
      <c r="M33" s="27">
        <f>IF(ABS(L33)&lt;1.5,"",(G33/D33%-100))</f>
        <v>1.2841759613976365</v>
      </c>
    </row>
    <row r="34" spans="1:13" ht="12.75">
      <c r="A34" s="321" t="s">
        <v>78</v>
      </c>
      <c r="B34" s="177">
        <v>3.648</v>
      </c>
      <c r="C34" s="177">
        <v>1.062</v>
      </c>
      <c r="D34" s="178">
        <v>4.71</v>
      </c>
      <c r="E34" s="177">
        <v>4.514</v>
      </c>
      <c r="F34" s="177">
        <v>2</v>
      </c>
      <c r="G34" s="178">
        <v>6.514</v>
      </c>
      <c r="H34" s="25">
        <f>E34-B34</f>
        <v>0.8660000000000001</v>
      </c>
      <c r="I34" s="26">
        <f>IF(ABS(H34)&lt;1.5,"",(E34/B34%-100))</f>
      </c>
      <c r="J34" s="25">
        <f>F34-C34</f>
        <v>0.938</v>
      </c>
      <c r="K34" s="26">
        <f>IF(ABS(J34)&lt;1.5,"",(F34/C34%-100))</f>
      </c>
      <c r="L34" s="25">
        <f>G34-D34</f>
        <v>1.8040000000000003</v>
      </c>
      <c r="M34" s="27">
        <f>IF(ABS(L34)&lt;1.5,"",(G34/D34%-100))</f>
        <v>38.30148619957538</v>
      </c>
    </row>
    <row r="35" spans="1:13" ht="9" customHeight="1">
      <c r="A35" s="187"/>
      <c r="B35" s="177"/>
      <c r="C35" s="177"/>
      <c r="D35" s="178"/>
      <c r="E35" s="177"/>
      <c r="F35" s="177"/>
      <c r="G35" s="178"/>
      <c r="H35" s="25"/>
      <c r="I35" s="26"/>
      <c r="J35" s="25"/>
      <c r="K35" s="32"/>
      <c r="L35" s="25"/>
      <c r="M35" s="27"/>
    </row>
    <row r="36" spans="1:13" ht="12.75">
      <c r="A36" s="339" t="s">
        <v>13</v>
      </c>
      <c r="B36" s="177">
        <v>544.06</v>
      </c>
      <c r="C36" s="177">
        <v>118.676</v>
      </c>
      <c r="D36" s="178">
        <v>662.736</v>
      </c>
      <c r="E36" s="177">
        <v>516.916</v>
      </c>
      <c r="F36" s="177">
        <v>133.047</v>
      </c>
      <c r="G36" s="178">
        <v>649.962</v>
      </c>
      <c r="H36" s="25">
        <f>E36-B36</f>
        <v>-27.14399999999989</v>
      </c>
      <c r="I36" s="26">
        <f>IF(ABS(H36)&lt;1.5,"",(E36/B36%-100))</f>
        <v>-4.989155607837361</v>
      </c>
      <c r="J36" s="25">
        <f>F36-C36</f>
        <v>14.370999999999995</v>
      </c>
      <c r="K36" s="26">
        <f>IF(ABS(J36)&lt;1.5,"",(F36/C36%-100))</f>
        <v>12.109440830496467</v>
      </c>
      <c r="L36" s="25">
        <f>G36-D36</f>
        <v>-12.774000000000001</v>
      </c>
      <c r="M36" s="27">
        <f>IF(ABS(L36)&lt;1.5,"",(G36/D36%-100))</f>
        <v>-1.9274643296878367</v>
      </c>
    </row>
    <row r="37" spans="1:13" ht="12.75">
      <c r="A37" s="377" t="s">
        <v>12</v>
      </c>
      <c r="B37" s="177"/>
      <c r="C37" s="177"/>
      <c r="D37" s="178"/>
      <c r="E37" s="177"/>
      <c r="F37" s="177"/>
      <c r="G37" s="178"/>
      <c r="H37" s="25"/>
      <c r="I37" s="26"/>
      <c r="J37" s="25"/>
      <c r="K37" s="26"/>
      <c r="L37" s="25"/>
      <c r="M37" s="27"/>
    </row>
    <row r="38" spans="1:13" ht="12.75">
      <c r="A38" s="378" t="s">
        <v>75</v>
      </c>
      <c r="B38" s="177">
        <v>118.767</v>
      </c>
      <c r="C38" s="177">
        <v>50.658</v>
      </c>
      <c r="D38" s="178">
        <v>169.424</v>
      </c>
      <c r="E38" s="177">
        <v>109.788</v>
      </c>
      <c r="F38" s="177">
        <v>49.655</v>
      </c>
      <c r="G38" s="178">
        <v>159.442</v>
      </c>
      <c r="H38" s="25">
        <f>E38-B38</f>
        <v>-8.979</v>
      </c>
      <c r="I38" s="26">
        <f>IF(ABS(H38)&lt;1.5,"",(E38/B38%-100))</f>
        <v>-7.560180858319228</v>
      </c>
      <c r="J38" s="25">
        <f>F38-C38</f>
        <v>-1.0030000000000001</v>
      </c>
      <c r="K38" s="26">
        <f>IF(ABS(J38)&lt;1.5,"",(F38/C38%-100))</f>
      </c>
      <c r="L38" s="25">
        <f>G38-D38</f>
        <v>-9.982</v>
      </c>
      <c r="M38" s="27">
        <f>IF(ABS(L38)&lt;1.5,"",(G38/D38%-100))</f>
        <v>-5.891727264142034</v>
      </c>
    </row>
    <row r="39" spans="1:13" ht="12.75">
      <c r="A39" s="321" t="s">
        <v>76</v>
      </c>
      <c r="B39" s="177">
        <f aca="true" t="shared" si="5" ref="B39:G39">B36-B38</f>
        <v>425.29299999999995</v>
      </c>
      <c r="C39" s="177">
        <f t="shared" si="5"/>
        <v>68.018</v>
      </c>
      <c r="D39" s="178">
        <f t="shared" si="5"/>
        <v>493.312</v>
      </c>
      <c r="E39" s="177">
        <f t="shared" si="5"/>
        <v>407.12800000000004</v>
      </c>
      <c r="F39" s="177">
        <f t="shared" si="5"/>
        <v>83.392</v>
      </c>
      <c r="G39" s="178">
        <f t="shared" si="5"/>
        <v>490.52</v>
      </c>
      <c r="H39" s="25">
        <f>E39-B39</f>
        <v>-18.164999999999907</v>
      </c>
      <c r="I39" s="26">
        <f>IF(ABS(H39)&lt;1.5,"",(E39/B39%-100))</f>
        <v>-4.271173050108956</v>
      </c>
      <c r="J39" s="25">
        <f>F39-C39</f>
        <v>15.373999999999995</v>
      </c>
      <c r="K39" s="26">
        <f>IF(ABS(J39)&lt;1.5,"",(F39/C39%-100))</f>
        <v>22.60284042459348</v>
      </c>
      <c r="L39" s="25">
        <f>G39-D39</f>
        <v>-2.79200000000003</v>
      </c>
      <c r="M39" s="27">
        <f>IF(ABS(L39)&lt;1.5,"",(G39/D39%-100))</f>
        <v>-0.5659704203424951</v>
      </c>
    </row>
    <row r="40" spans="1:13" ht="9" customHeight="1">
      <c r="A40" s="187"/>
      <c r="B40" s="177"/>
      <c r="C40" s="177"/>
      <c r="D40" s="178"/>
      <c r="E40" s="177"/>
      <c r="F40" s="177"/>
      <c r="G40" s="178"/>
      <c r="H40" s="25"/>
      <c r="I40" s="26"/>
      <c r="J40" s="25"/>
      <c r="K40" s="26"/>
      <c r="L40" s="25"/>
      <c r="M40" s="27"/>
    </row>
    <row r="41" spans="1:13" ht="12.75">
      <c r="A41" s="379" t="s">
        <v>14</v>
      </c>
      <c r="B41" s="380">
        <f aca="true" t="shared" si="6" ref="B41:G41">SUM(B36+B31+B30)</f>
        <v>673.424</v>
      </c>
      <c r="C41" s="380">
        <f t="shared" si="6"/>
        <v>141.193</v>
      </c>
      <c r="D41" s="381">
        <f t="shared" si="6"/>
        <v>814.617</v>
      </c>
      <c r="E41" s="380">
        <f t="shared" si="6"/>
        <v>650.269</v>
      </c>
      <c r="F41" s="380">
        <f t="shared" si="6"/>
        <v>154.969</v>
      </c>
      <c r="G41" s="381">
        <f t="shared" si="6"/>
        <v>805.237</v>
      </c>
      <c r="H41" s="36">
        <f>E41-B41</f>
        <v>-23.154999999999973</v>
      </c>
      <c r="I41" s="37">
        <f>IF(ABS(H41)&lt;1.5,"",(E41/B41%-100))</f>
        <v>-3.4383983938796376</v>
      </c>
      <c r="J41" s="36">
        <f>F41-C41</f>
        <v>13.775999999999982</v>
      </c>
      <c r="K41" s="37">
        <f>IF(ABS(J41)&lt;1.5,"",(F41/C41%-100))</f>
        <v>9.756857634585273</v>
      </c>
      <c r="L41" s="36">
        <f>G41-D41</f>
        <v>-9.379999999999995</v>
      </c>
      <c r="M41" s="38">
        <f>IF(ABS(L41)&lt;1.5,"",(G41/D41%-100))</f>
        <v>-1.1514613615969296</v>
      </c>
    </row>
    <row r="42" spans="1:13" ht="9.75" customHeight="1">
      <c r="A42" s="388"/>
      <c r="B42" s="380"/>
      <c r="C42" s="380"/>
      <c r="D42" s="381"/>
      <c r="E42" s="380"/>
      <c r="F42" s="380"/>
      <c r="G42" s="381"/>
      <c r="H42" s="333"/>
      <c r="I42" s="293"/>
      <c r="J42" s="333"/>
      <c r="K42" s="293"/>
      <c r="L42" s="333"/>
      <c r="M42" s="188"/>
    </row>
    <row r="43" spans="1:13" ht="19.5" customHeight="1" thickBot="1">
      <c r="A43" s="203" t="s">
        <v>173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5"/>
      <c r="L43" s="204"/>
      <c r="M43" s="206"/>
    </row>
    <row r="44" ht="13.5" thickTop="1"/>
  </sheetData>
  <sheetProtection/>
  <mergeCells count="6">
    <mergeCell ref="A3:A5"/>
    <mergeCell ref="B3:D4"/>
    <mergeCell ref="E3:G4"/>
    <mergeCell ref="A26:A28"/>
    <mergeCell ref="B26:D27"/>
    <mergeCell ref="E26:G27"/>
  </mergeCells>
  <printOptions horizontalCentered="1" vertic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96" r:id="rId1"/>
  <ignoredErrors>
    <ignoredError sqref="D33 D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7" width="7.7109375" style="0" customWidth="1"/>
    <col min="8" max="8" width="5.28125" style="0" customWidth="1"/>
    <col min="9" max="9" width="6.00390625" style="0" customWidth="1"/>
    <col min="10" max="10" width="5.28125" style="0" customWidth="1"/>
    <col min="11" max="11" width="6.00390625" style="0" customWidth="1"/>
    <col min="12" max="12" width="5.28125" style="0" customWidth="1"/>
    <col min="13" max="13" width="6.00390625" style="0" customWidth="1"/>
  </cols>
  <sheetData>
    <row r="1" spans="1:13" ht="19.5" customHeight="1" thickTop="1">
      <c r="A1" s="53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2.75">
      <c r="A2" s="406" t="s">
        <v>52</v>
      </c>
      <c r="B2" s="120" t="s">
        <v>122</v>
      </c>
      <c r="C2" s="56"/>
      <c r="D2" s="57"/>
      <c r="E2" s="120" t="s">
        <v>171</v>
      </c>
      <c r="F2" s="56"/>
      <c r="G2" s="57"/>
      <c r="H2" s="58" t="s">
        <v>2</v>
      </c>
      <c r="I2" s="56"/>
      <c r="J2" s="56"/>
      <c r="K2" s="56"/>
      <c r="L2" s="56"/>
      <c r="M2" s="59"/>
    </row>
    <row r="3" spans="1:13" ht="12.75">
      <c r="A3" s="407"/>
      <c r="B3" s="409" t="s">
        <v>70</v>
      </c>
      <c r="C3" s="402" t="s">
        <v>68</v>
      </c>
      <c r="D3" s="404" t="s">
        <v>69</v>
      </c>
      <c r="E3" s="409" t="s">
        <v>70</v>
      </c>
      <c r="F3" s="402" t="s">
        <v>68</v>
      </c>
      <c r="G3" s="404" t="s">
        <v>69</v>
      </c>
      <c r="H3" s="7" t="s">
        <v>3</v>
      </c>
      <c r="I3" s="7"/>
      <c r="J3" s="360" t="s">
        <v>4</v>
      </c>
      <c r="K3" s="361"/>
      <c r="L3" s="7" t="s">
        <v>5</v>
      </c>
      <c r="M3" s="8"/>
    </row>
    <row r="4" spans="1:13" ht="12.75">
      <c r="A4" s="408"/>
      <c r="B4" s="410"/>
      <c r="C4" s="403"/>
      <c r="D4" s="405"/>
      <c r="E4" s="410"/>
      <c r="F4" s="403"/>
      <c r="G4" s="405"/>
      <c r="H4" s="265" t="s">
        <v>22</v>
      </c>
      <c r="I4" s="266"/>
      <c r="J4" s="268" t="s">
        <v>23</v>
      </c>
      <c r="K4" s="269"/>
      <c r="L4" s="266" t="s">
        <v>23</v>
      </c>
      <c r="M4" s="267"/>
    </row>
    <row r="5" spans="1:13" ht="12.75">
      <c r="A5" s="60"/>
      <c r="B5" s="61"/>
      <c r="C5" s="18"/>
      <c r="D5" s="19"/>
      <c r="E5" s="18"/>
      <c r="F5" s="18"/>
      <c r="G5" s="19"/>
      <c r="H5" s="18"/>
      <c r="I5" s="18"/>
      <c r="J5" s="245"/>
      <c r="K5" s="20"/>
      <c r="L5" s="18"/>
      <c r="M5" s="21"/>
    </row>
    <row r="6" spans="1:13" ht="12.75">
      <c r="A6" s="62" t="s">
        <v>24</v>
      </c>
      <c r="B6" s="63">
        <v>1027.668</v>
      </c>
      <c r="C6" s="64">
        <v>814.617</v>
      </c>
      <c r="D6" s="65">
        <v>1842.285</v>
      </c>
      <c r="E6" s="63">
        <v>1019.743</v>
      </c>
      <c r="F6" s="64">
        <v>805.237</v>
      </c>
      <c r="G6" s="65">
        <v>1824.979</v>
      </c>
      <c r="H6" s="214">
        <f>E6-B6</f>
        <v>-7.924999999999841</v>
      </c>
      <c r="I6" s="274">
        <f aca="true" t="shared" si="0" ref="I6:I37">IF(ABS(H6)&lt;1.5,"",(E6/B6%-100))</f>
        <v>-0.7711634496743898</v>
      </c>
      <c r="J6" s="357">
        <f>F6-C6</f>
        <v>-9.379999999999995</v>
      </c>
      <c r="K6" s="179">
        <f aca="true" t="shared" si="1" ref="K6:K37">IF(ABS(J6)&lt;1.5,"",(F6/C6%-100))</f>
        <v>-1.1514613615969296</v>
      </c>
      <c r="L6" s="214">
        <f>G6-D6</f>
        <v>-17.30600000000004</v>
      </c>
      <c r="M6" s="180">
        <f aca="true" t="shared" si="2" ref="M6:M37">IF(ABS(L6)&lt;1.5,"",(G6/D6%-100))</f>
        <v>-0.9393769150809987</v>
      </c>
    </row>
    <row r="7" spans="1:13" ht="12.75">
      <c r="A7" s="62" t="s">
        <v>25</v>
      </c>
      <c r="B7" s="63">
        <v>29.701</v>
      </c>
      <c r="C7" s="64">
        <v>25.915</v>
      </c>
      <c r="D7" s="65">
        <v>55.616</v>
      </c>
      <c r="E7" s="63">
        <v>29.843</v>
      </c>
      <c r="F7" s="64">
        <v>25.402</v>
      </c>
      <c r="G7" s="65">
        <v>55.245</v>
      </c>
      <c r="H7" s="66">
        <f aca="true" t="shared" si="3" ref="H7:H13">E7-B7</f>
        <v>0.14199999999999946</v>
      </c>
      <c r="I7" s="75">
        <f t="shared" si="0"/>
      </c>
      <c r="J7" s="252">
        <f aca="true" t="shared" si="4" ref="J7:J13">F7-C7</f>
        <v>-0.5129999999999981</v>
      </c>
      <c r="K7" s="26">
        <f t="shared" si="1"/>
      </c>
      <c r="L7" s="66">
        <f aca="true" t="shared" si="5" ref="L7:L13">G7-D7</f>
        <v>-0.3710000000000022</v>
      </c>
      <c r="M7" s="27">
        <f t="shared" si="2"/>
      </c>
    </row>
    <row r="8" spans="1:13" ht="12.75">
      <c r="A8" s="62" t="s">
        <v>26</v>
      </c>
      <c r="B8" s="63">
        <v>2508.619</v>
      </c>
      <c r="C8" s="64">
        <v>1876.248</v>
      </c>
      <c r="D8" s="65">
        <v>4384.868</v>
      </c>
      <c r="E8" s="63">
        <v>2535.663</v>
      </c>
      <c r="F8" s="64">
        <v>1927.861</v>
      </c>
      <c r="G8" s="65">
        <v>4463.524</v>
      </c>
      <c r="H8" s="66">
        <f t="shared" si="3"/>
        <v>27.04399999999987</v>
      </c>
      <c r="I8" s="75">
        <f t="shared" si="0"/>
        <v>1.0780433377886283</v>
      </c>
      <c r="J8" s="252">
        <f t="shared" si="4"/>
        <v>51.613000000000056</v>
      </c>
      <c r="K8" s="26">
        <f t="shared" si="1"/>
        <v>2.7508623593469537</v>
      </c>
      <c r="L8" s="66">
        <f t="shared" si="5"/>
        <v>78.65599999999995</v>
      </c>
      <c r="M8" s="27">
        <f t="shared" si="2"/>
        <v>1.79380542356121</v>
      </c>
    </row>
    <row r="9" spans="1:13" ht="12.75">
      <c r="A9" s="62" t="s">
        <v>27</v>
      </c>
      <c r="B9" s="63">
        <v>342.949</v>
      </c>
      <c r="C9" s="64">
        <v>275.868</v>
      </c>
      <c r="D9" s="65">
        <v>618.818</v>
      </c>
      <c r="E9" s="63">
        <v>348.391</v>
      </c>
      <c r="F9" s="64">
        <v>280.554</v>
      </c>
      <c r="G9" s="65">
        <v>628.944</v>
      </c>
      <c r="H9" s="66">
        <f t="shared" si="3"/>
        <v>5.442000000000007</v>
      </c>
      <c r="I9" s="75">
        <f t="shared" si="0"/>
        <v>1.5868248631720832</v>
      </c>
      <c r="J9" s="252">
        <f t="shared" si="4"/>
        <v>4.685999999999979</v>
      </c>
      <c r="K9" s="26">
        <f t="shared" si="1"/>
        <v>1.698638479272688</v>
      </c>
      <c r="L9" s="66">
        <f t="shared" si="5"/>
        <v>10.125999999999976</v>
      </c>
      <c r="M9" s="27">
        <f t="shared" si="2"/>
        <v>1.6363454198164789</v>
      </c>
    </row>
    <row r="10" spans="1:13" ht="12.75">
      <c r="A10" s="62" t="s">
        <v>28</v>
      </c>
      <c r="B10" s="63">
        <v>279.06</v>
      </c>
      <c r="C10" s="64">
        <v>228.183</v>
      </c>
      <c r="D10" s="65">
        <v>507.244</v>
      </c>
      <c r="E10" s="63">
        <v>278.106</v>
      </c>
      <c r="F10" s="64">
        <v>227.977</v>
      </c>
      <c r="G10" s="65">
        <v>506.083</v>
      </c>
      <c r="H10" s="66">
        <f t="shared" si="3"/>
        <v>-0.9540000000000077</v>
      </c>
      <c r="I10" s="75">
        <f t="shared" si="0"/>
      </c>
      <c r="J10" s="252">
        <f t="shared" si="4"/>
        <v>-0.20599999999998886</v>
      </c>
      <c r="K10" s="26">
        <f t="shared" si="1"/>
      </c>
      <c r="L10" s="66">
        <f t="shared" si="5"/>
        <v>-1.1610000000000014</v>
      </c>
      <c r="M10" s="27">
        <f t="shared" si="2"/>
      </c>
    </row>
    <row r="11" spans="1:13" ht="12.75">
      <c r="A11" s="62" t="s">
        <v>29</v>
      </c>
      <c r="B11" s="63">
        <v>1217.146</v>
      </c>
      <c r="C11" s="64">
        <v>919.067</v>
      </c>
      <c r="D11" s="65">
        <v>2136.213</v>
      </c>
      <c r="E11" s="63">
        <v>1235.807</v>
      </c>
      <c r="F11" s="64">
        <v>922.506</v>
      </c>
      <c r="G11" s="65">
        <v>2158.313</v>
      </c>
      <c r="H11" s="66">
        <f t="shared" si="3"/>
        <v>18.661000000000058</v>
      </c>
      <c r="I11" s="75">
        <f t="shared" si="0"/>
        <v>1.5331767922665023</v>
      </c>
      <c r="J11" s="252">
        <f t="shared" si="4"/>
        <v>3.4389999999999645</v>
      </c>
      <c r="K11" s="26">
        <f t="shared" si="1"/>
        <v>0.3741838190251485</v>
      </c>
      <c r="L11" s="66">
        <f t="shared" si="5"/>
        <v>22.09999999999991</v>
      </c>
      <c r="M11" s="27">
        <f t="shared" si="2"/>
        <v>1.0345410312548466</v>
      </c>
    </row>
    <row r="12" spans="1:13" ht="12.75">
      <c r="A12" s="68" t="s">
        <v>30</v>
      </c>
      <c r="B12" s="63">
        <v>285.718</v>
      </c>
      <c r="C12" s="64">
        <v>237.482</v>
      </c>
      <c r="D12" s="65">
        <v>523.2</v>
      </c>
      <c r="E12" s="63">
        <v>289.134</v>
      </c>
      <c r="F12" s="64">
        <v>227.461</v>
      </c>
      <c r="G12" s="65">
        <v>516.594</v>
      </c>
      <c r="H12" s="66">
        <f t="shared" si="3"/>
        <v>3.415999999999997</v>
      </c>
      <c r="I12" s="75">
        <f t="shared" si="0"/>
        <v>1.195584457402063</v>
      </c>
      <c r="J12" s="252">
        <f t="shared" si="4"/>
        <v>-10.020999999999987</v>
      </c>
      <c r="K12" s="26">
        <f t="shared" si="1"/>
        <v>-4.219688229002614</v>
      </c>
      <c r="L12" s="66">
        <f t="shared" si="5"/>
        <v>-6.6059999999999945</v>
      </c>
      <c r="M12" s="27">
        <f t="shared" si="2"/>
        <v>-1.2626146788990837</v>
      </c>
    </row>
    <row r="13" spans="1:13" ht="12.75">
      <c r="A13" s="62" t="s">
        <v>31</v>
      </c>
      <c r="B13" s="63">
        <v>1124.026</v>
      </c>
      <c r="C13" s="64">
        <v>890.928</v>
      </c>
      <c r="D13" s="65">
        <v>2014.954</v>
      </c>
      <c r="E13" s="63">
        <v>1109.32</v>
      </c>
      <c r="F13" s="64">
        <v>910.36</v>
      </c>
      <c r="G13" s="65">
        <v>2019.68</v>
      </c>
      <c r="H13" s="66">
        <f t="shared" si="3"/>
        <v>-14.706000000000131</v>
      </c>
      <c r="I13" s="75">
        <f t="shared" si="0"/>
        <v>-1.3083327253996089</v>
      </c>
      <c r="J13" s="252">
        <f t="shared" si="4"/>
        <v>19.432000000000016</v>
      </c>
      <c r="K13" s="26">
        <f t="shared" si="1"/>
        <v>2.1810965644810665</v>
      </c>
      <c r="L13" s="66">
        <f t="shared" si="5"/>
        <v>4.726000000000113</v>
      </c>
      <c r="M13" s="27">
        <f t="shared" si="2"/>
        <v>0.23454629733484467</v>
      </c>
    </row>
    <row r="14" spans="1:13" ht="6.75" customHeight="1">
      <c r="A14" s="69"/>
      <c r="B14" s="63"/>
      <c r="C14" s="64"/>
      <c r="D14" s="65"/>
      <c r="E14" s="63"/>
      <c r="F14" s="64"/>
      <c r="G14" s="65"/>
      <c r="H14" s="66"/>
      <c r="I14" s="75"/>
      <c r="J14" s="252"/>
      <c r="K14" s="26"/>
      <c r="L14" s="66"/>
      <c r="M14" s="27"/>
    </row>
    <row r="15" spans="1:13" ht="12.75">
      <c r="A15" s="137" t="s">
        <v>32</v>
      </c>
      <c r="B15" s="138">
        <f aca="true" t="shared" si="6" ref="B15:G15">SUM(B6:B9)</f>
        <v>3908.9370000000004</v>
      </c>
      <c r="C15" s="139">
        <f t="shared" si="6"/>
        <v>2992.6479999999997</v>
      </c>
      <c r="D15" s="140">
        <f t="shared" si="6"/>
        <v>6901.587</v>
      </c>
      <c r="E15" s="138">
        <f t="shared" si="6"/>
        <v>3933.64</v>
      </c>
      <c r="F15" s="139">
        <f t="shared" si="6"/>
        <v>3039.054</v>
      </c>
      <c r="G15" s="140">
        <f t="shared" si="6"/>
        <v>6972.692000000001</v>
      </c>
      <c r="H15" s="141">
        <f>E15-B15</f>
        <v>24.70299999999952</v>
      </c>
      <c r="I15" s="243">
        <f t="shared" si="0"/>
        <v>0.6319620909725501</v>
      </c>
      <c r="J15" s="254">
        <f>F15-C15</f>
        <v>46.406000000000404</v>
      </c>
      <c r="K15" s="143">
        <f t="shared" si="1"/>
        <v>1.550666834188334</v>
      </c>
      <c r="L15" s="141">
        <f>G15-D15</f>
        <v>71.10500000000047</v>
      </c>
      <c r="M15" s="144">
        <f t="shared" si="2"/>
        <v>1.03027028421144</v>
      </c>
    </row>
    <row r="16" spans="1:13" ht="12.75">
      <c r="A16" s="137" t="s">
        <v>33</v>
      </c>
      <c r="B16" s="138">
        <f aca="true" t="shared" si="7" ref="B16:G16">SUM(B10:B13)</f>
        <v>2905.95</v>
      </c>
      <c r="C16" s="139">
        <f t="shared" si="7"/>
        <v>2275.66</v>
      </c>
      <c r="D16" s="140">
        <f t="shared" si="7"/>
        <v>5181.611</v>
      </c>
      <c r="E16" s="138">
        <f t="shared" si="7"/>
        <v>2912.367</v>
      </c>
      <c r="F16" s="139">
        <f t="shared" si="7"/>
        <v>2288.304</v>
      </c>
      <c r="G16" s="140">
        <f t="shared" si="7"/>
        <v>5200.67</v>
      </c>
      <c r="H16" s="141">
        <f>E16-B16</f>
        <v>6.417000000000371</v>
      </c>
      <c r="I16" s="243">
        <f t="shared" si="0"/>
        <v>0.2208227946110668</v>
      </c>
      <c r="J16" s="254">
        <f>F16-C16</f>
        <v>12.644000000000233</v>
      </c>
      <c r="K16" s="143">
        <f t="shared" si="1"/>
        <v>0.5556190292047205</v>
      </c>
      <c r="L16" s="141">
        <f>G16-D16</f>
        <v>19.059000000000196</v>
      </c>
      <c r="M16" s="144">
        <f t="shared" si="2"/>
        <v>0.36781996950368523</v>
      </c>
    </row>
    <row r="17" spans="1:13" ht="12.75">
      <c r="A17" s="137" t="s">
        <v>34</v>
      </c>
      <c r="B17" s="138">
        <f aca="true" t="shared" si="8" ref="B17:G17">B16+B15</f>
        <v>6814.887000000001</v>
      </c>
      <c r="C17" s="139">
        <f t="shared" si="8"/>
        <v>5268.307999999999</v>
      </c>
      <c r="D17" s="140">
        <f t="shared" si="8"/>
        <v>12083.198</v>
      </c>
      <c r="E17" s="138">
        <f t="shared" si="8"/>
        <v>6846.007</v>
      </c>
      <c r="F17" s="139">
        <f t="shared" si="8"/>
        <v>5327.358</v>
      </c>
      <c r="G17" s="140">
        <f t="shared" si="8"/>
        <v>12173.362000000001</v>
      </c>
      <c r="H17" s="141">
        <f>E17-B17</f>
        <v>31.11999999999898</v>
      </c>
      <c r="I17" s="243">
        <f t="shared" si="0"/>
        <v>0.4566473369257551</v>
      </c>
      <c r="J17" s="254">
        <f>F17-C17</f>
        <v>59.05000000000109</v>
      </c>
      <c r="K17" s="143">
        <f t="shared" si="1"/>
        <v>1.1208532227045396</v>
      </c>
      <c r="L17" s="141">
        <f>G17-D17</f>
        <v>90.16400000000067</v>
      </c>
      <c r="M17" s="144">
        <f t="shared" si="2"/>
        <v>0.7461931849498882</v>
      </c>
    </row>
    <row r="18" spans="1:13" ht="6.75" customHeight="1">
      <c r="A18" s="69"/>
      <c r="B18" s="63"/>
      <c r="C18" s="64"/>
      <c r="D18" s="65"/>
      <c r="E18" s="63"/>
      <c r="F18" s="64"/>
      <c r="G18" s="65"/>
      <c r="H18" s="66"/>
      <c r="I18" s="75"/>
      <c r="J18" s="252"/>
      <c r="K18" s="26"/>
      <c r="L18" s="66"/>
      <c r="M18" s="27"/>
    </row>
    <row r="19" spans="1:13" ht="12.75">
      <c r="A19" s="62" t="s">
        <v>35</v>
      </c>
      <c r="B19" s="63">
        <v>876.48</v>
      </c>
      <c r="C19" s="64">
        <v>721.929</v>
      </c>
      <c r="D19" s="65">
        <v>1598.409</v>
      </c>
      <c r="E19" s="63">
        <v>878.371</v>
      </c>
      <c r="F19" s="64">
        <v>738.17</v>
      </c>
      <c r="G19" s="65">
        <v>1616.541</v>
      </c>
      <c r="H19" s="66">
        <f>E19-B19</f>
        <v>1.8909999999999627</v>
      </c>
      <c r="I19" s="75">
        <f t="shared" si="0"/>
        <v>0.21574936108066822</v>
      </c>
      <c r="J19" s="252">
        <f>F19-C19</f>
        <v>16.240999999999985</v>
      </c>
      <c r="K19" s="26">
        <f t="shared" si="1"/>
        <v>2.249667211041526</v>
      </c>
      <c r="L19" s="66">
        <f>G19-D19</f>
        <v>18.131999999999834</v>
      </c>
      <c r="M19" s="27">
        <f t="shared" si="2"/>
        <v>1.1343779971208647</v>
      </c>
    </row>
    <row r="20" spans="1:13" ht="12.75">
      <c r="A20" s="62" t="s">
        <v>36</v>
      </c>
      <c r="B20" s="63">
        <v>197.932</v>
      </c>
      <c r="C20" s="64">
        <v>152.647</v>
      </c>
      <c r="D20" s="65">
        <v>350.579</v>
      </c>
      <c r="E20" s="63">
        <v>204.252</v>
      </c>
      <c r="F20" s="64">
        <v>159.561</v>
      </c>
      <c r="G20" s="65">
        <v>363.813</v>
      </c>
      <c r="H20" s="66">
        <f>E20-B20</f>
        <v>6.320000000000022</v>
      </c>
      <c r="I20" s="75">
        <f t="shared" si="0"/>
        <v>3.193015783198277</v>
      </c>
      <c r="J20" s="252">
        <f>F20-C20</f>
        <v>6.914000000000016</v>
      </c>
      <c r="K20" s="26">
        <f t="shared" si="1"/>
        <v>4.529404442930428</v>
      </c>
      <c r="L20" s="66">
        <f>G20-D20</f>
        <v>13.23399999999998</v>
      </c>
      <c r="M20" s="27">
        <f t="shared" si="2"/>
        <v>3.7748980971478545</v>
      </c>
    </row>
    <row r="21" spans="1:13" ht="12.75">
      <c r="A21" s="62" t="s">
        <v>37</v>
      </c>
      <c r="B21" s="63">
        <v>354.312</v>
      </c>
      <c r="C21" s="64">
        <v>276.234</v>
      </c>
      <c r="D21" s="65">
        <v>630.546</v>
      </c>
      <c r="E21" s="63">
        <v>355.022</v>
      </c>
      <c r="F21" s="64">
        <v>282.547</v>
      </c>
      <c r="G21" s="65">
        <v>637.569</v>
      </c>
      <c r="H21" s="66">
        <f>E21-B21</f>
        <v>0.7099999999999795</v>
      </c>
      <c r="I21" s="75">
        <f t="shared" si="0"/>
      </c>
      <c r="J21" s="252">
        <f>F21-C21</f>
        <v>6.313000000000045</v>
      </c>
      <c r="K21" s="26">
        <f t="shared" si="1"/>
        <v>2.285381234750261</v>
      </c>
      <c r="L21" s="66">
        <f>G21-D21</f>
        <v>7.022999999999911</v>
      </c>
      <c r="M21" s="27">
        <f t="shared" si="2"/>
        <v>1.1137966143627835</v>
      </c>
    </row>
    <row r="22" spans="1:13" ht="12.75">
      <c r="A22" s="62" t="s">
        <v>38</v>
      </c>
      <c r="B22" s="63">
        <v>1361.505</v>
      </c>
      <c r="C22" s="64">
        <v>1057.26</v>
      </c>
      <c r="D22" s="65">
        <v>2418.766</v>
      </c>
      <c r="E22" s="63">
        <v>1348.322</v>
      </c>
      <c r="F22" s="64">
        <v>1071.13</v>
      </c>
      <c r="G22" s="65">
        <v>2419.452</v>
      </c>
      <c r="H22" s="66">
        <f>E22-B22</f>
        <v>-13.18300000000022</v>
      </c>
      <c r="I22" s="75">
        <f t="shared" si="0"/>
        <v>-0.9682667342389664</v>
      </c>
      <c r="J22" s="252">
        <f>F22-C22</f>
        <v>13.870000000000118</v>
      </c>
      <c r="K22" s="26">
        <f t="shared" si="1"/>
        <v>1.3118816563570164</v>
      </c>
      <c r="L22" s="66">
        <f>G22-D22</f>
        <v>0.6860000000001492</v>
      </c>
      <c r="M22" s="27">
        <f t="shared" si="2"/>
      </c>
    </row>
    <row r="23" spans="1:13" ht="6.75" customHeight="1">
      <c r="A23" s="69"/>
      <c r="B23" s="63"/>
      <c r="C23" s="64"/>
      <c r="D23" s="65"/>
      <c r="E23" s="63"/>
      <c r="F23" s="64"/>
      <c r="G23" s="65"/>
      <c r="H23" s="66"/>
      <c r="I23" s="75"/>
      <c r="J23" s="252"/>
      <c r="K23" s="26"/>
      <c r="L23" s="66"/>
      <c r="M23" s="27"/>
    </row>
    <row r="24" spans="1:13" ht="12.75">
      <c r="A24" s="137" t="s">
        <v>39</v>
      </c>
      <c r="B24" s="138">
        <f aca="true" t="shared" si="9" ref="B24:G24">SUM(B19:B22)</f>
        <v>2790.2290000000003</v>
      </c>
      <c r="C24" s="139">
        <f t="shared" si="9"/>
        <v>2208.0699999999997</v>
      </c>
      <c r="D24" s="140">
        <f t="shared" si="9"/>
        <v>4998.3</v>
      </c>
      <c r="E24" s="138">
        <f t="shared" si="9"/>
        <v>2785.9669999999996</v>
      </c>
      <c r="F24" s="139">
        <f t="shared" si="9"/>
        <v>2251.4080000000004</v>
      </c>
      <c r="G24" s="140">
        <f t="shared" si="9"/>
        <v>5037.375</v>
      </c>
      <c r="H24" s="141">
        <f>E24-B24</f>
        <v>-4.262000000000626</v>
      </c>
      <c r="I24" s="243">
        <f t="shared" si="0"/>
        <v>-0.15274731930607288</v>
      </c>
      <c r="J24" s="254">
        <f>F24-C24</f>
        <v>43.33800000000065</v>
      </c>
      <c r="K24" s="143">
        <f t="shared" si="1"/>
        <v>1.962709515549804</v>
      </c>
      <c r="L24" s="141">
        <f>G24-D24</f>
        <v>39.07499999999982</v>
      </c>
      <c r="M24" s="144">
        <f t="shared" si="2"/>
        <v>0.7817658003721135</v>
      </c>
    </row>
    <row r="25" spans="1:13" ht="6.75" customHeight="1">
      <c r="A25" s="69"/>
      <c r="B25" s="63"/>
      <c r="C25" s="64"/>
      <c r="D25" s="65"/>
      <c r="E25" s="63"/>
      <c r="F25" s="64"/>
      <c r="G25" s="65"/>
      <c r="H25" s="66"/>
      <c r="I25" s="75"/>
      <c r="J25" s="252"/>
      <c r="K25" s="26"/>
      <c r="L25" s="66"/>
      <c r="M25" s="27"/>
    </row>
    <row r="26" spans="1:13" ht="12.75">
      <c r="A26" s="62" t="s">
        <v>40</v>
      </c>
      <c r="B26" s="63">
        <v>294.571</v>
      </c>
      <c r="C26" s="64">
        <v>191.678</v>
      </c>
      <c r="D26" s="65">
        <v>486.249</v>
      </c>
      <c r="E26" s="63">
        <v>296.836</v>
      </c>
      <c r="F26" s="64">
        <v>206.871</v>
      </c>
      <c r="G26" s="65">
        <v>503.708</v>
      </c>
      <c r="H26" s="66">
        <f aca="true" t="shared" si="10" ref="H26:H33">E26-B26</f>
        <v>2.2649999999999864</v>
      </c>
      <c r="I26" s="75">
        <f t="shared" si="0"/>
        <v>0.7689147947353945</v>
      </c>
      <c r="J26" s="252">
        <f aca="true" t="shared" si="11" ref="J26:J33">F26-C26</f>
        <v>15.193000000000012</v>
      </c>
      <c r="K26" s="26">
        <f t="shared" si="1"/>
        <v>7.926313922307216</v>
      </c>
      <c r="L26" s="66">
        <f aca="true" t="shared" si="12" ref="L26:L33">G26-D26</f>
        <v>17.459000000000003</v>
      </c>
      <c r="M26" s="27">
        <f t="shared" si="2"/>
        <v>3.5905472299171777</v>
      </c>
    </row>
    <row r="27" spans="1:13" ht="12.75">
      <c r="A27" s="62" t="s">
        <v>41</v>
      </c>
      <c r="B27" s="63">
        <v>66.073</v>
      </c>
      <c r="C27" s="64">
        <v>40.715</v>
      </c>
      <c r="D27" s="65">
        <v>106.788</v>
      </c>
      <c r="E27" s="63">
        <v>67.48</v>
      </c>
      <c r="F27" s="64">
        <v>40.884</v>
      </c>
      <c r="G27" s="65">
        <v>108.365</v>
      </c>
      <c r="H27" s="66">
        <f t="shared" si="10"/>
        <v>1.4070000000000107</v>
      </c>
      <c r="I27" s="75">
        <f t="shared" si="0"/>
      </c>
      <c r="J27" s="252">
        <f t="shared" si="11"/>
        <v>0.16899999999999693</v>
      </c>
      <c r="K27" s="26">
        <f t="shared" si="1"/>
      </c>
      <c r="L27" s="66">
        <f t="shared" si="12"/>
        <v>1.5769999999999982</v>
      </c>
      <c r="M27" s="27">
        <f t="shared" si="2"/>
        <v>1.4767576881297515</v>
      </c>
    </row>
    <row r="28" spans="1:13" ht="12.75">
      <c r="A28" s="62" t="s">
        <v>42</v>
      </c>
      <c r="B28" s="63">
        <v>1090.76</v>
      </c>
      <c r="C28" s="64">
        <v>556.64</v>
      </c>
      <c r="D28" s="65">
        <v>1647.4</v>
      </c>
      <c r="E28" s="63">
        <v>1098.773</v>
      </c>
      <c r="F28" s="64">
        <v>566.234</v>
      </c>
      <c r="G28" s="65">
        <v>1665.006</v>
      </c>
      <c r="H28" s="66">
        <f t="shared" si="10"/>
        <v>8.01299999999992</v>
      </c>
      <c r="I28" s="75">
        <f t="shared" si="0"/>
        <v>0.7346253988044964</v>
      </c>
      <c r="J28" s="252">
        <f t="shared" si="11"/>
        <v>9.594000000000051</v>
      </c>
      <c r="K28" s="26">
        <f t="shared" si="1"/>
        <v>1.7235556194308828</v>
      </c>
      <c r="L28" s="66">
        <f t="shared" si="12"/>
        <v>17.605999999999995</v>
      </c>
      <c r="M28" s="27">
        <f t="shared" si="2"/>
        <v>1.068714337744325</v>
      </c>
    </row>
    <row r="29" spans="1:13" ht="12.75">
      <c r="A29" s="62" t="s">
        <v>43</v>
      </c>
      <c r="B29" s="63">
        <v>802.138</v>
      </c>
      <c r="C29" s="64">
        <v>443.818</v>
      </c>
      <c r="D29" s="65">
        <v>1245.955</v>
      </c>
      <c r="E29" s="63">
        <v>808.158</v>
      </c>
      <c r="F29" s="64">
        <v>441.65</v>
      </c>
      <c r="G29" s="65">
        <v>1249.808</v>
      </c>
      <c r="H29" s="66">
        <f t="shared" si="10"/>
        <v>6.019999999999982</v>
      </c>
      <c r="I29" s="75">
        <f t="shared" si="0"/>
        <v>0.75049430397263</v>
      </c>
      <c r="J29" s="252">
        <f t="shared" si="11"/>
        <v>-2.1680000000000064</v>
      </c>
      <c r="K29" s="26">
        <f t="shared" si="1"/>
        <v>-0.48848852457538783</v>
      </c>
      <c r="L29" s="66">
        <f t="shared" si="12"/>
        <v>3.8530000000000655</v>
      </c>
      <c r="M29" s="27">
        <f t="shared" si="2"/>
        <v>0.3092407029146358</v>
      </c>
    </row>
    <row r="30" spans="1:13" ht="12.75">
      <c r="A30" s="62" t="s">
        <v>44</v>
      </c>
      <c r="B30" s="63">
        <v>121.312</v>
      </c>
      <c r="C30" s="64">
        <v>67.736</v>
      </c>
      <c r="D30" s="65">
        <v>189.048</v>
      </c>
      <c r="E30" s="63">
        <v>121.747</v>
      </c>
      <c r="F30" s="64">
        <v>69.531</v>
      </c>
      <c r="G30" s="65">
        <v>191.278</v>
      </c>
      <c r="H30" s="66">
        <f t="shared" si="10"/>
        <v>0.4350000000000023</v>
      </c>
      <c r="I30" s="75">
        <f t="shared" si="0"/>
      </c>
      <c r="J30" s="252">
        <f t="shared" si="11"/>
        <v>1.7950000000000017</v>
      </c>
      <c r="K30" s="26">
        <f t="shared" si="1"/>
        <v>2.6499940947206824</v>
      </c>
      <c r="L30" s="66">
        <f t="shared" si="12"/>
        <v>2.2299999999999898</v>
      </c>
      <c r="M30" s="27">
        <f t="shared" si="2"/>
        <v>1.1795946003131519</v>
      </c>
    </row>
    <row r="31" spans="1:13" ht="12.75">
      <c r="A31" s="62" t="s">
        <v>45</v>
      </c>
      <c r="B31" s="63">
        <v>362.901</v>
      </c>
      <c r="C31" s="64">
        <v>215.736</v>
      </c>
      <c r="D31" s="65">
        <v>578.638</v>
      </c>
      <c r="E31" s="63">
        <v>366.379</v>
      </c>
      <c r="F31" s="64">
        <v>206.414</v>
      </c>
      <c r="G31" s="65">
        <v>572.792</v>
      </c>
      <c r="H31" s="66">
        <f t="shared" si="10"/>
        <v>3.4780000000000086</v>
      </c>
      <c r="I31" s="75">
        <f t="shared" si="0"/>
        <v>0.9583881003359096</v>
      </c>
      <c r="J31" s="252">
        <f t="shared" si="11"/>
        <v>-9.322000000000003</v>
      </c>
      <c r="K31" s="26">
        <f t="shared" si="1"/>
        <v>-4.321021989839423</v>
      </c>
      <c r="L31" s="66">
        <f t="shared" si="12"/>
        <v>-5.846000000000004</v>
      </c>
      <c r="M31" s="27">
        <f t="shared" si="2"/>
        <v>-1.0103035058188397</v>
      </c>
    </row>
    <row r="32" spans="1:13" ht="12.75">
      <c r="A32" s="62" t="s">
        <v>46</v>
      </c>
      <c r="B32" s="63">
        <v>884.425</v>
      </c>
      <c r="C32" s="64">
        <v>487.977</v>
      </c>
      <c r="D32" s="65">
        <v>1372.402</v>
      </c>
      <c r="E32" s="63">
        <v>873.169</v>
      </c>
      <c r="F32" s="64">
        <v>498.515</v>
      </c>
      <c r="G32" s="65">
        <v>1371.684</v>
      </c>
      <c r="H32" s="66">
        <f t="shared" si="10"/>
        <v>-11.255999999999972</v>
      </c>
      <c r="I32" s="75">
        <f t="shared" si="0"/>
        <v>-1.2726912966051316</v>
      </c>
      <c r="J32" s="252">
        <f t="shared" si="11"/>
        <v>10.538000000000011</v>
      </c>
      <c r="K32" s="26">
        <f t="shared" si="1"/>
        <v>2.1595280105414787</v>
      </c>
      <c r="L32" s="66">
        <f t="shared" si="12"/>
        <v>-0.7180000000000746</v>
      </c>
      <c r="M32" s="27">
        <f t="shared" si="2"/>
      </c>
    </row>
    <row r="33" spans="1:13" ht="12.75">
      <c r="A33" s="62" t="s">
        <v>47</v>
      </c>
      <c r="B33" s="63">
        <v>358.757</v>
      </c>
      <c r="C33" s="64">
        <v>267.181</v>
      </c>
      <c r="D33" s="65">
        <v>625.937</v>
      </c>
      <c r="E33" s="63">
        <v>342.959</v>
      </c>
      <c r="F33" s="64">
        <v>268.767</v>
      </c>
      <c r="G33" s="65">
        <v>611.727</v>
      </c>
      <c r="H33" s="66">
        <f t="shared" si="10"/>
        <v>-15.798000000000002</v>
      </c>
      <c r="I33" s="75">
        <f t="shared" si="0"/>
        <v>-4.403537770691585</v>
      </c>
      <c r="J33" s="252">
        <f t="shared" si="11"/>
        <v>1.5860000000000127</v>
      </c>
      <c r="K33" s="26">
        <f t="shared" si="1"/>
        <v>0.593605084193868</v>
      </c>
      <c r="L33" s="66">
        <f t="shared" si="12"/>
        <v>-14.210000000000036</v>
      </c>
      <c r="M33" s="27">
        <f t="shared" si="2"/>
        <v>-2.270196521375169</v>
      </c>
    </row>
    <row r="34" spans="1:13" ht="6.75" customHeight="1">
      <c r="A34" s="69"/>
      <c r="B34" s="63"/>
      <c r="C34" s="64"/>
      <c r="D34" s="65"/>
      <c r="E34" s="63"/>
      <c r="F34" s="64"/>
      <c r="G34" s="65"/>
      <c r="H34" s="66"/>
      <c r="I34" s="75"/>
      <c r="J34" s="252"/>
      <c r="K34" s="26"/>
      <c r="L34" s="66"/>
      <c r="M34" s="27"/>
    </row>
    <row r="35" spans="1:13" ht="12.75">
      <c r="A35" s="137" t="s">
        <v>48</v>
      </c>
      <c r="B35" s="138">
        <f aca="true" t="shared" si="13" ref="B35:G35">SUM(B26:B33)</f>
        <v>3980.9369999999994</v>
      </c>
      <c r="C35" s="139">
        <f t="shared" si="13"/>
        <v>2271.481</v>
      </c>
      <c r="D35" s="140">
        <f t="shared" si="13"/>
        <v>6252.4169999999995</v>
      </c>
      <c r="E35" s="138">
        <f t="shared" si="13"/>
        <v>3975.5009999999993</v>
      </c>
      <c r="F35" s="139">
        <f t="shared" si="13"/>
        <v>2298.866</v>
      </c>
      <c r="G35" s="140">
        <f t="shared" si="13"/>
        <v>6274.368</v>
      </c>
      <c r="H35" s="141">
        <f>E35-B35</f>
        <v>-5.436000000000149</v>
      </c>
      <c r="I35" s="243">
        <f t="shared" si="0"/>
        <v>-0.13655076681696698</v>
      </c>
      <c r="J35" s="254">
        <f>F35-C35</f>
        <v>27.384999999999764</v>
      </c>
      <c r="K35" s="143">
        <f t="shared" si="1"/>
        <v>1.2056011034210599</v>
      </c>
      <c r="L35" s="141">
        <f>G35-D35</f>
        <v>21.95100000000093</v>
      </c>
      <c r="M35" s="144">
        <f t="shared" si="2"/>
        <v>0.3510802302533591</v>
      </c>
    </row>
    <row r="36" spans="1:13" ht="12.75">
      <c r="A36" s="69"/>
      <c r="B36" s="63"/>
      <c r="C36" s="64"/>
      <c r="D36" s="65"/>
      <c r="E36" s="63"/>
      <c r="F36" s="64"/>
      <c r="G36" s="65"/>
      <c r="H36" s="66"/>
      <c r="I36" s="75"/>
      <c r="J36" s="252"/>
      <c r="K36" s="26"/>
      <c r="L36" s="66"/>
      <c r="M36" s="27"/>
    </row>
    <row r="37" spans="1:13" ht="12.75">
      <c r="A37" s="70" t="s">
        <v>49</v>
      </c>
      <c r="B37" s="99">
        <f aca="true" t="shared" si="14" ref="B37:G37">B35+B24+B17</f>
        <v>13586.053</v>
      </c>
      <c r="C37" s="100">
        <f t="shared" si="14"/>
        <v>9747.858999999999</v>
      </c>
      <c r="D37" s="101">
        <f t="shared" si="14"/>
        <v>23333.915</v>
      </c>
      <c r="E37" s="99">
        <f t="shared" si="14"/>
        <v>13607.474999999999</v>
      </c>
      <c r="F37" s="100">
        <f t="shared" si="14"/>
        <v>9877.632000000001</v>
      </c>
      <c r="G37" s="101">
        <f t="shared" si="14"/>
        <v>23485.105000000003</v>
      </c>
      <c r="H37" s="102">
        <f>E37-B37</f>
        <v>21.42199999999866</v>
      </c>
      <c r="I37" s="87">
        <f t="shared" si="0"/>
        <v>0.15767640535479188</v>
      </c>
      <c r="J37" s="256">
        <f>F37-C37</f>
        <v>129.77300000000287</v>
      </c>
      <c r="K37" s="37">
        <f t="shared" si="1"/>
        <v>1.331297467474684</v>
      </c>
      <c r="L37" s="102">
        <f>G37-D37</f>
        <v>151.19000000000233</v>
      </c>
      <c r="M37" s="38">
        <f t="shared" si="2"/>
        <v>0.6479409906138898</v>
      </c>
    </row>
    <row r="38" spans="1:13" ht="12.75">
      <c r="A38" s="69"/>
      <c r="B38" s="71"/>
      <c r="C38" s="72"/>
      <c r="D38" s="73"/>
      <c r="E38" s="64"/>
      <c r="F38" s="72"/>
      <c r="G38" s="73"/>
      <c r="H38" s="39"/>
      <c r="I38" s="39"/>
      <c r="J38" s="251"/>
      <c r="K38" s="153"/>
      <c r="L38" s="39"/>
      <c r="M38" s="51"/>
    </row>
    <row r="39" spans="1:13" ht="18" customHeight="1" thickBot="1">
      <c r="A39" s="203" t="s">
        <v>173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2"/>
    </row>
    <row r="40" ht="13.5" thickTop="1"/>
  </sheetData>
  <sheetProtection/>
  <mergeCells count="7">
    <mergeCell ref="F3:F4"/>
    <mergeCell ref="G3:G4"/>
    <mergeCell ref="A2:A4"/>
    <mergeCell ref="B3:B4"/>
    <mergeCell ref="C3:C4"/>
    <mergeCell ref="D3:D4"/>
    <mergeCell ref="E3:E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  <ignoredErrors>
    <ignoredError sqref="E15:G16 B15:D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28125" style="0" customWidth="1"/>
    <col min="3" max="3" width="8.7109375" style="0" customWidth="1"/>
    <col min="4" max="4" width="6.8515625" style="0" customWidth="1"/>
    <col min="5" max="5" width="7.00390625" style="0" customWidth="1"/>
    <col min="6" max="7" width="8.140625" style="0" customWidth="1"/>
    <col min="8" max="8" width="6.28125" style="0" customWidth="1"/>
    <col min="9" max="9" width="8.7109375" style="0" customWidth="1"/>
    <col min="10" max="11" width="7.00390625" style="0" customWidth="1"/>
    <col min="12" max="13" width="8.140625" style="0" customWidth="1"/>
    <col min="14" max="14" width="4.7109375" style="0" customWidth="1"/>
    <col min="15" max="15" width="6.00390625" style="0" customWidth="1"/>
    <col min="16" max="16" width="5.421875" style="0" customWidth="1"/>
    <col min="17" max="21" width="6.00390625" style="0" customWidth="1"/>
    <col min="22" max="22" width="5.140625" style="0" customWidth="1"/>
    <col min="23" max="23" width="6.00390625" style="0" customWidth="1"/>
    <col min="24" max="24" width="5.421875" style="0" customWidth="1"/>
    <col min="25" max="25" width="5.7109375" style="0" customWidth="1"/>
  </cols>
  <sheetData>
    <row r="1" spans="1:25" ht="19.5" customHeight="1" thickTop="1">
      <c r="A1" s="53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ht="12.75">
      <c r="A2" s="415" t="s">
        <v>52</v>
      </c>
      <c r="B2" s="120" t="s">
        <v>122</v>
      </c>
      <c r="C2" s="56"/>
      <c r="D2" s="56"/>
      <c r="E2" s="56"/>
      <c r="F2" s="56"/>
      <c r="G2" s="57"/>
      <c r="H2" s="120" t="s">
        <v>171</v>
      </c>
      <c r="I2" s="56"/>
      <c r="J2" s="56"/>
      <c r="K2" s="56"/>
      <c r="L2" s="56"/>
      <c r="M2" s="57"/>
      <c r="N2" s="78" t="s">
        <v>2</v>
      </c>
      <c r="O2" s="56"/>
      <c r="P2" s="78"/>
      <c r="Q2" s="56"/>
      <c r="R2" s="56"/>
      <c r="S2" s="56"/>
      <c r="T2" s="56"/>
      <c r="U2" s="56"/>
      <c r="V2" s="56"/>
      <c r="W2" s="56"/>
      <c r="X2" s="56"/>
      <c r="Y2" s="59"/>
    </row>
    <row r="3" spans="1:25" ht="12.75" customHeight="1">
      <c r="A3" s="407"/>
      <c r="B3" s="416" t="s">
        <v>80</v>
      </c>
      <c r="C3" s="411" t="s">
        <v>81</v>
      </c>
      <c r="D3" s="411" t="s">
        <v>82</v>
      </c>
      <c r="E3" s="123" t="s">
        <v>83</v>
      </c>
      <c r="F3" s="124" t="s">
        <v>84</v>
      </c>
      <c r="G3" s="413" t="s">
        <v>5</v>
      </c>
      <c r="H3" s="416" t="s">
        <v>80</v>
      </c>
      <c r="I3" s="411" t="s">
        <v>81</v>
      </c>
      <c r="J3" s="411" t="s">
        <v>82</v>
      </c>
      <c r="K3" s="123" t="s">
        <v>83</v>
      </c>
      <c r="L3" s="124" t="s">
        <v>84</v>
      </c>
      <c r="M3" s="413" t="s">
        <v>5</v>
      </c>
      <c r="N3" s="262" t="s">
        <v>21</v>
      </c>
      <c r="O3" s="125"/>
      <c r="P3" s="263" t="s">
        <v>85</v>
      </c>
      <c r="Q3" s="264"/>
      <c r="R3" s="263" t="s">
        <v>86</v>
      </c>
      <c r="S3" s="264"/>
      <c r="T3" s="262" t="s">
        <v>87</v>
      </c>
      <c r="U3" s="264"/>
      <c r="V3" s="263" t="s">
        <v>88</v>
      </c>
      <c r="W3" s="264"/>
      <c r="X3" s="262" t="s">
        <v>5</v>
      </c>
      <c r="Y3" s="8"/>
    </row>
    <row r="4" spans="1:25" ht="12.75">
      <c r="A4" s="408"/>
      <c r="B4" s="417"/>
      <c r="C4" s="412"/>
      <c r="D4" s="412"/>
      <c r="E4" s="126" t="s">
        <v>89</v>
      </c>
      <c r="F4" s="126" t="s">
        <v>90</v>
      </c>
      <c r="G4" s="414"/>
      <c r="H4" s="417"/>
      <c r="I4" s="412"/>
      <c r="J4" s="412"/>
      <c r="K4" s="126" t="s">
        <v>89</v>
      </c>
      <c r="L4" s="126" t="s">
        <v>90</v>
      </c>
      <c r="M4" s="414"/>
      <c r="N4" s="265" t="s">
        <v>22</v>
      </c>
      <c r="O4" s="266"/>
      <c r="P4" s="268" t="s">
        <v>22</v>
      </c>
      <c r="Q4" s="269"/>
      <c r="R4" s="268" t="s">
        <v>22</v>
      </c>
      <c r="S4" s="269"/>
      <c r="T4" s="266" t="s">
        <v>22</v>
      </c>
      <c r="U4" s="269"/>
      <c r="V4" s="268" t="s">
        <v>23</v>
      </c>
      <c r="W4" s="269"/>
      <c r="X4" s="266" t="s">
        <v>61</v>
      </c>
      <c r="Y4" s="267"/>
    </row>
    <row r="5" spans="1:25" ht="12.75">
      <c r="A5" s="60"/>
      <c r="B5" s="61"/>
      <c r="C5" s="18"/>
      <c r="D5" s="18"/>
      <c r="E5" s="18"/>
      <c r="F5" s="18"/>
      <c r="G5" s="19"/>
      <c r="H5" s="18"/>
      <c r="I5" s="18"/>
      <c r="J5" s="18"/>
      <c r="K5" s="18"/>
      <c r="L5" s="18"/>
      <c r="M5" s="19"/>
      <c r="N5" s="18"/>
      <c r="O5" s="18"/>
      <c r="P5" s="245"/>
      <c r="Q5" s="20"/>
      <c r="R5" s="245"/>
      <c r="S5" s="20"/>
      <c r="T5" s="18"/>
      <c r="U5" s="20"/>
      <c r="V5" s="245"/>
      <c r="W5" s="20"/>
      <c r="X5" s="18"/>
      <c r="Y5" s="21"/>
    </row>
    <row r="6" spans="1:25" ht="12.75">
      <c r="A6" s="62" t="s">
        <v>24</v>
      </c>
      <c r="B6" s="63">
        <v>66.145</v>
      </c>
      <c r="C6" s="64">
        <v>477.473</v>
      </c>
      <c r="D6" s="64">
        <v>98.374</v>
      </c>
      <c r="E6" s="64">
        <v>351.369</v>
      </c>
      <c r="F6" s="64">
        <v>848.924</v>
      </c>
      <c r="G6" s="65">
        <v>1842.285</v>
      </c>
      <c r="H6" s="63">
        <v>70.242</v>
      </c>
      <c r="I6" s="64">
        <v>452.442</v>
      </c>
      <c r="J6" s="64">
        <v>99.912</v>
      </c>
      <c r="K6" s="64">
        <v>361.935</v>
      </c>
      <c r="L6" s="64">
        <v>840.448</v>
      </c>
      <c r="M6" s="65">
        <v>1824.979</v>
      </c>
      <c r="N6" s="66">
        <f aca="true" t="shared" si="0" ref="N6:N13">H6-B6</f>
        <v>4.097000000000008</v>
      </c>
      <c r="O6" s="75">
        <f aca="true" t="shared" si="1" ref="O6:O37">IF(ABS(N6)&lt;1.5,"",(H6/B6%-100))</f>
        <v>6.193967798019514</v>
      </c>
      <c r="P6" s="252">
        <f aca="true" t="shared" si="2" ref="P6:P13">I6-C6</f>
        <v>-25.031000000000006</v>
      </c>
      <c r="Q6" s="26">
        <f aca="true" t="shared" si="3" ref="Q6:Q37">IF(ABS(P6)&lt;1.5,"",(I6/C6%-100))</f>
        <v>-5.242390669210607</v>
      </c>
      <c r="R6" s="246">
        <f aca="true" t="shared" si="4" ref="R6:R13">J6-D6</f>
        <v>1.538000000000011</v>
      </c>
      <c r="S6" s="336">
        <f aca="true" t="shared" si="5" ref="S6:S37">IF(ABS(R6)&lt;1.5,"",(J6/D6%-100))</f>
        <v>1.5634212291865879</v>
      </c>
      <c r="T6" s="23">
        <f aca="true" t="shared" si="6" ref="T6:T37">K6-E6</f>
        <v>10.565999999999974</v>
      </c>
      <c r="U6" s="26">
        <f aca="true" t="shared" si="7" ref="U6:U37">IF(ABS(T6)&lt;1.5,"",(K6/E6%-100))</f>
        <v>3.007095105145865</v>
      </c>
      <c r="V6" s="252">
        <f aca="true" t="shared" si="8" ref="V6:V13">L6-F6</f>
        <v>-8.475999999999999</v>
      </c>
      <c r="W6" s="26">
        <f aca="true" t="shared" si="9" ref="W6:W37">IF(ABS(V6)&lt;1.5,"",(L6/F6%-100))</f>
        <v>-0.9984403786440339</v>
      </c>
      <c r="X6" s="66">
        <f aca="true" t="shared" si="10" ref="X6:X13">M6-G6</f>
        <v>-17.30600000000004</v>
      </c>
      <c r="Y6" s="27">
        <f aca="true" t="shared" si="11" ref="Y6:Y37">IF(ABS(X6)&lt;1.5,"",(M6/G6%-100))</f>
        <v>-0.9393769150809987</v>
      </c>
    </row>
    <row r="7" spans="1:25" ht="12.75">
      <c r="A7" s="127" t="s">
        <v>25</v>
      </c>
      <c r="B7" s="128">
        <v>2.404</v>
      </c>
      <c r="C7" s="129">
        <v>5.949</v>
      </c>
      <c r="D7" s="129">
        <v>4.61</v>
      </c>
      <c r="E7" s="129">
        <v>13.067</v>
      </c>
      <c r="F7" s="129">
        <v>29.586</v>
      </c>
      <c r="G7" s="130">
        <v>55.616</v>
      </c>
      <c r="H7" s="128">
        <v>2.34</v>
      </c>
      <c r="I7" s="129">
        <v>6.801</v>
      </c>
      <c r="J7" s="129">
        <v>4.991</v>
      </c>
      <c r="K7" s="129">
        <v>13.241</v>
      </c>
      <c r="L7" s="129">
        <v>27.872</v>
      </c>
      <c r="M7" s="130">
        <v>55.245</v>
      </c>
      <c r="N7" s="131">
        <f t="shared" si="0"/>
        <v>-0.06400000000000006</v>
      </c>
      <c r="O7" s="242">
        <f t="shared" si="1"/>
      </c>
      <c r="P7" s="253">
        <f t="shared" si="2"/>
        <v>0.8520000000000003</v>
      </c>
      <c r="Q7" s="133">
        <f t="shared" si="3"/>
      </c>
      <c r="R7" s="247">
        <f t="shared" si="4"/>
        <v>0.38099999999999934</v>
      </c>
      <c r="S7" s="133">
        <f t="shared" si="5"/>
      </c>
      <c r="T7" s="132">
        <f t="shared" si="6"/>
        <v>0.1739999999999995</v>
      </c>
      <c r="U7" s="133">
        <f t="shared" si="7"/>
      </c>
      <c r="V7" s="253">
        <f t="shared" si="8"/>
        <v>-1.7139999999999986</v>
      </c>
      <c r="W7" s="133">
        <f t="shared" si="9"/>
        <v>-5.793280605691891</v>
      </c>
      <c r="X7" s="131">
        <f t="shared" si="10"/>
        <v>-0.3710000000000022</v>
      </c>
      <c r="Y7" s="134">
        <f t="shared" si="11"/>
      </c>
    </row>
    <row r="8" spans="1:25" ht="12.75">
      <c r="A8" s="127" t="s">
        <v>26</v>
      </c>
      <c r="B8" s="128">
        <v>56.977</v>
      </c>
      <c r="C8" s="129">
        <v>1160.229</v>
      </c>
      <c r="D8" s="129">
        <v>229.442</v>
      </c>
      <c r="E8" s="129">
        <v>790.406</v>
      </c>
      <c r="F8" s="129">
        <v>2147.815</v>
      </c>
      <c r="G8" s="130">
        <v>4384.868</v>
      </c>
      <c r="H8" s="128">
        <v>56.405</v>
      </c>
      <c r="I8" s="129">
        <v>1163.156</v>
      </c>
      <c r="J8" s="129">
        <v>239.976</v>
      </c>
      <c r="K8" s="129">
        <v>845.033</v>
      </c>
      <c r="L8" s="129">
        <v>2158.954</v>
      </c>
      <c r="M8" s="130">
        <v>4463.524</v>
      </c>
      <c r="N8" s="131">
        <f t="shared" si="0"/>
        <v>-0.5719999999999956</v>
      </c>
      <c r="O8" s="242">
        <f t="shared" si="1"/>
      </c>
      <c r="P8" s="253">
        <f t="shared" si="2"/>
        <v>2.9269999999999072</v>
      </c>
      <c r="Q8" s="133">
        <f t="shared" si="3"/>
        <v>0.252277783092822</v>
      </c>
      <c r="R8" s="247">
        <f t="shared" si="4"/>
        <v>10.533999999999992</v>
      </c>
      <c r="S8" s="133">
        <f t="shared" si="5"/>
        <v>4.5911385012334165</v>
      </c>
      <c r="T8" s="132">
        <f t="shared" si="6"/>
        <v>54.627000000000066</v>
      </c>
      <c r="U8" s="133">
        <f t="shared" si="7"/>
        <v>6.9112582647398995</v>
      </c>
      <c r="V8" s="253">
        <f t="shared" si="8"/>
        <v>11.139000000000124</v>
      </c>
      <c r="W8" s="133">
        <f t="shared" si="9"/>
        <v>0.5186200859943852</v>
      </c>
      <c r="X8" s="131">
        <f t="shared" si="10"/>
        <v>78.65599999999995</v>
      </c>
      <c r="Y8" s="134">
        <f t="shared" si="11"/>
        <v>1.79380542356121</v>
      </c>
    </row>
    <row r="9" spans="1:25" ht="12.75">
      <c r="A9" s="127" t="s">
        <v>27</v>
      </c>
      <c r="B9" s="128">
        <v>8.098</v>
      </c>
      <c r="C9" s="129">
        <v>76.639</v>
      </c>
      <c r="D9" s="129">
        <v>44.775</v>
      </c>
      <c r="E9" s="129">
        <v>149.084</v>
      </c>
      <c r="F9" s="129">
        <v>340.222</v>
      </c>
      <c r="G9" s="130">
        <v>618.818</v>
      </c>
      <c r="H9" s="128">
        <v>10.951</v>
      </c>
      <c r="I9" s="129">
        <v>77.397</v>
      </c>
      <c r="J9" s="129">
        <v>37.016</v>
      </c>
      <c r="K9" s="129">
        <v>152.539</v>
      </c>
      <c r="L9" s="129">
        <v>351.041</v>
      </c>
      <c r="M9" s="130">
        <v>628.944</v>
      </c>
      <c r="N9" s="131">
        <f t="shared" si="0"/>
        <v>2.8529999999999998</v>
      </c>
      <c r="O9" s="242">
        <f t="shared" si="1"/>
        <v>35.23092121511482</v>
      </c>
      <c r="P9" s="253">
        <f t="shared" si="2"/>
        <v>0.7580000000000098</v>
      </c>
      <c r="Q9" s="133">
        <f t="shared" si="3"/>
      </c>
      <c r="R9" s="247">
        <f t="shared" si="4"/>
        <v>-7.759</v>
      </c>
      <c r="S9" s="133">
        <f t="shared" si="5"/>
        <v>-17.328866554997205</v>
      </c>
      <c r="T9" s="132">
        <f t="shared" si="6"/>
        <v>3.454999999999984</v>
      </c>
      <c r="U9" s="133">
        <f t="shared" si="7"/>
        <v>2.3174854444474278</v>
      </c>
      <c r="V9" s="253">
        <f t="shared" si="8"/>
        <v>10.819000000000017</v>
      </c>
      <c r="W9" s="133">
        <f t="shared" si="9"/>
        <v>3.179982482026446</v>
      </c>
      <c r="X9" s="131">
        <f t="shared" si="10"/>
        <v>10.125999999999976</v>
      </c>
      <c r="Y9" s="134">
        <f t="shared" si="11"/>
        <v>1.6363454198164789</v>
      </c>
    </row>
    <row r="10" spans="1:25" ht="12.75">
      <c r="A10" s="127" t="s">
        <v>28</v>
      </c>
      <c r="B10" s="128">
        <v>25.3</v>
      </c>
      <c r="C10" s="129">
        <v>81.8</v>
      </c>
      <c r="D10" s="129">
        <v>39.231</v>
      </c>
      <c r="E10" s="129">
        <v>128.743</v>
      </c>
      <c r="F10" s="129">
        <v>232.171</v>
      </c>
      <c r="G10" s="130">
        <v>507.244</v>
      </c>
      <c r="H10" s="128">
        <v>25.18</v>
      </c>
      <c r="I10" s="129">
        <v>85.971</v>
      </c>
      <c r="J10" s="129">
        <v>36.261</v>
      </c>
      <c r="K10" s="129">
        <v>121.347</v>
      </c>
      <c r="L10" s="129">
        <v>237.323</v>
      </c>
      <c r="M10" s="130">
        <v>506.083</v>
      </c>
      <c r="N10" s="131">
        <f t="shared" si="0"/>
        <v>-0.120000000000001</v>
      </c>
      <c r="O10" s="242">
        <f t="shared" si="1"/>
      </c>
      <c r="P10" s="253">
        <f t="shared" si="2"/>
        <v>4.1710000000000065</v>
      </c>
      <c r="Q10" s="133">
        <f t="shared" si="3"/>
        <v>5.099022004889989</v>
      </c>
      <c r="R10" s="247">
        <f t="shared" si="4"/>
        <v>-2.969999999999999</v>
      </c>
      <c r="S10" s="133">
        <f t="shared" si="5"/>
        <v>-7.570543702684091</v>
      </c>
      <c r="T10" s="132">
        <f t="shared" si="6"/>
        <v>-7.396000000000001</v>
      </c>
      <c r="U10" s="133">
        <f t="shared" si="7"/>
        <v>-5.74477835688154</v>
      </c>
      <c r="V10" s="253">
        <f t="shared" si="8"/>
        <v>5.152000000000015</v>
      </c>
      <c r="W10" s="133">
        <f t="shared" si="9"/>
        <v>2.219054059292503</v>
      </c>
      <c r="X10" s="131">
        <f t="shared" si="10"/>
        <v>-1.1610000000000014</v>
      </c>
      <c r="Y10" s="134">
        <f t="shared" si="11"/>
      </c>
    </row>
    <row r="11" spans="1:25" ht="12.75">
      <c r="A11" s="127" t="s">
        <v>29</v>
      </c>
      <c r="B11" s="128">
        <v>60.43</v>
      </c>
      <c r="C11" s="129">
        <v>609.986</v>
      </c>
      <c r="D11" s="129">
        <v>139.089</v>
      </c>
      <c r="E11" s="129">
        <v>405.506</v>
      </c>
      <c r="F11" s="129">
        <v>921.202</v>
      </c>
      <c r="G11" s="130">
        <v>2136.213</v>
      </c>
      <c r="H11" s="128">
        <v>68.75</v>
      </c>
      <c r="I11" s="129">
        <v>603.253</v>
      </c>
      <c r="J11" s="129">
        <v>125.986</v>
      </c>
      <c r="K11" s="129">
        <v>399.184</v>
      </c>
      <c r="L11" s="129">
        <v>961.14</v>
      </c>
      <c r="M11" s="130">
        <v>2158.313</v>
      </c>
      <c r="N11" s="131">
        <f t="shared" si="0"/>
        <v>8.32</v>
      </c>
      <c r="O11" s="242">
        <f t="shared" si="1"/>
        <v>13.76799602846269</v>
      </c>
      <c r="P11" s="253">
        <f t="shared" si="2"/>
        <v>-6.732999999999947</v>
      </c>
      <c r="Q11" s="133">
        <f t="shared" si="3"/>
        <v>-1.1037958248221997</v>
      </c>
      <c r="R11" s="247">
        <f t="shared" si="4"/>
        <v>-13.102999999999994</v>
      </c>
      <c r="S11" s="133">
        <f t="shared" si="5"/>
        <v>-9.420586818511879</v>
      </c>
      <c r="T11" s="132">
        <f t="shared" si="6"/>
        <v>-6.321999999999946</v>
      </c>
      <c r="U11" s="133">
        <f t="shared" si="7"/>
        <v>-1.559039816920091</v>
      </c>
      <c r="V11" s="253">
        <f t="shared" si="8"/>
        <v>39.93799999999999</v>
      </c>
      <c r="W11" s="133">
        <f t="shared" si="9"/>
        <v>4.335422632603908</v>
      </c>
      <c r="X11" s="131">
        <f t="shared" si="10"/>
        <v>22.09999999999991</v>
      </c>
      <c r="Y11" s="134">
        <f t="shared" si="11"/>
        <v>1.0345410312548466</v>
      </c>
    </row>
    <row r="12" spans="1:25" ht="12.75">
      <c r="A12" s="135" t="s">
        <v>30</v>
      </c>
      <c r="B12" s="128">
        <v>20.343</v>
      </c>
      <c r="C12" s="129">
        <v>113.554</v>
      </c>
      <c r="D12" s="129">
        <v>26.5</v>
      </c>
      <c r="E12" s="129">
        <v>103.733</v>
      </c>
      <c r="F12" s="129">
        <v>259.069</v>
      </c>
      <c r="G12" s="130">
        <v>523.2</v>
      </c>
      <c r="H12" s="128">
        <v>16.097</v>
      </c>
      <c r="I12" s="129">
        <v>123.08</v>
      </c>
      <c r="J12" s="129">
        <v>31.373</v>
      </c>
      <c r="K12" s="129">
        <v>98.238</v>
      </c>
      <c r="L12" s="129">
        <v>247.808</v>
      </c>
      <c r="M12" s="130">
        <v>516.594</v>
      </c>
      <c r="N12" s="131">
        <f t="shared" si="0"/>
        <v>-4.245999999999999</v>
      </c>
      <c r="O12" s="242">
        <f t="shared" si="1"/>
        <v>-20.87204443789018</v>
      </c>
      <c r="P12" s="253">
        <f t="shared" si="2"/>
        <v>9.525999999999996</v>
      </c>
      <c r="Q12" s="133">
        <f t="shared" si="3"/>
        <v>8.388960318438805</v>
      </c>
      <c r="R12" s="247">
        <f t="shared" si="4"/>
        <v>4.873000000000001</v>
      </c>
      <c r="S12" s="133">
        <f t="shared" si="5"/>
        <v>18.388679245283015</v>
      </c>
      <c r="T12" s="132">
        <f t="shared" si="6"/>
        <v>-5.4950000000000045</v>
      </c>
      <c r="U12" s="133">
        <f t="shared" si="7"/>
        <v>-5.2972535258789435</v>
      </c>
      <c r="V12" s="253">
        <f t="shared" si="8"/>
        <v>-11.261000000000024</v>
      </c>
      <c r="W12" s="133">
        <f t="shared" si="9"/>
        <v>-4.346718441805095</v>
      </c>
      <c r="X12" s="131">
        <f t="shared" si="10"/>
        <v>-6.6059999999999945</v>
      </c>
      <c r="Y12" s="134">
        <f t="shared" si="11"/>
        <v>-1.2626146788990837</v>
      </c>
    </row>
    <row r="13" spans="1:25" ht="12.75">
      <c r="A13" s="62" t="s">
        <v>31</v>
      </c>
      <c r="B13" s="63">
        <v>74.016</v>
      </c>
      <c r="C13" s="64">
        <v>536.596</v>
      </c>
      <c r="D13" s="64">
        <v>107.463</v>
      </c>
      <c r="E13" s="64">
        <v>403.752</v>
      </c>
      <c r="F13" s="64">
        <v>893.127</v>
      </c>
      <c r="G13" s="65">
        <v>2014.954</v>
      </c>
      <c r="H13" s="63">
        <v>75.719</v>
      </c>
      <c r="I13" s="64">
        <v>547.686</v>
      </c>
      <c r="J13" s="64">
        <v>99.588</v>
      </c>
      <c r="K13" s="64">
        <v>383.478</v>
      </c>
      <c r="L13" s="64">
        <v>913.208</v>
      </c>
      <c r="M13" s="65">
        <v>2019.68</v>
      </c>
      <c r="N13" s="66">
        <f t="shared" si="0"/>
        <v>1.7029999999999887</v>
      </c>
      <c r="O13" s="75">
        <f t="shared" si="1"/>
        <v>2.300853869433624</v>
      </c>
      <c r="P13" s="252">
        <f t="shared" si="2"/>
        <v>11.090000000000032</v>
      </c>
      <c r="Q13" s="26">
        <f t="shared" si="3"/>
        <v>2.0667317684067683</v>
      </c>
      <c r="R13" s="246">
        <f t="shared" si="4"/>
        <v>-7.875</v>
      </c>
      <c r="S13" s="26">
        <f t="shared" si="5"/>
        <v>-7.328103626364424</v>
      </c>
      <c r="T13" s="23">
        <f t="shared" si="6"/>
        <v>-20.274</v>
      </c>
      <c r="U13" s="26">
        <f t="shared" si="7"/>
        <v>-5.021399274802349</v>
      </c>
      <c r="V13" s="252">
        <f t="shared" si="8"/>
        <v>20.081000000000017</v>
      </c>
      <c r="W13" s="26">
        <f t="shared" si="9"/>
        <v>2.248392445867168</v>
      </c>
      <c r="X13" s="66">
        <f t="shared" si="10"/>
        <v>4.726000000000113</v>
      </c>
      <c r="Y13" s="27">
        <f t="shared" si="11"/>
        <v>0.23454629733484467</v>
      </c>
    </row>
    <row r="14" spans="1:25" ht="6.75" customHeight="1">
      <c r="A14" s="69"/>
      <c r="B14" s="63"/>
      <c r="C14" s="64"/>
      <c r="D14" s="64"/>
      <c r="E14" s="64"/>
      <c r="F14" s="64"/>
      <c r="G14" s="65"/>
      <c r="H14" s="63"/>
      <c r="I14" s="64"/>
      <c r="J14" s="64"/>
      <c r="K14" s="64"/>
      <c r="L14" s="64"/>
      <c r="M14" s="65"/>
      <c r="N14" s="66"/>
      <c r="O14" s="75"/>
      <c r="P14" s="252"/>
      <c r="Q14" s="26"/>
      <c r="R14" s="246"/>
      <c r="S14" s="136"/>
      <c r="T14" s="23"/>
      <c r="U14" s="136"/>
      <c r="V14" s="252"/>
      <c r="W14" s="26"/>
      <c r="X14" s="66"/>
      <c r="Y14" s="27"/>
    </row>
    <row r="15" spans="1:25" ht="12.75">
      <c r="A15" s="137" t="s">
        <v>32</v>
      </c>
      <c r="B15" s="138">
        <f aca="true" t="shared" si="12" ref="B15:G15">SUM(B6:B9)</f>
        <v>133.624</v>
      </c>
      <c r="C15" s="139">
        <f t="shared" si="12"/>
        <v>1720.29</v>
      </c>
      <c r="D15" s="139">
        <f t="shared" si="12"/>
        <v>377.20099999999996</v>
      </c>
      <c r="E15" s="139">
        <f t="shared" si="12"/>
        <v>1303.9260000000002</v>
      </c>
      <c r="F15" s="139">
        <f t="shared" si="12"/>
        <v>3366.5469999999996</v>
      </c>
      <c r="G15" s="140">
        <f t="shared" si="12"/>
        <v>6901.587</v>
      </c>
      <c r="H15" s="138">
        <f aca="true" t="shared" si="13" ref="H15:M15">SUM(H6:H9)</f>
        <v>139.93800000000002</v>
      </c>
      <c r="I15" s="139">
        <f t="shared" si="13"/>
        <v>1699.7959999999998</v>
      </c>
      <c r="J15" s="139">
        <f t="shared" si="13"/>
        <v>381.89500000000004</v>
      </c>
      <c r="K15" s="139">
        <f t="shared" si="13"/>
        <v>1372.748</v>
      </c>
      <c r="L15" s="139">
        <f t="shared" si="13"/>
        <v>3378.3150000000005</v>
      </c>
      <c r="M15" s="140">
        <f t="shared" si="13"/>
        <v>6972.692000000001</v>
      </c>
      <c r="N15" s="141">
        <f>H15-B15</f>
        <v>6.314000000000021</v>
      </c>
      <c r="O15" s="243">
        <f t="shared" si="1"/>
        <v>4.725199066036069</v>
      </c>
      <c r="P15" s="254">
        <f>I15-C15</f>
        <v>-20.494000000000142</v>
      </c>
      <c r="Q15" s="143">
        <f t="shared" si="3"/>
        <v>-1.1913107673706236</v>
      </c>
      <c r="R15" s="248">
        <f>J15-D15</f>
        <v>4.694000000000074</v>
      </c>
      <c r="S15" s="143">
        <f t="shared" si="5"/>
        <v>1.244429362594488</v>
      </c>
      <c r="T15" s="142">
        <f t="shared" si="6"/>
        <v>68.82199999999989</v>
      </c>
      <c r="U15" s="143">
        <f t="shared" si="7"/>
        <v>5.2780602580207585</v>
      </c>
      <c r="V15" s="254">
        <f>L15-F15</f>
        <v>11.768000000000939</v>
      </c>
      <c r="W15" s="143">
        <f t="shared" si="9"/>
        <v>0.34955697930254814</v>
      </c>
      <c r="X15" s="141">
        <f>M15-G15</f>
        <v>71.10500000000047</v>
      </c>
      <c r="Y15" s="144">
        <f t="shared" si="11"/>
        <v>1.03027028421144</v>
      </c>
    </row>
    <row r="16" spans="1:25" ht="12.75">
      <c r="A16" s="145" t="s">
        <v>33</v>
      </c>
      <c r="B16" s="146">
        <f aca="true" t="shared" si="14" ref="B16:G16">SUM(B10:B13)</f>
        <v>180.089</v>
      </c>
      <c r="C16" s="147">
        <f t="shared" si="14"/>
        <v>1341.936</v>
      </c>
      <c r="D16" s="147">
        <f t="shared" si="14"/>
        <v>312.283</v>
      </c>
      <c r="E16" s="147">
        <f t="shared" si="14"/>
        <v>1041.734</v>
      </c>
      <c r="F16" s="147">
        <f t="shared" si="14"/>
        <v>2305.569</v>
      </c>
      <c r="G16" s="148">
        <f t="shared" si="14"/>
        <v>5181.611</v>
      </c>
      <c r="H16" s="146">
        <f aca="true" t="shared" si="15" ref="H16:M16">SUM(H10:H13)</f>
        <v>185.746</v>
      </c>
      <c r="I16" s="147">
        <f t="shared" si="15"/>
        <v>1359.9900000000002</v>
      </c>
      <c r="J16" s="147">
        <f t="shared" si="15"/>
        <v>293.20799999999997</v>
      </c>
      <c r="K16" s="147">
        <f t="shared" si="15"/>
        <v>1002.2470000000001</v>
      </c>
      <c r="L16" s="147">
        <f t="shared" si="15"/>
        <v>2359.479</v>
      </c>
      <c r="M16" s="148">
        <f t="shared" si="15"/>
        <v>5200.67</v>
      </c>
      <c r="N16" s="149">
        <f>H16-B16</f>
        <v>5.657000000000011</v>
      </c>
      <c r="O16" s="244">
        <f t="shared" si="1"/>
        <v>3.1412246167172952</v>
      </c>
      <c r="P16" s="255">
        <f>I16-C16</f>
        <v>18.054000000000315</v>
      </c>
      <c r="Q16" s="151">
        <f t="shared" si="3"/>
        <v>1.3453696748578352</v>
      </c>
      <c r="R16" s="249">
        <f>J16-D16</f>
        <v>-19.075000000000045</v>
      </c>
      <c r="S16" s="151">
        <f t="shared" si="5"/>
        <v>-6.108241562941316</v>
      </c>
      <c r="T16" s="150">
        <f t="shared" si="6"/>
        <v>-39.48699999999985</v>
      </c>
      <c r="U16" s="151">
        <f t="shared" si="7"/>
        <v>-3.7905069816286954</v>
      </c>
      <c r="V16" s="255">
        <f>L16-F16</f>
        <v>53.909999999999854</v>
      </c>
      <c r="W16" s="151">
        <f t="shared" si="9"/>
        <v>2.3382514251362636</v>
      </c>
      <c r="X16" s="149">
        <f>M16-G16</f>
        <v>19.059000000000196</v>
      </c>
      <c r="Y16" s="152">
        <f t="shared" si="11"/>
        <v>0.36781996950368523</v>
      </c>
    </row>
    <row r="17" spans="1:25" ht="12.75">
      <c r="A17" s="137" t="s">
        <v>34</v>
      </c>
      <c r="B17" s="138">
        <f aca="true" t="shared" si="16" ref="B17:G17">B16+B15</f>
        <v>313.71299999999997</v>
      </c>
      <c r="C17" s="139">
        <f t="shared" si="16"/>
        <v>3062.2259999999997</v>
      </c>
      <c r="D17" s="139">
        <f t="shared" si="16"/>
        <v>689.4839999999999</v>
      </c>
      <c r="E17" s="139">
        <f t="shared" si="16"/>
        <v>2345.66</v>
      </c>
      <c r="F17" s="139">
        <f t="shared" si="16"/>
        <v>5672.116</v>
      </c>
      <c r="G17" s="140">
        <f t="shared" si="16"/>
        <v>12083.198</v>
      </c>
      <c r="H17" s="138">
        <f aca="true" t="shared" si="17" ref="H17:M17">H16+H15</f>
        <v>325.684</v>
      </c>
      <c r="I17" s="139">
        <f t="shared" si="17"/>
        <v>3059.786</v>
      </c>
      <c r="J17" s="139">
        <f t="shared" si="17"/>
        <v>675.1030000000001</v>
      </c>
      <c r="K17" s="139">
        <f t="shared" si="17"/>
        <v>2374.995</v>
      </c>
      <c r="L17" s="139">
        <f t="shared" si="17"/>
        <v>5737.794</v>
      </c>
      <c r="M17" s="140">
        <f t="shared" si="17"/>
        <v>12173.362000000001</v>
      </c>
      <c r="N17" s="141">
        <f>H17-B17</f>
        <v>11.97100000000006</v>
      </c>
      <c r="O17" s="243">
        <f t="shared" si="1"/>
        <v>3.8159081708440823</v>
      </c>
      <c r="P17" s="254">
        <f>I17-C17</f>
        <v>-2.4399999999996</v>
      </c>
      <c r="Q17" s="143">
        <f t="shared" si="3"/>
        <v>-0.07968059836208852</v>
      </c>
      <c r="R17" s="248">
        <f>J17-D17</f>
        <v>-14.380999999999858</v>
      </c>
      <c r="S17" s="143">
        <f t="shared" si="5"/>
        <v>-2.0857626862987217</v>
      </c>
      <c r="T17" s="142">
        <f t="shared" si="6"/>
        <v>29.335000000000036</v>
      </c>
      <c r="U17" s="143">
        <f t="shared" si="7"/>
        <v>1.250607504923991</v>
      </c>
      <c r="V17" s="254">
        <f>L17-F17</f>
        <v>65.67799999999988</v>
      </c>
      <c r="W17" s="143">
        <f t="shared" si="9"/>
        <v>1.1579100286383408</v>
      </c>
      <c r="X17" s="141">
        <f>M17-G17</f>
        <v>90.16400000000067</v>
      </c>
      <c r="Y17" s="144">
        <f t="shared" si="11"/>
        <v>0.7461931849498882</v>
      </c>
    </row>
    <row r="18" spans="1:25" ht="6.75" customHeight="1">
      <c r="A18" s="69"/>
      <c r="B18" s="63"/>
      <c r="C18" s="64"/>
      <c r="D18" s="64"/>
      <c r="E18" s="64"/>
      <c r="F18" s="64"/>
      <c r="G18" s="65"/>
      <c r="H18" s="63"/>
      <c r="I18" s="64"/>
      <c r="J18" s="64"/>
      <c r="K18" s="64"/>
      <c r="L18" s="64"/>
      <c r="M18" s="65"/>
      <c r="N18" s="66"/>
      <c r="O18" s="75"/>
      <c r="P18" s="252"/>
      <c r="Q18" s="26"/>
      <c r="R18" s="246"/>
      <c r="S18" s="136"/>
      <c r="T18" s="23"/>
      <c r="U18" s="136"/>
      <c r="V18" s="252"/>
      <c r="W18" s="26"/>
      <c r="X18" s="66"/>
      <c r="Y18" s="27"/>
    </row>
    <row r="19" spans="1:25" ht="12.75">
      <c r="A19" s="62" t="s">
        <v>35</v>
      </c>
      <c r="B19" s="63">
        <v>49.086</v>
      </c>
      <c r="C19" s="64">
        <v>318.929</v>
      </c>
      <c r="D19" s="64">
        <v>101.227</v>
      </c>
      <c r="E19" s="64">
        <v>356.556</v>
      </c>
      <c r="F19" s="64">
        <v>772.611</v>
      </c>
      <c r="G19" s="65">
        <v>1598.409</v>
      </c>
      <c r="H19" s="63">
        <v>41.409</v>
      </c>
      <c r="I19" s="64">
        <v>337.296</v>
      </c>
      <c r="J19" s="64">
        <v>96.419</v>
      </c>
      <c r="K19" s="64">
        <v>365.435</v>
      </c>
      <c r="L19" s="64">
        <v>775.982</v>
      </c>
      <c r="M19" s="65">
        <v>1616.541</v>
      </c>
      <c r="N19" s="66">
        <f>H19-B19</f>
        <v>-7.677</v>
      </c>
      <c r="O19" s="75">
        <f t="shared" si="1"/>
        <v>-15.63989732306564</v>
      </c>
      <c r="P19" s="252">
        <f>I19-C19</f>
        <v>18.36700000000002</v>
      </c>
      <c r="Q19" s="26">
        <f t="shared" si="3"/>
        <v>5.758962026030872</v>
      </c>
      <c r="R19" s="246">
        <f>J19-D19</f>
        <v>-4.808000000000007</v>
      </c>
      <c r="S19" s="26">
        <f t="shared" si="5"/>
        <v>-4.749720924259336</v>
      </c>
      <c r="T19" s="23">
        <f t="shared" si="6"/>
        <v>8.879000000000019</v>
      </c>
      <c r="U19" s="26">
        <f t="shared" si="7"/>
        <v>2.490211916220744</v>
      </c>
      <c r="V19" s="252">
        <f>L19-F19</f>
        <v>3.370999999999981</v>
      </c>
      <c r="W19" s="26">
        <f t="shared" si="9"/>
        <v>0.43631271105381586</v>
      </c>
      <c r="X19" s="66">
        <f>M19-G19</f>
        <v>18.131999999999834</v>
      </c>
      <c r="Y19" s="27">
        <f t="shared" si="11"/>
        <v>1.1343779971208647</v>
      </c>
    </row>
    <row r="20" spans="1:25" ht="12.75">
      <c r="A20" s="127" t="s">
        <v>36</v>
      </c>
      <c r="B20" s="128">
        <v>16.697</v>
      </c>
      <c r="C20" s="129">
        <v>67.114</v>
      </c>
      <c r="D20" s="129">
        <v>23.166</v>
      </c>
      <c r="E20" s="129">
        <v>70.763</v>
      </c>
      <c r="F20" s="129">
        <v>172.84</v>
      </c>
      <c r="G20" s="130">
        <v>350.579</v>
      </c>
      <c r="H20" s="128">
        <v>20.994</v>
      </c>
      <c r="I20" s="129">
        <v>69.02</v>
      </c>
      <c r="J20" s="129">
        <v>22.17</v>
      </c>
      <c r="K20" s="129">
        <v>76.781</v>
      </c>
      <c r="L20" s="129">
        <v>174.849</v>
      </c>
      <c r="M20" s="130">
        <v>363.813</v>
      </c>
      <c r="N20" s="131">
        <f>H20-B20</f>
        <v>4.297000000000001</v>
      </c>
      <c r="O20" s="242">
        <f t="shared" si="1"/>
        <v>25.73516200515064</v>
      </c>
      <c r="P20" s="253">
        <f>I20-C20</f>
        <v>1.9059999999999917</v>
      </c>
      <c r="Q20" s="133">
        <f t="shared" si="3"/>
        <v>2.8399439759215426</v>
      </c>
      <c r="R20" s="247">
        <f>J20-D20</f>
        <v>-0.9959999999999987</v>
      </c>
      <c r="S20" s="133">
        <f t="shared" si="5"/>
      </c>
      <c r="T20" s="132">
        <f t="shared" si="6"/>
        <v>6.018000000000001</v>
      </c>
      <c r="U20" s="133">
        <f t="shared" si="7"/>
        <v>8.504444413040702</v>
      </c>
      <c r="V20" s="253">
        <f>L20-F20</f>
        <v>2.008999999999986</v>
      </c>
      <c r="W20" s="133">
        <f t="shared" si="9"/>
        <v>1.162346679009488</v>
      </c>
      <c r="X20" s="131">
        <f>M20-G20</f>
        <v>13.23399999999998</v>
      </c>
      <c r="Y20" s="134">
        <f t="shared" si="11"/>
        <v>3.7748980971478545</v>
      </c>
    </row>
    <row r="21" spans="1:25" ht="12.75">
      <c r="A21" s="127" t="s">
        <v>37</v>
      </c>
      <c r="B21" s="128">
        <v>14.411</v>
      </c>
      <c r="C21" s="129">
        <v>179.468</v>
      </c>
      <c r="D21" s="129">
        <v>35.745</v>
      </c>
      <c r="E21" s="129">
        <v>134.108</v>
      </c>
      <c r="F21" s="129">
        <v>266.813</v>
      </c>
      <c r="G21" s="130">
        <v>630.546</v>
      </c>
      <c r="H21" s="128">
        <v>13.594</v>
      </c>
      <c r="I21" s="129">
        <v>176.806</v>
      </c>
      <c r="J21" s="129">
        <v>31.473</v>
      </c>
      <c r="K21" s="129">
        <v>154.757</v>
      </c>
      <c r="L21" s="129">
        <v>260.94</v>
      </c>
      <c r="M21" s="130">
        <v>637.569</v>
      </c>
      <c r="N21" s="131">
        <f>H21-B21</f>
        <v>-0.8170000000000002</v>
      </c>
      <c r="O21" s="242">
        <f t="shared" si="1"/>
      </c>
      <c r="P21" s="253">
        <f>I21-C21</f>
        <v>-2.6619999999999777</v>
      </c>
      <c r="Q21" s="133">
        <f t="shared" si="3"/>
        <v>-1.4832727840060471</v>
      </c>
      <c r="R21" s="247">
        <f>J21-D21</f>
        <v>-4.2719999999999985</v>
      </c>
      <c r="S21" s="133">
        <f t="shared" si="5"/>
        <v>-11.951321863197649</v>
      </c>
      <c r="T21" s="132">
        <f t="shared" si="6"/>
        <v>20.649</v>
      </c>
      <c r="U21" s="133">
        <f t="shared" si="7"/>
        <v>15.397291735019536</v>
      </c>
      <c r="V21" s="253">
        <f>L21-F21</f>
        <v>-5.8729999999999905</v>
      </c>
      <c r="W21" s="133">
        <f t="shared" si="9"/>
        <v>-2.2011671095486207</v>
      </c>
      <c r="X21" s="131">
        <f>M21-G21</f>
        <v>7.022999999999911</v>
      </c>
      <c r="Y21" s="134">
        <f t="shared" si="11"/>
        <v>1.1137966143627835</v>
      </c>
    </row>
    <row r="22" spans="1:25" ht="12.75">
      <c r="A22" s="62" t="s">
        <v>38</v>
      </c>
      <c r="B22" s="63">
        <v>50.231</v>
      </c>
      <c r="C22" s="241">
        <v>216.439</v>
      </c>
      <c r="D22" s="64">
        <v>147.626</v>
      </c>
      <c r="E22" s="64">
        <v>474.049</v>
      </c>
      <c r="F22" s="241">
        <v>1530.421</v>
      </c>
      <c r="G22" s="334">
        <v>2418.766</v>
      </c>
      <c r="H22" s="63">
        <v>46.469</v>
      </c>
      <c r="I22" s="241">
        <v>221.98</v>
      </c>
      <c r="J22" s="64">
        <v>131.654</v>
      </c>
      <c r="K22" s="64">
        <v>453.954</v>
      </c>
      <c r="L22" s="241">
        <v>1565.395</v>
      </c>
      <c r="M22" s="334">
        <v>2419.452</v>
      </c>
      <c r="N22" s="66">
        <f>H22-B22</f>
        <v>-3.7620000000000005</v>
      </c>
      <c r="O22" s="75">
        <f t="shared" si="1"/>
        <v>-7.489398976727529</v>
      </c>
      <c r="P22" s="252">
        <f>I22-C22</f>
        <v>5.540999999999997</v>
      </c>
      <c r="Q22" s="26">
        <f t="shared" si="3"/>
        <v>2.560074663069031</v>
      </c>
      <c r="R22" s="246">
        <f>J22-D22</f>
        <v>-15.972000000000008</v>
      </c>
      <c r="S22" s="26">
        <f t="shared" si="5"/>
        <v>-10.819232384539319</v>
      </c>
      <c r="T22" s="23">
        <f t="shared" si="6"/>
        <v>-20.09499999999997</v>
      </c>
      <c r="U22" s="26">
        <f t="shared" si="7"/>
        <v>-4.239013266561045</v>
      </c>
      <c r="V22" s="252">
        <f>L22-F22</f>
        <v>34.97399999999993</v>
      </c>
      <c r="W22" s="26">
        <f t="shared" si="9"/>
        <v>2.285253534811659</v>
      </c>
      <c r="X22" s="66">
        <f>M22-G22</f>
        <v>0.6860000000001492</v>
      </c>
      <c r="Y22" s="27">
        <f t="shared" si="11"/>
      </c>
    </row>
    <row r="23" spans="1:25" ht="6.75" customHeight="1">
      <c r="A23" s="69"/>
      <c r="B23" s="63"/>
      <c r="C23" s="64"/>
      <c r="D23" s="64"/>
      <c r="E23" s="64"/>
      <c r="F23" s="64"/>
      <c r="G23" s="65"/>
      <c r="H23" s="63"/>
      <c r="I23" s="64"/>
      <c r="J23" s="64"/>
      <c r="K23" s="64"/>
      <c r="L23" s="64"/>
      <c r="M23" s="65"/>
      <c r="N23" s="66"/>
      <c r="O23" s="75"/>
      <c r="P23" s="252"/>
      <c r="Q23" s="26"/>
      <c r="R23" s="246"/>
      <c r="S23" s="136"/>
      <c r="T23" s="23"/>
      <c r="U23" s="136"/>
      <c r="V23" s="252"/>
      <c r="W23" s="26"/>
      <c r="X23" s="66"/>
      <c r="Y23" s="27"/>
    </row>
    <row r="24" spans="1:25" ht="12.75">
      <c r="A24" s="137" t="s">
        <v>39</v>
      </c>
      <c r="B24" s="138">
        <f aca="true" t="shared" si="18" ref="B24:G24">SUM(B19:B22)</f>
        <v>130.425</v>
      </c>
      <c r="C24" s="139">
        <f t="shared" si="18"/>
        <v>781.9499999999999</v>
      </c>
      <c r="D24" s="139">
        <f t="shared" si="18"/>
        <v>307.764</v>
      </c>
      <c r="E24" s="139">
        <f t="shared" si="18"/>
        <v>1035.4759999999999</v>
      </c>
      <c r="F24" s="139">
        <f t="shared" si="18"/>
        <v>2742.6850000000004</v>
      </c>
      <c r="G24" s="140">
        <f t="shared" si="18"/>
        <v>4998.3</v>
      </c>
      <c r="H24" s="138">
        <f aca="true" t="shared" si="19" ref="H24:M24">SUM(H19:H22)</f>
        <v>122.46600000000001</v>
      </c>
      <c r="I24" s="139">
        <f t="shared" si="19"/>
        <v>805.102</v>
      </c>
      <c r="J24" s="139">
        <f t="shared" si="19"/>
        <v>281.716</v>
      </c>
      <c r="K24" s="139">
        <f t="shared" si="19"/>
        <v>1050.927</v>
      </c>
      <c r="L24" s="139">
        <f t="shared" si="19"/>
        <v>2777.166</v>
      </c>
      <c r="M24" s="140">
        <f t="shared" si="19"/>
        <v>5037.375</v>
      </c>
      <c r="N24" s="141">
        <f>H24-B24</f>
        <v>-7.959000000000003</v>
      </c>
      <c r="O24" s="243">
        <f t="shared" si="1"/>
        <v>-6.102357676825761</v>
      </c>
      <c r="P24" s="254">
        <f>I24-C24</f>
        <v>23.152000000000044</v>
      </c>
      <c r="Q24" s="143">
        <f t="shared" si="3"/>
        <v>2.9608031204041225</v>
      </c>
      <c r="R24" s="248">
        <f>J24-D24</f>
        <v>-26.048000000000002</v>
      </c>
      <c r="S24" s="143">
        <f t="shared" si="5"/>
        <v>-8.463627974681899</v>
      </c>
      <c r="T24" s="142">
        <f t="shared" si="6"/>
        <v>15.451000000000022</v>
      </c>
      <c r="U24" s="143">
        <f t="shared" si="7"/>
        <v>1.492163990280801</v>
      </c>
      <c r="V24" s="254">
        <f>L24-F24</f>
        <v>34.48099999999977</v>
      </c>
      <c r="W24" s="143">
        <f t="shared" si="9"/>
        <v>1.257198693980527</v>
      </c>
      <c r="X24" s="141">
        <f>M24-G24</f>
        <v>39.07499999999982</v>
      </c>
      <c r="Y24" s="144">
        <f t="shared" si="11"/>
        <v>0.7817658003721135</v>
      </c>
    </row>
    <row r="25" spans="1:25" ht="6.75" customHeight="1">
      <c r="A25" s="69"/>
      <c r="B25" s="63"/>
      <c r="C25" s="64"/>
      <c r="D25" s="64"/>
      <c r="E25" s="64"/>
      <c r="F25" s="64"/>
      <c r="G25" s="65"/>
      <c r="H25" s="63"/>
      <c r="I25" s="64"/>
      <c r="J25" s="64"/>
      <c r="K25" s="64"/>
      <c r="L25" s="64"/>
      <c r="M25" s="65"/>
      <c r="N25" s="66"/>
      <c r="O25" s="75"/>
      <c r="P25" s="252"/>
      <c r="Q25" s="26"/>
      <c r="R25" s="246"/>
      <c r="S25" s="136"/>
      <c r="T25" s="23"/>
      <c r="U25" s="136"/>
      <c r="V25" s="252"/>
      <c r="W25" s="26"/>
      <c r="X25" s="66"/>
      <c r="Y25" s="27"/>
    </row>
    <row r="26" spans="1:25" ht="12.75">
      <c r="A26" s="62" t="s">
        <v>40</v>
      </c>
      <c r="B26" s="63">
        <v>19.851</v>
      </c>
      <c r="C26" s="64">
        <v>105.571</v>
      </c>
      <c r="D26" s="64">
        <v>38.674</v>
      </c>
      <c r="E26" s="64">
        <v>103.721</v>
      </c>
      <c r="F26" s="64">
        <v>218.431</v>
      </c>
      <c r="G26" s="65">
        <v>486.249</v>
      </c>
      <c r="H26" s="63">
        <v>19.439</v>
      </c>
      <c r="I26" s="64">
        <v>112.829</v>
      </c>
      <c r="J26" s="64">
        <v>34.536</v>
      </c>
      <c r="K26" s="64">
        <v>103.931</v>
      </c>
      <c r="L26" s="64">
        <v>232.973</v>
      </c>
      <c r="M26" s="65">
        <v>503.708</v>
      </c>
      <c r="N26" s="66">
        <f aca="true" t="shared" si="20" ref="N26:N33">H26-B26</f>
        <v>-0.41199999999999903</v>
      </c>
      <c r="O26" s="75">
        <f t="shared" si="1"/>
      </c>
      <c r="P26" s="252">
        <f aca="true" t="shared" si="21" ref="P26:P33">I26-C26</f>
        <v>7.257999999999996</v>
      </c>
      <c r="Q26" s="26">
        <f t="shared" si="3"/>
        <v>6.87499407981359</v>
      </c>
      <c r="R26" s="246">
        <f aca="true" t="shared" si="22" ref="R26:R33">J26-D26</f>
        <v>-4.137999999999998</v>
      </c>
      <c r="S26" s="26">
        <f t="shared" si="5"/>
        <v>-10.699694885452743</v>
      </c>
      <c r="T26" s="23">
        <f t="shared" si="6"/>
        <v>0.20999999999999375</v>
      </c>
      <c r="U26" s="26">
        <f t="shared" si="7"/>
      </c>
      <c r="V26" s="252">
        <f aca="true" t="shared" si="23" ref="V26:V33">L26-F26</f>
        <v>14.542000000000002</v>
      </c>
      <c r="W26" s="26">
        <f t="shared" si="9"/>
        <v>6.657479936455914</v>
      </c>
      <c r="X26" s="66">
        <f aca="true" t="shared" si="24" ref="X26:X33">M26-G26</f>
        <v>17.459000000000003</v>
      </c>
      <c r="Y26" s="27">
        <f t="shared" si="11"/>
        <v>3.5905472299171777</v>
      </c>
    </row>
    <row r="27" spans="1:25" ht="12.75">
      <c r="A27" s="127" t="s">
        <v>41</v>
      </c>
      <c r="B27" s="128">
        <v>5.837</v>
      </c>
      <c r="C27" s="129">
        <v>17.789</v>
      </c>
      <c r="D27" s="129">
        <v>10.13</v>
      </c>
      <c r="E27" s="129">
        <v>17.835</v>
      </c>
      <c r="F27" s="129">
        <v>55.198</v>
      </c>
      <c r="G27" s="130">
        <v>106.788</v>
      </c>
      <c r="H27" s="128">
        <v>6.583</v>
      </c>
      <c r="I27" s="129">
        <v>20.36</v>
      </c>
      <c r="J27" s="129">
        <v>8.861</v>
      </c>
      <c r="K27" s="129">
        <v>23.295</v>
      </c>
      <c r="L27" s="129">
        <v>49.266</v>
      </c>
      <c r="M27" s="130">
        <v>108.365</v>
      </c>
      <c r="N27" s="131">
        <f t="shared" si="20"/>
        <v>0.7460000000000004</v>
      </c>
      <c r="O27" s="242">
        <f t="shared" si="1"/>
      </c>
      <c r="P27" s="253">
        <f t="shared" si="21"/>
        <v>2.570999999999998</v>
      </c>
      <c r="Q27" s="133">
        <f t="shared" si="3"/>
        <v>14.452751700489046</v>
      </c>
      <c r="R27" s="247">
        <f t="shared" si="22"/>
        <v>-1.2690000000000001</v>
      </c>
      <c r="S27" s="133">
        <f t="shared" si="5"/>
      </c>
      <c r="T27" s="132">
        <f t="shared" si="6"/>
        <v>5.460000000000001</v>
      </c>
      <c r="U27" s="133">
        <f t="shared" si="7"/>
        <v>30.61396131202693</v>
      </c>
      <c r="V27" s="253">
        <f t="shared" si="23"/>
        <v>-5.932000000000002</v>
      </c>
      <c r="W27" s="133">
        <f t="shared" si="9"/>
        <v>-10.746766187180697</v>
      </c>
      <c r="X27" s="131">
        <f t="shared" si="24"/>
        <v>1.5769999999999982</v>
      </c>
      <c r="Y27" s="134">
        <f t="shared" si="11"/>
        <v>1.4767576881297515</v>
      </c>
    </row>
    <row r="28" spans="1:25" ht="12.75">
      <c r="A28" s="127" t="s">
        <v>42</v>
      </c>
      <c r="B28" s="128">
        <v>73.42</v>
      </c>
      <c r="C28" s="129">
        <v>225.179</v>
      </c>
      <c r="D28" s="129">
        <v>122.444</v>
      </c>
      <c r="E28" s="129">
        <v>401.957</v>
      </c>
      <c r="F28" s="129">
        <v>824.4</v>
      </c>
      <c r="G28" s="130">
        <v>1647.4</v>
      </c>
      <c r="H28" s="128">
        <v>75.347</v>
      </c>
      <c r="I28" s="129">
        <v>245.823</v>
      </c>
      <c r="J28" s="129">
        <v>108.677</v>
      </c>
      <c r="K28" s="129">
        <v>388.238</v>
      </c>
      <c r="L28" s="129">
        <v>846.921</v>
      </c>
      <c r="M28" s="130">
        <v>1665.006</v>
      </c>
      <c r="N28" s="131">
        <f t="shared" si="20"/>
        <v>1.9269999999999925</v>
      </c>
      <c r="O28" s="242">
        <f t="shared" si="1"/>
        <v>2.624625442658669</v>
      </c>
      <c r="P28" s="253">
        <f t="shared" si="21"/>
        <v>20.644000000000005</v>
      </c>
      <c r="Q28" s="133">
        <f t="shared" si="3"/>
        <v>9.16781760288481</v>
      </c>
      <c r="R28" s="247">
        <f t="shared" si="22"/>
        <v>-13.766999999999996</v>
      </c>
      <c r="S28" s="133">
        <f t="shared" si="5"/>
        <v>-11.24350723596092</v>
      </c>
      <c r="T28" s="132">
        <f t="shared" si="6"/>
        <v>-13.718999999999994</v>
      </c>
      <c r="U28" s="133">
        <f t="shared" si="7"/>
        <v>-3.413051644827675</v>
      </c>
      <c r="V28" s="253">
        <f t="shared" si="23"/>
        <v>22.521000000000072</v>
      </c>
      <c r="W28" s="133">
        <f t="shared" si="9"/>
        <v>2.731804949053867</v>
      </c>
      <c r="X28" s="131">
        <f t="shared" si="24"/>
        <v>17.605999999999995</v>
      </c>
      <c r="Y28" s="134">
        <f t="shared" si="11"/>
        <v>1.068714337744325</v>
      </c>
    </row>
    <row r="29" spans="1:25" ht="12.75">
      <c r="A29" s="127" t="s">
        <v>43</v>
      </c>
      <c r="B29" s="128">
        <v>105.408</v>
      </c>
      <c r="C29" s="129">
        <v>206.196</v>
      </c>
      <c r="D29" s="129">
        <v>80.315</v>
      </c>
      <c r="E29" s="129">
        <v>283.185</v>
      </c>
      <c r="F29" s="129">
        <v>570.851</v>
      </c>
      <c r="G29" s="130">
        <v>1245.955</v>
      </c>
      <c r="H29" s="128">
        <v>126.664</v>
      </c>
      <c r="I29" s="129">
        <v>188.613</v>
      </c>
      <c r="J29" s="129">
        <v>81.415</v>
      </c>
      <c r="K29" s="129">
        <v>293.631</v>
      </c>
      <c r="L29" s="129">
        <v>559.487</v>
      </c>
      <c r="M29" s="130">
        <v>1249.808</v>
      </c>
      <c r="N29" s="131">
        <f t="shared" si="20"/>
        <v>21.256</v>
      </c>
      <c r="O29" s="242">
        <f t="shared" si="1"/>
        <v>20.165452337583503</v>
      </c>
      <c r="P29" s="253">
        <f t="shared" si="21"/>
        <v>-17.583</v>
      </c>
      <c r="Q29" s="133">
        <f t="shared" si="3"/>
        <v>-8.52732351743002</v>
      </c>
      <c r="R29" s="247">
        <f t="shared" si="22"/>
        <v>1.1000000000000085</v>
      </c>
      <c r="S29" s="133">
        <f t="shared" si="5"/>
      </c>
      <c r="T29" s="132">
        <f t="shared" si="6"/>
        <v>10.44599999999997</v>
      </c>
      <c r="U29" s="133">
        <f t="shared" si="7"/>
        <v>3.6887547009905006</v>
      </c>
      <c r="V29" s="253">
        <f t="shared" si="23"/>
        <v>-11.364000000000033</v>
      </c>
      <c r="W29" s="133">
        <f t="shared" si="9"/>
        <v>-1.990712112267488</v>
      </c>
      <c r="X29" s="131">
        <f t="shared" si="24"/>
        <v>3.8530000000000655</v>
      </c>
      <c r="Y29" s="134">
        <f t="shared" si="11"/>
        <v>0.3092407029146358</v>
      </c>
    </row>
    <row r="30" spans="1:25" ht="12.75">
      <c r="A30" s="127" t="s">
        <v>44</v>
      </c>
      <c r="B30" s="128">
        <v>16.795</v>
      </c>
      <c r="C30" s="64">
        <v>34.551</v>
      </c>
      <c r="D30" s="129">
        <v>16.416</v>
      </c>
      <c r="E30" s="129">
        <v>34.358</v>
      </c>
      <c r="F30" s="129">
        <v>86.928</v>
      </c>
      <c r="G30" s="130">
        <v>189.048</v>
      </c>
      <c r="H30" s="128">
        <v>17.527</v>
      </c>
      <c r="I30" s="64">
        <v>31.941</v>
      </c>
      <c r="J30" s="129">
        <v>14.362</v>
      </c>
      <c r="K30" s="129">
        <v>34.84</v>
      </c>
      <c r="L30" s="129">
        <v>92.608</v>
      </c>
      <c r="M30" s="130">
        <v>191.278</v>
      </c>
      <c r="N30" s="131">
        <f t="shared" si="20"/>
        <v>0.7319999999999993</v>
      </c>
      <c r="O30" s="242">
        <f t="shared" si="1"/>
      </c>
      <c r="P30" s="253">
        <f t="shared" si="21"/>
        <v>-2.610000000000003</v>
      </c>
      <c r="Q30" s="133">
        <f t="shared" si="3"/>
        <v>-7.554050533993248</v>
      </c>
      <c r="R30" s="247">
        <f t="shared" si="22"/>
        <v>-2.0540000000000003</v>
      </c>
      <c r="S30" s="133">
        <f t="shared" si="5"/>
        <v>-12.51218323586744</v>
      </c>
      <c r="T30" s="132">
        <f t="shared" si="6"/>
        <v>0.4820000000000064</v>
      </c>
      <c r="U30" s="133">
        <f t="shared" si="7"/>
      </c>
      <c r="V30" s="253">
        <f t="shared" si="23"/>
        <v>5.680000000000007</v>
      </c>
      <c r="W30" s="133">
        <f t="shared" si="9"/>
        <v>6.534143198969275</v>
      </c>
      <c r="X30" s="131">
        <f t="shared" si="24"/>
        <v>2.2299999999999898</v>
      </c>
      <c r="Y30" s="134">
        <f t="shared" si="11"/>
        <v>1.1795946003131519</v>
      </c>
    </row>
    <row r="31" spans="1:25" ht="12.75">
      <c r="A31" s="127" t="s">
        <v>45</v>
      </c>
      <c r="B31" s="128">
        <v>66.155</v>
      </c>
      <c r="C31" s="129">
        <v>44.571</v>
      </c>
      <c r="D31" s="129">
        <v>37.083</v>
      </c>
      <c r="E31" s="129">
        <v>156.546</v>
      </c>
      <c r="F31" s="129">
        <v>274.283</v>
      </c>
      <c r="G31" s="130">
        <v>578.638</v>
      </c>
      <c r="H31" s="128">
        <v>72.214</v>
      </c>
      <c r="I31" s="129">
        <v>41.279</v>
      </c>
      <c r="J31" s="129">
        <v>36.069</v>
      </c>
      <c r="K31" s="129">
        <v>144.433</v>
      </c>
      <c r="L31" s="129">
        <v>278.799</v>
      </c>
      <c r="M31" s="130">
        <v>572.792</v>
      </c>
      <c r="N31" s="131">
        <f t="shared" si="20"/>
        <v>6.0589999999999975</v>
      </c>
      <c r="O31" s="242">
        <f t="shared" si="1"/>
        <v>9.158793741969617</v>
      </c>
      <c r="P31" s="253">
        <f t="shared" si="21"/>
        <v>-3.2919999999999945</v>
      </c>
      <c r="Q31" s="133">
        <f t="shared" si="3"/>
        <v>-7.3859684548248765</v>
      </c>
      <c r="R31" s="247">
        <f t="shared" si="22"/>
        <v>-1.0139999999999958</v>
      </c>
      <c r="S31" s="133">
        <f t="shared" si="5"/>
      </c>
      <c r="T31" s="132">
        <f t="shared" si="6"/>
        <v>-12.113</v>
      </c>
      <c r="U31" s="133">
        <f t="shared" si="7"/>
        <v>-7.737661773536203</v>
      </c>
      <c r="V31" s="253">
        <f t="shared" si="23"/>
        <v>4.515999999999963</v>
      </c>
      <c r="W31" s="133">
        <f t="shared" si="9"/>
        <v>1.6464746265718162</v>
      </c>
      <c r="X31" s="131">
        <f t="shared" si="24"/>
        <v>-5.846000000000004</v>
      </c>
      <c r="Y31" s="134">
        <f t="shared" si="11"/>
        <v>-1.0103035058188397</v>
      </c>
    </row>
    <row r="32" spans="1:25" ht="12.75">
      <c r="A32" s="127" t="s">
        <v>46</v>
      </c>
      <c r="B32" s="128">
        <v>128.989</v>
      </c>
      <c r="C32" s="129">
        <v>137.736</v>
      </c>
      <c r="D32" s="129">
        <v>78.462</v>
      </c>
      <c r="E32" s="129">
        <v>329.355</v>
      </c>
      <c r="F32" s="129">
        <v>697.86</v>
      </c>
      <c r="G32" s="130">
        <v>1372.402</v>
      </c>
      <c r="H32" s="128">
        <v>131.192</v>
      </c>
      <c r="I32" s="129">
        <v>119.743</v>
      </c>
      <c r="J32" s="129">
        <v>68.041</v>
      </c>
      <c r="K32" s="129">
        <v>355.47</v>
      </c>
      <c r="L32" s="129">
        <v>697.239</v>
      </c>
      <c r="M32" s="130">
        <v>1371.684</v>
      </c>
      <c r="N32" s="131">
        <f t="shared" si="20"/>
        <v>2.203000000000003</v>
      </c>
      <c r="O32" s="242">
        <f t="shared" si="1"/>
        <v>1.7078975726612384</v>
      </c>
      <c r="P32" s="253">
        <f t="shared" si="21"/>
        <v>-17.992999999999995</v>
      </c>
      <c r="Q32" s="133">
        <f t="shared" si="3"/>
        <v>-13.063396642852993</v>
      </c>
      <c r="R32" s="247">
        <f t="shared" si="22"/>
        <v>-10.421000000000006</v>
      </c>
      <c r="S32" s="133">
        <f t="shared" si="5"/>
        <v>-13.281588539675255</v>
      </c>
      <c r="T32" s="132">
        <f t="shared" si="6"/>
        <v>26.11500000000001</v>
      </c>
      <c r="U32" s="133">
        <f t="shared" si="7"/>
        <v>7.929134216878452</v>
      </c>
      <c r="V32" s="253">
        <f t="shared" si="23"/>
        <v>-0.6209999999999809</v>
      </c>
      <c r="W32" s="133">
        <f t="shared" si="9"/>
      </c>
      <c r="X32" s="131">
        <f t="shared" si="24"/>
        <v>-0.7180000000000746</v>
      </c>
      <c r="Y32" s="134">
        <f t="shared" si="11"/>
      </c>
    </row>
    <row r="33" spans="1:25" ht="12.75">
      <c r="A33" s="62" t="s">
        <v>47</v>
      </c>
      <c r="B33" s="63">
        <v>31.348</v>
      </c>
      <c r="C33" s="241">
        <v>62.112</v>
      </c>
      <c r="D33" s="64">
        <v>42.08</v>
      </c>
      <c r="E33" s="64">
        <v>175.2</v>
      </c>
      <c r="F33" s="64">
        <v>315.197</v>
      </c>
      <c r="G33" s="65">
        <v>625.937</v>
      </c>
      <c r="H33" s="63">
        <v>33.287</v>
      </c>
      <c r="I33" s="241">
        <v>50.139</v>
      </c>
      <c r="J33" s="64">
        <v>31.63</v>
      </c>
      <c r="K33" s="64">
        <v>162.008</v>
      </c>
      <c r="L33" s="64">
        <v>334.663</v>
      </c>
      <c r="M33" s="65">
        <v>611.727</v>
      </c>
      <c r="N33" s="66">
        <f t="shared" si="20"/>
        <v>1.939</v>
      </c>
      <c r="O33" s="75">
        <f t="shared" si="1"/>
        <v>6.185402577516911</v>
      </c>
      <c r="P33" s="252">
        <f t="shared" si="21"/>
        <v>-11.972999999999999</v>
      </c>
      <c r="Q33" s="26">
        <f t="shared" si="3"/>
        <v>-19.276468315301386</v>
      </c>
      <c r="R33" s="246">
        <f t="shared" si="22"/>
        <v>-10.45</v>
      </c>
      <c r="S33" s="26">
        <f t="shared" si="5"/>
        <v>-24.83365019011407</v>
      </c>
      <c r="T33" s="23">
        <f t="shared" si="6"/>
        <v>-13.191999999999979</v>
      </c>
      <c r="U33" s="26">
        <f t="shared" si="7"/>
        <v>-7.529680365296784</v>
      </c>
      <c r="V33" s="252">
        <f t="shared" si="23"/>
        <v>19.466000000000008</v>
      </c>
      <c r="W33" s="26">
        <f t="shared" si="9"/>
        <v>6.175820201334403</v>
      </c>
      <c r="X33" s="66">
        <f t="shared" si="24"/>
        <v>-14.210000000000036</v>
      </c>
      <c r="Y33" s="27">
        <f t="shared" si="11"/>
        <v>-2.270196521375169</v>
      </c>
    </row>
    <row r="34" spans="1:25" ht="6.75" customHeight="1">
      <c r="A34" s="69"/>
      <c r="B34" s="63"/>
      <c r="C34" s="64"/>
      <c r="D34" s="64"/>
      <c r="E34" s="64"/>
      <c r="F34" s="64"/>
      <c r="G34" s="65"/>
      <c r="H34" s="63"/>
      <c r="I34" s="64"/>
      <c r="J34" s="64"/>
      <c r="K34" s="64"/>
      <c r="L34" s="64"/>
      <c r="M34" s="65"/>
      <c r="N34" s="66"/>
      <c r="O34" s="75"/>
      <c r="P34" s="252"/>
      <c r="Q34" s="26"/>
      <c r="R34" s="246"/>
      <c r="S34" s="136"/>
      <c r="T34" s="23"/>
      <c r="U34" s="136"/>
      <c r="V34" s="252"/>
      <c r="W34" s="26"/>
      <c r="X34" s="66"/>
      <c r="Y34" s="27"/>
    </row>
    <row r="35" spans="1:25" ht="12.75">
      <c r="A35" s="137" t="s">
        <v>48</v>
      </c>
      <c r="B35" s="138">
        <f aca="true" t="shared" si="25" ref="B35:G35">SUM(B26:B33)</f>
        <v>447.80300000000005</v>
      </c>
      <c r="C35" s="139">
        <f t="shared" si="25"/>
        <v>833.705</v>
      </c>
      <c r="D35" s="139">
        <f t="shared" si="25"/>
        <v>425.604</v>
      </c>
      <c r="E35" s="139">
        <f t="shared" si="25"/>
        <v>1502.1570000000002</v>
      </c>
      <c r="F35" s="139">
        <f t="shared" si="25"/>
        <v>3043.148</v>
      </c>
      <c r="G35" s="140">
        <f t="shared" si="25"/>
        <v>6252.4169999999995</v>
      </c>
      <c r="H35" s="138">
        <f aca="true" t="shared" si="26" ref="H35:M35">SUM(H26:H33)</f>
        <v>482.253</v>
      </c>
      <c r="I35" s="139">
        <f t="shared" si="26"/>
        <v>810.727</v>
      </c>
      <c r="J35" s="139">
        <f t="shared" si="26"/>
        <v>383.591</v>
      </c>
      <c r="K35" s="139">
        <f t="shared" si="26"/>
        <v>1505.846</v>
      </c>
      <c r="L35" s="139">
        <f t="shared" si="26"/>
        <v>3091.956</v>
      </c>
      <c r="M35" s="140">
        <f t="shared" si="26"/>
        <v>6274.368</v>
      </c>
      <c r="N35" s="141">
        <f>H35-B35</f>
        <v>34.44999999999993</v>
      </c>
      <c r="O35" s="243">
        <f t="shared" si="1"/>
        <v>7.693115052824552</v>
      </c>
      <c r="P35" s="254">
        <f>I35-C35</f>
        <v>-22.978000000000065</v>
      </c>
      <c r="Q35" s="143">
        <f t="shared" si="3"/>
        <v>-2.756130765678506</v>
      </c>
      <c r="R35" s="248">
        <f>J35-D35</f>
        <v>-42.01299999999998</v>
      </c>
      <c r="S35" s="143">
        <f t="shared" si="5"/>
        <v>-9.87138278775575</v>
      </c>
      <c r="T35" s="142">
        <f t="shared" si="6"/>
        <v>3.688999999999851</v>
      </c>
      <c r="U35" s="143">
        <f t="shared" si="7"/>
        <v>0.2455801890215099</v>
      </c>
      <c r="V35" s="254">
        <f>L35-F35</f>
        <v>48.80799999999999</v>
      </c>
      <c r="W35" s="143">
        <f t="shared" si="9"/>
        <v>1.603865470887385</v>
      </c>
      <c r="X35" s="141">
        <f>M35-G35</f>
        <v>21.95100000000093</v>
      </c>
      <c r="Y35" s="144">
        <f t="shared" si="11"/>
        <v>0.3510802302533591</v>
      </c>
    </row>
    <row r="36" spans="1:25" ht="12.75">
      <c r="A36" s="69"/>
      <c r="B36" s="63"/>
      <c r="C36" s="64"/>
      <c r="D36" s="64"/>
      <c r="E36" s="64"/>
      <c r="F36" s="64"/>
      <c r="G36" s="65"/>
      <c r="H36" s="63"/>
      <c r="I36" s="64"/>
      <c r="J36" s="64"/>
      <c r="K36" s="64"/>
      <c r="L36" s="64"/>
      <c r="M36" s="65"/>
      <c r="N36" s="66"/>
      <c r="O36" s="75"/>
      <c r="P36" s="252"/>
      <c r="Q36" s="26"/>
      <c r="R36" s="246"/>
      <c r="S36" s="136"/>
      <c r="T36" s="23"/>
      <c r="U36" s="136"/>
      <c r="V36" s="252"/>
      <c r="W36" s="26"/>
      <c r="X36" s="66"/>
      <c r="Y36" s="27"/>
    </row>
    <row r="37" spans="1:25" ht="12.75">
      <c r="A37" s="70" t="s">
        <v>49</v>
      </c>
      <c r="B37" s="99">
        <f>B35+B24+B17</f>
        <v>891.941</v>
      </c>
      <c r="C37" s="100">
        <f>C35+C24+C17</f>
        <v>4677.880999999999</v>
      </c>
      <c r="D37" s="100">
        <f>D35+D24+D17</f>
        <v>1422.8519999999999</v>
      </c>
      <c r="E37" s="100">
        <f>E35+E24+E17</f>
        <v>4883.293</v>
      </c>
      <c r="F37" s="100">
        <f>F35+F24+F17</f>
        <v>11457.949</v>
      </c>
      <c r="G37" s="101">
        <f>SUM(B37:F37)</f>
        <v>23333.915999999997</v>
      </c>
      <c r="H37" s="99">
        <f>H35+H24+H17</f>
        <v>930.403</v>
      </c>
      <c r="I37" s="100">
        <f>I35+I24+I17</f>
        <v>4675.615</v>
      </c>
      <c r="J37" s="100">
        <f>J35+J24+J17</f>
        <v>1340.41</v>
      </c>
      <c r="K37" s="100">
        <f>K35+K24+K17</f>
        <v>4931.768</v>
      </c>
      <c r="L37" s="100">
        <f>L35+L24+L17</f>
        <v>11606.916000000001</v>
      </c>
      <c r="M37" s="101">
        <f>SUM(H37:L37)</f>
        <v>23485.112</v>
      </c>
      <c r="N37" s="102">
        <f>H37-B37</f>
        <v>38.46199999999999</v>
      </c>
      <c r="O37" s="87">
        <f t="shared" si="1"/>
        <v>4.312168629987852</v>
      </c>
      <c r="P37" s="256">
        <f>I37-C37</f>
        <v>-2.2659999999996217</v>
      </c>
      <c r="Q37" s="37">
        <f t="shared" si="3"/>
        <v>-0.048440736307725274</v>
      </c>
      <c r="R37" s="250">
        <f>J37-D37</f>
        <v>-82.44199999999978</v>
      </c>
      <c r="S37" s="37">
        <f t="shared" si="5"/>
        <v>-5.794137408528769</v>
      </c>
      <c r="T37" s="34">
        <f t="shared" si="6"/>
        <v>48.475000000000364</v>
      </c>
      <c r="U37" s="37">
        <f t="shared" si="7"/>
        <v>0.9926703148879312</v>
      </c>
      <c r="V37" s="256">
        <f>L37-F37</f>
        <v>148.96700000000055</v>
      </c>
      <c r="W37" s="37">
        <f t="shared" si="9"/>
        <v>1.3001192447269574</v>
      </c>
      <c r="X37" s="102">
        <f>M37-G37</f>
        <v>151.19600000000355</v>
      </c>
      <c r="Y37" s="38">
        <f t="shared" si="11"/>
        <v>0.647966676489304</v>
      </c>
    </row>
    <row r="38" spans="1:25" ht="12.75">
      <c r="A38" s="69"/>
      <c r="B38" s="71"/>
      <c r="C38" s="72"/>
      <c r="D38" s="72"/>
      <c r="E38" s="72"/>
      <c r="F38" s="72"/>
      <c r="G38" s="73"/>
      <c r="H38" s="64"/>
      <c r="I38" s="72"/>
      <c r="J38" s="72"/>
      <c r="K38" s="72"/>
      <c r="L38" s="72"/>
      <c r="M38" s="73"/>
      <c r="N38" s="39"/>
      <c r="O38" s="39"/>
      <c r="P38" s="251"/>
      <c r="Q38" s="153"/>
      <c r="R38" s="251"/>
      <c r="S38" s="153"/>
      <c r="T38" s="39"/>
      <c r="U38" s="153"/>
      <c r="V38" s="251"/>
      <c r="W38" s="153"/>
      <c r="X38" s="39"/>
      <c r="Y38" s="51"/>
    </row>
    <row r="39" spans="1:25" ht="19.5" customHeight="1" thickBot="1">
      <c r="A39" s="203" t="s">
        <v>173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2"/>
    </row>
    <row r="40" ht="13.5" thickTop="1"/>
  </sheetData>
  <sheetProtection/>
  <mergeCells count="9">
    <mergeCell ref="I3:I4"/>
    <mergeCell ref="J3:J4"/>
    <mergeCell ref="M3:M4"/>
    <mergeCell ref="A2:A4"/>
    <mergeCell ref="B3:B4"/>
    <mergeCell ref="C3:C4"/>
    <mergeCell ref="D3:D4"/>
    <mergeCell ref="G3:G4"/>
    <mergeCell ref="H3:H4"/>
  </mergeCells>
  <printOptions horizontalCentered="1" verticalCentered="1"/>
  <pageMargins left="0.5118110236220472" right="0.5118110236220472" top="0.7874015748031497" bottom="0.7874015748031497" header="0.5118110236220472" footer="0.5118110236220472"/>
  <pageSetup fitToHeight="1" fitToWidth="1" horizontalDpi="300" verticalDpi="300" orientation="landscape" paperSize="9" scale="80" r:id="rId1"/>
  <ignoredErrors>
    <ignoredError sqref="H15:M16 B15:G16" formulaRange="1"/>
    <ignoredError sqref="G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157" customWidth="1"/>
    <col min="2" max="2" width="8.140625" style="157" customWidth="1"/>
    <col min="3" max="3" width="7.7109375" style="157" customWidth="1"/>
    <col min="4" max="5" width="8.140625" style="157" customWidth="1"/>
    <col min="6" max="6" width="7.7109375" style="157" customWidth="1"/>
    <col min="7" max="7" width="8.140625" style="157" customWidth="1"/>
    <col min="8" max="8" width="5.28125" style="157" customWidth="1"/>
    <col min="9" max="9" width="6.00390625" style="157" customWidth="1"/>
    <col min="10" max="10" width="5.28125" style="157" customWidth="1"/>
    <col min="11" max="11" width="6.00390625" style="157" customWidth="1"/>
    <col min="12" max="12" width="5.28125" style="157" customWidth="1"/>
    <col min="13" max="13" width="6.00390625" style="157" customWidth="1"/>
    <col min="14" max="16384" width="9.140625" style="157" customWidth="1"/>
  </cols>
  <sheetData>
    <row r="1" spans="1:13" ht="19.5" customHeight="1" thickTop="1">
      <c r="A1" s="208" t="s">
        <v>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12.75">
      <c r="A2" s="401" t="s">
        <v>52</v>
      </c>
      <c r="B2" s="120" t="s">
        <v>122</v>
      </c>
      <c r="C2" s="224"/>
      <c r="D2" s="225"/>
      <c r="E2" s="120" t="s">
        <v>171</v>
      </c>
      <c r="F2" s="224"/>
      <c r="G2" s="225"/>
      <c r="H2" s="207" t="s">
        <v>2</v>
      </c>
      <c r="I2" s="224"/>
      <c r="J2" s="224"/>
      <c r="K2" s="224"/>
      <c r="L2" s="224"/>
      <c r="M2" s="226"/>
    </row>
    <row r="3" spans="1:13" ht="12.75">
      <c r="A3" s="418"/>
      <c r="B3" s="420" t="s">
        <v>94</v>
      </c>
      <c r="C3" s="421" t="s">
        <v>115</v>
      </c>
      <c r="D3" s="394" t="s">
        <v>71</v>
      </c>
      <c r="E3" s="420" t="s">
        <v>94</v>
      </c>
      <c r="F3" s="421" t="s">
        <v>115</v>
      </c>
      <c r="G3" s="394" t="s">
        <v>71</v>
      </c>
      <c r="H3" s="227" t="s">
        <v>95</v>
      </c>
      <c r="I3" s="161"/>
      <c r="J3" s="323" t="s">
        <v>17</v>
      </c>
      <c r="K3" s="362"/>
      <c r="L3" s="227" t="s">
        <v>5</v>
      </c>
      <c r="M3" s="162"/>
    </row>
    <row r="4" spans="1:13" ht="12.75">
      <c r="A4" s="419"/>
      <c r="B4" s="395"/>
      <c r="C4" s="396"/>
      <c r="D4" s="397"/>
      <c r="E4" s="395"/>
      <c r="F4" s="396"/>
      <c r="G4" s="397"/>
      <c r="H4" s="270" t="s">
        <v>96</v>
      </c>
      <c r="I4" s="271"/>
      <c r="J4" s="280" t="s">
        <v>96</v>
      </c>
      <c r="K4" s="281"/>
      <c r="L4" s="271" t="s">
        <v>23</v>
      </c>
      <c r="M4" s="272"/>
    </row>
    <row r="5" spans="1:13" ht="12.75">
      <c r="A5" s="228"/>
      <c r="B5" s="229"/>
      <c r="C5" s="172"/>
      <c r="D5" s="173"/>
      <c r="E5" s="172"/>
      <c r="F5" s="172"/>
      <c r="G5" s="173"/>
      <c r="H5" s="172"/>
      <c r="I5" s="172"/>
      <c r="J5" s="282"/>
      <c r="K5" s="174"/>
      <c r="L5" s="172"/>
      <c r="M5" s="175"/>
    </row>
    <row r="6" spans="1:13" ht="12.75">
      <c r="A6" s="211" t="s">
        <v>24</v>
      </c>
      <c r="B6" s="212">
        <v>1418.164</v>
      </c>
      <c r="C6" s="213">
        <v>424.121</v>
      </c>
      <c r="D6" s="65">
        <v>1842.285</v>
      </c>
      <c r="E6" s="212">
        <v>1384.628</v>
      </c>
      <c r="F6" s="213">
        <v>440.351</v>
      </c>
      <c r="G6" s="65">
        <v>1824.979</v>
      </c>
      <c r="H6" s="214">
        <f>E6-B6</f>
        <v>-33.53600000000006</v>
      </c>
      <c r="I6" s="274">
        <f aca="true" t="shared" si="0" ref="I6:I37">IF(ABS(H6)&lt;1.5,"",(E6/B6%-100))</f>
        <v>-2.3647476596500923</v>
      </c>
      <c r="J6" s="357">
        <f>F6-C6</f>
        <v>16.230000000000018</v>
      </c>
      <c r="K6" s="179">
        <f aca="true" t="shared" si="1" ref="K6:K37">IF(ABS(J6)&lt;1.5,"",(F6/C6%-100))</f>
        <v>3.826738124261709</v>
      </c>
      <c r="L6" s="214">
        <f>G6-D6</f>
        <v>-17.30600000000004</v>
      </c>
      <c r="M6" s="180">
        <f aca="true" t="shared" si="2" ref="M6:M37">IF(ABS(L6)&lt;1.5,"",(G6/D6%-100))</f>
        <v>-0.9393769150809987</v>
      </c>
    </row>
    <row r="7" spans="1:13" ht="12.75">
      <c r="A7" s="211" t="s">
        <v>25</v>
      </c>
      <c r="B7" s="212">
        <v>41.754</v>
      </c>
      <c r="C7" s="213">
        <v>13.862</v>
      </c>
      <c r="D7" s="65">
        <v>55.616</v>
      </c>
      <c r="E7" s="212">
        <v>41.576</v>
      </c>
      <c r="F7" s="213">
        <v>13.669</v>
      </c>
      <c r="G7" s="65">
        <v>55.245</v>
      </c>
      <c r="H7" s="215">
        <f aca="true" t="shared" si="3" ref="H7:H13">E7-B7</f>
        <v>-0.17799999999999727</v>
      </c>
      <c r="I7" s="274">
        <f t="shared" si="0"/>
      </c>
      <c r="J7" s="285">
        <f aca="true" t="shared" si="4" ref="J7:J13">F7-C7</f>
        <v>-0.19299999999999962</v>
      </c>
      <c r="K7" s="179">
        <f t="shared" si="1"/>
      </c>
      <c r="L7" s="215">
        <f aca="true" t="shared" si="5" ref="L7:L13">G7-D7</f>
        <v>-0.3710000000000022</v>
      </c>
      <c r="M7" s="180">
        <f t="shared" si="2"/>
      </c>
    </row>
    <row r="8" spans="1:13" ht="12.75">
      <c r="A8" s="211" t="s">
        <v>26</v>
      </c>
      <c r="B8" s="212">
        <v>3489.546</v>
      </c>
      <c r="C8" s="213">
        <v>895.322</v>
      </c>
      <c r="D8" s="65">
        <v>4384.868</v>
      </c>
      <c r="E8" s="212">
        <v>3552.396</v>
      </c>
      <c r="F8" s="213">
        <v>911.128</v>
      </c>
      <c r="G8" s="65">
        <v>4463.524</v>
      </c>
      <c r="H8" s="215">
        <f t="shared" si="3"/>
        <v>62.850000000000364</v>
      </c>
      <c r="I8" s="274">
        <f t="shared" si="0"/>
        <v>1.8010938958821612</v>
      </c>
      <c r="J8" s="285">
        <f t="shared" si="4"/>
        <v>15.80600000000004</v>
      </c>
      <c r="K8" s="179">
        <f t="shared" si="1"/>
        <v>1.7653983706420746</v>
      </c>
      <c r="L8" s="215">
        <f t="shared" si="5"/>
        <v>78.65599999999995</v>
      </c>
      <c r="M8" s="180">
        <f t="shared" si="2"/>
        <v>1.79380542356121</v>
      </c>
    </row>
    <row r="9" spans="1:13" ht="12.75">
      <c r="A9" s="211" t="s">
        <v>27</v>
      </c>
      <c r="B9" s="212">
        <v>456.461</v>
      </c>
      <c r="C9" s="213">
        <v>162.356</v>
      </c>
      <c r="D9" s="65">
        <v>618.818</v>
      </c>
      <c r="E9" s="212">
        <v>464.973</v>
      </c>
      <c r="F9" s="213">
        <v>163.971</v>
      </c>
      <c r="G9" s="65">
        <v>628.944</v>
      </c>
      <c r="H9" s="215">
        <f t="shared" si="3"/>
        <v>8.512</v>
      </c>
      <c r="I9" s="274">
        <f t="shared" si="0"/>
        <v>1.8647814380637158</v>
      </c>
      <c r="J9" s="285">
        <f t="shared" si="4"/>
        <v>1.615000000000009</v>
      </c>
      <c r="K9" s="179">
        <f t="shared" si="1"/>
        <v>0.9947276355662922</v>
      </c>
      <c r="L9" s="215">
        <f t="shared" si="5"/>
        <v>10.125999999999976</v>
      </c>
      <c r="M9" s="180">
        <f t="shared" si="2"/>
        <v>1.6363454198164789</v>
      </c>
    </row>
    <row r="10" spans="1:13" ht="12.75">
      <c r="A10" s="211" t="s">
        <v>28</v>
      </c>
      <c r="B10" s="212">
        <v>404.3</v>
      </c>
      <c r="C10" s="213">
        <v>102.944</v>
      </c>
      <c r="D10" s="65">
        <v>507.244</v>
      </c>
      <c r="E10" s="212">
        <v>403.959</v>
      </c>
      <c r="F10" s="213">
        <v>102.124</v>
      </c>
      <c r="G10" s="65">
        <v>506.083</v>
      </c>
      <c r="H10" s="215">
        <f t="shared" si="3"/>
        <v>-0.3410000000000082</v>
      </c>
      <c r="I10" s="274">
        <f t="shared" si="0"/>
      </c>
      <c r="J10" s="285">
        <f t="shared" si="4"/>
        <v>-0.8200000000000074</v>
      </c>
      <c r="K10" s="179">
        <f t="shared" si="1"/>
      </c>
      <c r="L10" s="215">
        <f t="shared" si="5"/>
        <v>-1.1610000000000014</v>
      </c>
      <c r="M10" s="180">
        <f t="shared" si="2"/>
      </c>
    </row>
    <row r="11" spans="1:13" ht="12.75">
      <c r="A11" s="211" t="s">
        <v>29</v>
      </c>
      <c r="B11" s="212">
        <v>1703.382</v>
      </c>
      <c r="C11" s="213">
        <v>432.831</v>
      </c>
      <c r="D11" s="65">
        <v>2136.213</v>
      </c>
      <c r="E11" s="212">
        <v>1702.816</v>
      </c>
      <c r="F11" s="213">
        <v>455.496</v>
      </c>
      <c r="G11" s="65">
        <v>2158.313</v>
      </c>
      <c r="H11" s="215">
        <f t="shared" si="3"/>
        <v>-0.5660000000000309</v>
      </c>
      <c r="I11" s="274">
        <f t="shared" si="0"/>
      </c>
      <c r="J11" s="285">
        <f t="shared" si="4"/>
        <v>22.664999999999964</v>
      </c>
      <c r="K11" s="179">
        <f t="shared" si="1"/>
        <v>5.236454874997392</v>
      </c>
      <c r="L11" s="215">
        <f t="shared" si="5"/>
        <v>22.09999999999991</v>
      </c>
      <c r="M11" s="180">
        <f t="shared" si="2"/>
        <v>1.0345410312548466</v>
      </c>
    </row>
    <row r="12" spans="1:13" ht="12.75">
      <c r="A12" s="216" t="s">
        <v>30</v>
      </c>
      <c r="B12" s="212">
        <v>405.414</v>
      </c>
      <c r="C12" s="213">
        <v>117.786</v>
      </c>
      <c r="D12" s="65">
        <v>523.2</v>
      </c>
      <c r="E12" s="212">
        <v>416.182</v>
      </c>
      <c r="F12" s="213">
        <v>100.413</v>
      </c>
      <c r="G12" s="65">
        <v>516.594</v>
      </c>
      <c r="H12" s="215">
        <f t="shared" si="3"/>
        <v>10.768000000000029</v>
      </c>
      <c r="I12" s="274">
        <f t="shared" si="0"/>
        <v>2.656050358399071</v>
      </c>
      <c r="J12" s="285">
        <f t="shared" si="4"/>
        <v>-17.373000000000005</v>
      </c>
      <c r="K12" s="179">
        <f t="shared" si="1"/>
        <v>-14.749630686159648</v>
      </c>
      <c r="L12" s="215">
        <f t="shared" si="5"/>
        <v>-6.6059999999999945</v>
      </c>
      <c r="M12" s="180">
        <f t="shared" si="2"/>
        <v>-1.2626146788990837</v>
      </c>
    </row>
    <row r="13" spans="1:13" ht="12.75">
      <c r="A13" s="211" t="s">
        <v>31</v>
      </c>
      <c r="B13" s="212">
        <v>1574.829</v>
      </c>
      <c r="C13" s="213">
        <v>440.125</v>
      </c>
      <c r="D13" s="65">
        <v>2014.954</v>
      </c>
      <c r="E13" s="212">
        <v>1573.063</v>
      </c>
      <c r="F13" s="213">
        <v>446.617</v>
      </c>
      <c r="G13" s="65">
        <v>2019.68</v>
      </c>
      <c r="H13" s="215">
        <f t="shared" si="3"/>
        <v>-1.765999999999849</v>
      </c>
      <c r="I13" s="274">
        <f t="shared" si="0"/>
        <v>-0.11213915923568152</v>
      </c>
      <c r="J13" s="285">
        <f t="shared" si="4"/>
        <v>6.492000000000019</v>
      </c>
      <c r="K13" s="179">
        <f t="shared" si="1"/>
        <v>1.4750355012780432</v>
      </c>
      <c r="L13" s="215">
        <f t="shared" si="5"/>
        <v>4.726000000000113</v>
      </c>
      <c r="M13" s="180">
        <f t="shared" si="2"/>
        <v>0.23454629733484467</v>
      </c>
    </row>
    <row r="14" spans="1:13" ht="6.75" customHeight="1">
      <c r="A14" s="210"/>
      <c r="B14" s="212"/>
      <c r="C14" s="213"/>
      <c r="D14" s="65"/>
      <c r="E14" s="212"/>
      <c r="F14" s="213"/>
      <c r="G14" s="65"/>
      <c r="H14" s="215"/>
      <c r="I14" s="274"/>
      <c r="J14" s="285"/>
      <c r="K14" s="179"/>
      <c r="L14" s="215"/>
      <c r="M14" s="180"/>
    </row>
    <row r="15" spans="1:13" ht="12.75">
      <c r="A15" s="257" t="s">
        <v>32</v>
      </c>
      <c r="B15" s="258">
        <f aca="true" t="shared" si="6" ref="B15:G15">SUM(B6:B9)</f>
        <v>5405.925</v>
      </c>
      <c r="C15" s="259">
        <f t="shared" si="6"/>
        <v>1495.661</v>
      </c>
      <c r="D15" s="140">
        <f t="shared" si="6"/>
        <v>6901.587</v>
      </c>
      <c r="E15" s="258">
        <f t="shared" si="6"/>
        <v>5443.573</v>
      </c>
      <c r="F15" s="259">
        <f t="shared" si="6"/>
        <v>1529.1190000000001</v>
      </c>
      <c r="G15" s="140">
        <f t="shared" si="6"/>
        <v>6972.692000000001</v>
      </c>
      <c r="H15" s="260">
        <f>E15-B15</f>
        <v>37.64800000000014</v>
      </c>
      <c r="I15" s="289">
        <f t="shared" si="0"/>
        <v>0.6964210565259492</v>
      </c>
      <c r="J15" s="290">
        <f>F15-C15</f>
        <v>33.458000000000084</v>
      </c>
      <c r="K15" s="288">
        <f t="shared" si="1"/>
        <v>2.237004240934283</v>
      </c>
      <c r="L15" s="260">
        <f>G15-D15</f>
        <v>71.10500000000047</v>
      </c>
      <c r="M15" s="261">
        <f t="shared" si="2"/>
        <v>1.03027028421144</v>
      </c>
    </row>
    <row r="16" spans="1:13" ht="12.75">
      <c r="A16" s="257" t="s">
        <v>33</v>
      </c>
      <c r="B16" s="258">
        <f aca="true" t="shared" si="7" ref="B16:G16">SUM(B10:B13)</f>
        <v>4087.925</v>
      </c>
      <c r="C16" s="259">
        <f t="shared" si="7"/>
        <v>1093.686</v>
      </c>
      <c r="D16" s="140">
        <f t="shared" si="7"/>
        <v>5181.611</v>
      </c>
      <c r="E16" s="258">
        <f t="shared" si="7"/>
        <v>4096.02</v>
      </c>
      <c r="F16" s="259">
        <f t="shared" si="7"/>
        <v>1104.65</v>
      </c>
      <c r="G16" s="140">
        <f t="shared" si="7"/>
        <v>5200.67</v>
      </c>
      <c r="H16" s="260">
        <f>E16-B16</f>
        <v>8.095000000000255</v>
      </c>
      <c r="I16" s="289">
        <f t="shared" si="0"/>
        <v>0.19802222398895708</v>
      </c>
      <c r="J16" s="290">
        <f>F16-C16</f>
        <v>10.96400000000017</v>
      </c>
      <c r="K16" s="288">
        <f t="shared" si="1"/>
        <v>1.0024815166327556</v>
      </c>
      <c r="L16" s="260">
        <f>G16-D16</f>
        <v>19.059000000000196</v>
      </c>
      <c r="M16" s="261">
        <f t="shared" si="2"/>
        <v>0.36781996950368523</v>
      </c>
    </row>
    <row r="17" spans="1:17" ht="12.75">
      <c r="A17" s="257" t="s">
        <v>34</v>
      </c>
      <c r="B17" s="258">
        <f aca="true" t="shared" si="8" ref="B17:G17">B16+B15</f>
        <v>9493.85</v>
      </c>
      <c r="C17" s="259">
        <f t="shared" si="8"/>
        <v>2589.3469999999998</v>
      </c>
      <c r="D17" s="140">
        <f t="shared" si="8"/>
        <v>12083.198</v>
      </c>
      <c r="E17" s="258">
        <f t="shared" si="8"/>
        <v>9539.593</v>
      </c>
      <c r="F17" s="259">
        <f t="shared" si="8"/>
        <v>2633.7690000000002</v>
      </c>
      <c r="G17" s="140">
        <f t="shared" si="8"/>
        <v>12173.362000000001</v>
      </c>
      <c r="H17" s="260">
        <f>E17-B17</f>
        <v>45.74300000000039</v>
      </c>
      <c r="I17" s="289">
        <f t="shared" si="0"/>
        <v>0.4818171763826058</v>
      </c>
      <c r="J17" s="290">
        <f>F17-C17</f>
        <v>44.42200000000048</v>
      </c>
      <c r="K17" s="288">
        <f t="shared" si="1"/>
        <v>1.7155676701500653</v>
      </c>
      <c r="L17" s="260">
        <f>G17-D17</f>
        <v>90.16400000000067</v>
      </c>
      <c r="M17" s="261">
        <f t="shared" si="2"/>
        <v>0.7461931849498882</v>
      </c>
      <c r="O17" s="330"/>
      <c r="P17" s="330"/>
      <c r="Q17" s="355"/>
    </row>
    <row r="18" spans="1:13" ht="6.75" customHeight="1">
      <c r="A18" s="210"/>
      <c r="B18" s="212"/>
      <c r="C18" s="213"/>
      <c r="D18" s="65"/>
      <c r="E18" s="212"/>
      <c r="F18" s="213"/>
      <c r="G18" s="65"/>
      <c r="H18" s="215"/>
      <c r="I18" s="274"/>
      <c r="J18" s="285"/>
      <c r="K18" s="179"/>
      <c r="L18" s="215"/>
      <c r="M18" s="180"/>
    </row>
    <row r="19" spans="1:13" ht="12.75">
      <c r="A19" s="211" t="s">
        <v>35</v>
      </c>
      <c r="B19" s="212">
        <v>1200.411</v>
      </c>
      <c r="C19" s="213">
        <v>397.998</v>
      </c>
      <c r="D19" s="65">
        <v>1598.409</v>
      </c>
      <c r="E19" s="212">
        <v>1218.765</v>
      </c>
      <c r="F19" s="213">
        <v>397.776</v>
      </c>
      <c r="G19" s="65">
        <v>1616.541</v>
      </c>
      <c r="H19" s="215">
        <f>E19-B19</f>
        <v>18.354000000000042</v>
      </c>
      <c r="I19" s="274">
        <f t="shared" si="0"/>
        <v>1.5289763256084825</v>
      </c>
      <c r="J19" s="285">
        <f>F19-C19</f>
        <v>-0.22199999999998</v>
      </c>
      <c r="K19" s="179">
        <f t="shared" si="1"/>
      </c>
      <c r="L19" s="215">
        <f>G19-D19</f>
        <v>18.131999999999834</v>
      </c>
      <c r="M19" s="180">
        <f t="shared" si="2"/>
        <v>1.1343779971208647</v>
      </c>
    </row>
    <row r="20" spans="1:13" ht="12.75">
      <c r="A20" s="211" t="s">
        <v>36</v>
      </c>
      <c r="B20" s="212">
        <v>257.128</v>
      </c>
      <c r="C20" s="213">
        <v>93.451</v>
      </c>
      <c r="D20" s="65">
        <v>350.579</v>
      </c>
      <c r="E20" s="212">
        <v>267.952</v>
      </c>
      <c r="F20" s="213">
        <v>95.861</v>
      </c>
      <c r="G20" s="65">
        <v>363.813</v>
      </c>
      <c r="H20" s="215">
        <f>E20-B20</f>
        <v>10.824000000000012</v>
      </c>
      <c r="I20" s="274">
        <f t="shared" si="0"/>
        <v>4.209576553311976</v>
      </c>
      <c r="J20" s="285">
        <f>F20-C20</f>
        <v>2.410000000000011</v>
      </c>
      <c r="K20" s="179">
        <f t="shared" si="1"/>
        <v>2.5788916116467533</v>
      </c>
      <c r="L20" s="215">
        <f>G20-D20</f>
        <v>13.23399999999998</v>
      </c>
      <c r="M20" s="180">
        <f t="shared" si="2"/>
        <v>3.7748980971478545</v>
      </c>
    </row>
    <row r="21" spans="1:13" ht="12.75">
      <c r="A21" s="211" t="s">
        <v>37</v>
      </c>
      <c r="B21" s="212">
        <v>474.696</v>
      </c>
      <c r="C21" s="213">
        <v>155.85</v>
      </c>
      <c r="D21" s="65">
        <v>630.546</v>
      </c>
      <c r="E21" s="212">
        <v>479.263</v>
      </c>
      <c r="F21" s="213">
        <v>158.306</v>
      </c>
      <c r="G21" s="65">
        <v>637.569</v>
      </c>
      <c r="H21" s="215">
        <f>E21-B21</f>
        <v>4.56699999999995</v>
      </c>
      <c r="I21" s="274">
        <f t="shared" si="0"/>
        <v>0.9620894214402256</v>
      </c>
      <c r="J21" s="285">
        <f>F21-C21</f>
        <v>2.4560000000000173</v>
      </c>
      <c r="K21" s="179">
        <f t="shared" si="1"/>
        <v>1.5758742380494084</v>
      </c>
      <c r="L21" s="215">
        <f>G21-D21</f>
        <v>7.022999999999911</v>
      </c>
      <c r="M21" s="180">
        <f t="shared" si="2"/>
        <v>1.1137966143627835</v>
      </c>
    </row>
    <row r="22" spans="1:13" ht="12.75">
      <c r="A22" s="211" t="s">
        <v>38</v>
      </c>
      <c r="B22" s="212">
        <v>1895.34</v>
      </c>
      <c r="C22" s="213">
        <v>523.426</v>
      </c>
      <c r="D22" s="65">
        <v>2418.766</v>
      </c>
      <c r="E22" s="212">
        <v>1920.21</v>
      </c>
      <c r="F22" s="213">
        <v>499.243</v>
      </c>
      <c r="G22" s="65">
        <v>2419.452</v>
      </c>
      <c r="H22" s="215">
        <f>E22-B22</f>
        <v>24.87000000000012</v>
      </c>
      <c r="I22" s="274">
        <f t="shared" si="0"/>
        <v>1.3121656272753341</v>
      </c>
      <c r="J22" s="285">
        <f>F22-C22</f>
        <v>-24.18300000000005</v>
      </c>
      <c r="K22" s="179">
        <f t="shared" si="1"/>
        <v>-4.620137326002165</v>
      </c>
      <c r="L22" s="215">
        <f>G22-D22</f>
        <v>0.6860000000001492</v>
      </c>
      <c r="M22" s="180">
        <f t="shared" si="2"/>
      </c>
    </row>
    <row r="23" spans="1:13" ht="6.75" customHeight="1">
      <c r="A23" s="210"/>
      <c r="B23" s="212"/>
      <c r="C23" s="213"/>
      <c r="D23" s="65"/>
      <c r="E23" s="212"/>
      <c r="F23" s="213"/>
      <c r="G23" s="65"/>
      <c r="H23" s="215"/>
      <c r="I23" s="274"/>
      <c r="J23" s="285"/>
      <c r="K23" s="179"/>
      <c r="L23" s="215"/>
      <c r="M23" s="180"/>
    </row>
    <row r="24" spans="1:13" ht="12.75">
      <c r="A24" s="257" t="s">
        <v>39</v>
      </c>
      <c r="B24" s="258">
        <f aca="true" t="shared" si="9" ref="B24:G24">SUM(B19:B22)</f>
        <v>3827.575</v>
      </c>
      <c r="C24" s="259">
        <f t="shared" si="9"/>
        <v>1170.725</v>
      </c>
      <c r="D24" s="140">
        <f t="shared" si="9"/>
        <v>4998.3</v>
      </c>
      <c r="E24" s="258">
        <f t="shared" si="9"/>
        <v>3886.19</v>
      </c>
      <c r="F24" s="259">
        <f t="shared" si="9"/>
        <v>1151.186</v>
      </c>
      <c r="G24" s="140">
        <f t="shared" si="9"/>
        <v>5037.375</v>
      </c>
      <c r="H24" s="260">
        <f>E24-B24</f>
        <v>58.61500000000024</v>
      </c>
      <c r="I24" s="289">
        <f t="shared" si="0"/>
        <v>1.5313873666747355</v>
      </c>
      <c r="J24" s="290">
        <f>F24-C24</f>
        <v>-19.538999999999987</v>
      </c>
      <c r="K24" s="288">
        <f t="shared" si="1"/>
        <v>-1.6689658117832948</v>
      </c>
      <c r="L24" s="260">
        <f>G24-D24</f>
        <v>39.07499999999982</v>
      </c>
      <c r="M24" s="261">
        <f t="shared" si="2"/>
        <v>0.7817658003721135</v>
      </c>
    </row>
    <row r="25" spans="1:13" ht="6.75" customHeight="1">
      <c r="A25" s="210"/>
      <c r="B25" s="212"/>
      <c r="C25" s="213"/>
      <c r="D25" s="65"/>
      <c r="E25" s="212"/>
      <c r="F25" s="213"/>
      <c r="G25" s="65"/>
      <c r="H25" s="215"/>
      <c r="I25" s="274"/>
      <c r="J25" s="285"/>
      <c r="K25" s="179"/>
      <c r="L25" s="215"/>
      <c r="M25" s="180"/>
    </row>
    <row r="26" spans="1:13" ht="12.75">
      <c r="A26" s="211" t="s">
        <v>40</v>
      </c>
      <c r="B26" s="212">
        <v>363.081</v>
      </c>
      <c r="C26" s="213">
        <v>123.167</v>
      </c>
      <c r="D26" s="65">
        <v>486.249</v>
      </c>
      <c r="E26" s="212">
        <v>397.753</v>
      </c>
      <c r="F26" s="213">
        <v>105.955</v>
      </c>
      <c r="G26" s="65">
        <v>503.708</v>
      </c>
      <c r="H26" s="215">
        <f aca="true" t="shared" si="10" ref="H26:H33">E26-B26</f>
        <v>34.67199999999997</v>
      </c>
      <c r="I26" s="274">
        <f t="shared" si="0"/>
        <v>9.549384297167833</v>
      </c>
      <c r="J26" s="285">
        <f aca="true" t="shared" si="11" ref="J26:J33">F26-C26</f>
        <v>-17.212000000000003</v>
      </c>
      <c r="K26" s="179">
        <f t="shared" si="1"/>
        <v>-13.974522396421122</v>
      </c>
      <c r="L26" s="215">
        <f aca="true" t="shared" si="12" ref="L26:L33">G26-D26</f>
        <v>17.459000000000003</v>
      </c>
      <c r="M26" s="180">
        <f t="shared" si="2"/>
        <v>3.5905472299171777</v>
      </c>
    </row>
    <row r="27" spans="1:13" ht="12.75">
      <c r="A27" s="211" t="s">
        <v>41</v>
      </c>
      <c r="B27" s="212">
        <v>78.265</v>
      </c>
      <c r="C27" s="213">
        <v>28.523</v>
      </c>
      <c r="D27" s="65">
        <v>106.788</v>
      </c>
      <c r="E27" s="212">
        <v>73.226</v>
      </c>
      <c r="F27" s="213">
        <v>35.139</v>
      </c>
      <c r="G27" s="65">
        <v>108.365</v>
      </c>
      <c r="H27" s="215">
        <f t="shared" si="10"/>
        <v>-5.0390000000000015</v>
      </c>
      <c r="I27" s="274">
        <f t="shared" si="0"/>
        <v>-6.438382418705672</v>
      </c>
      <c r="J27" s="285">
        <f t="shared" si="11"/>
        <v>6.616000000000003</v>
      </c>
      <c r="K27" s="179">
        <f t="shared" si="1"/>
        <v>23.195316060722945</v>
      </c>
      <c r="L27" s="215">
        <f t="shared" si="12"/>
        <v>1.5769999999999982</v>
      </c>
      <c r="M27" s="180">
        <f t="shared" si="2"/>
        <v>1.4767576881297515</v>
      </c>
    </row>
    <row r="28" spans="1:13" ht="12.75">
      <c r="A28" s="211" t="s">
        <v>42</v>
      </c>
      <c r="B28" s="212">
        <v>1222.709</v>
      </c>
      <c r="C28" s="213">
        <v>424.692</v>
      </c>
      <c r="D28" s="65">
        <v>1647.4</v>
      </c>
      <c r="E28" s="212">
        <v>1283.619</v>
      </c>
      <c r="F28" s="213">
        <v>381.388</v>
      </c>
      <c r="G28" s="65">
        <v>1665.006</v>
      </c>
      <c r="H28" s="215">
        <f t="shared" si="10"/>
        <v>60.909999999999854</v>
      </c>
      <c r="I28" s="274">
        <f t="shared" si="0"/>
        <v>4.981561434486849</v>
      </c>
      <c r="J28" s="285">
        <f t="shared" si="11"/>
        <v>-43.30400000000003</v>
      </c>
      <c r="K28" s="179">
        <f t="shared" si="1"/>
        <v>-10.196565981935152</v>
      </c>
      <c r="L28" s="215">
        <f t="shared" si="12"/>
        <v>17.605999999999995</v>
      </c>
      <c r="M28" s="180">
        <f t="shared" si="2"/>
        <v>1.068714337744325</v>
      </c>
    </row>
    <row r="29" spans="1:13" ht="12.75">
      <c r="A29" s="211" t="s">
        <v>43</v>
      </c>
      <c r="B29" s="212">
        <v>930.585</v>
      </c>
      <c r="C29" s="213">
        <v>315.37</v>
      </c>
      <c r="D29" s="65">
        <v>1245.955</v>
      </c>
      <c r="E29" s="212">
        <v>916.494</v>
      </c>
      <c r="F29" s="213">
        <v>333.315</v>
      </c>
      <c r="G29" s="65">
        <v>1249.808</v>
      </c>
      <c r="H29" s="215">
        <f t="shared" si="10"/>
        <v>-14.091000000000008</v>
      </c>
      <c r="I29" s="274">
        <f t="shared" si="0"/>
        <v>-1.5142088041393293</v>
      </c>
      <c r="J29" s="285">
        <f t="shared" si="11"/>
        <v>17.944999999999993</v>
      </c>
      <c r="K29" s="179">
        <f t="shared" si="1"/>
        <v>5.6901417382756705</v>
      </c>
      <c r="L29" s="215">
        <f t="shared" si="12"/>
        <v>3.8530000000000655</v>
      </c>
      <c r="M29" s="180">
        <f t="shared" si="2"/>
        <v>0.3092407029146358</v>
      </c>
    </row>
    <row r="30" spans="1:13" ht="12.75">
      <c r="A30" s="211" t="s">
        <v>44</v>
      </c>
      <c r="B30" s="212">
        <v>147.491</v>
      </c>
      <c r="C30" s="213">
        <v>41.557</v>
      </c>
      <c r="D30" s="65">
        <v>189.048</v>
      </c>
      <c r="E30" s="212">
        <v>147.149</v>
      </c>
      <c r="F30" s="213">
        <v>44.129</v>
      </c>
      <c r="G30" s="65">
        <v>191.278</v>
      </c>
      <c r="H30" s="215">
        <f t="shared" si="10"/>
        <v>-0.34200000000001296</v>
      </c>
      <c r="I30" s="274">
        <f t="shared" si="0"/>
      </c>
      <c r="J30" s="285">
        <f t="shared" si="11"/>
        <v>2.5719999999999956</v>
      </c>
      <c r="K30" s="179">
        <f t="shared" si="1"/>
        <v>6.189089684048412</v>
      </c>
      <c r="L30" s="215">
        <f t="shared" si="12"/>
        <v>2.2299999999999898</v>
      </c>
      <c r="M30" s="180">
        <f t="shared" si="2"/>
        <v>1.1795946003131519</v>
      </c>
    </row>
    <row r="31" spans="1:13" ht="12.75">
      <c r="A31" s="211" t="s">
        <v>45</v>
      </c>
      <c r="B31" s="212">
        <v>416.15</v>
      </c>
      <c r="C31" s="213">
        <v>162.487</v>
      </c>
      <c r="D31" s="65">
        <v>578.638</v>
      </c>
      <c r="E31" s="212">
        <v>416.52</v>
      </c>
      <c r="F31" s="213">
        <v>156.272</v>
      </c>
      <c r="G31" s="65">
        <v>572.792</v>
      </c>
      <c r="H31" s="215">
        <f t="shared" si="10"/>
        <v>0.37000000000000455</v>
      </c>
      <c r="I31" s="274">
        <f t="shared" si="0"/>
      </c>
      <c r="J31" s="285">
        <f t="shared" si="11"/>
        <v>-6.215000000000003</v>
      </c>
      <c r="K31" s="179">
        <f t="shared" si="1"/>
        <v>-3.824921378325655</v>
      </c>
      <c r="L31" s="215">
        <f t="shared" si="12"/>
        <v>-5.846000000000004</v>
      </c>
      <c r="M31" s="180">
        <f t="shared" si="2"/>
        <v>-1.0103035058188397</v>
      </c>
    </row>
    <row r="32" spans="1:13" ht="12.75">
      <c r="A32" s="211" t="s">
        <v>46</v>
      </c>
      <c r="B32" s="212">
        <v>1046.616</v>
      </c>
      <c r="C32" s="213">
        <v>325.787</v>
      </c>
      <c r="D32" s="65">
        <v>1372.402</v>
      </c>
      <c r="E32" s="212">
        <v>1064.537</v>
      </c>
      <c r="F32" s="213">
        <v>307.147</v>
      </c>
      <c r="G32" s="65">
        <v>1371.684</v>
      </c>
      <c r="H32" s="215">
        <f t="shared" si="10"/>
        <v>17.92100000000005</v>
      </c>
      <c r="I32" s="274">
        <f t="shared" si="0"/>
        <v>1.7122803396852362</v>
      </c>
      <c r="J32" s="285">
        <f t="shared" si="11"/>
        <v>-18.639999999999986</v>
      </c>
      <c r="K32" s="179">
        <f t="shared" si="1"/>
        <v>-5.721529711130273</v>
      </c>
      <c r="L32" s="215">
        <f t="shared" si="12"/>
        <v>-0.7180000000000746</v>
      </c>
      <c r="M32" s="180">
        <f t="shared" si="2"/>
      </c>
    </row>
    <row r="33" spans="1:13" ht="12.75">
      <c r="A33" s="211" t="s">
        <v>47</v>
      </c>
      <c r="B33" s="212">
        <v>467.646</v>
      </c>
      <c r="C33" s="213">
        <v>158.292</v>
      </c>
      <c r="D33" s="65">
        <v>625.937</v>
      </c>
      <c r="E33" s="212">
        <v>457.581</v>
      </c>
      <c r="F33" s="213">
        <v>154.146</v>
      </c>
      <c r="G33" s="65">
        <v>611.727</v>
      </c>
      <c r="H33" s="215">
        <f t="shared" si="10"/>
        <v>-10.064999999999998</v>
      </c>
      <c r="I33" s="274">
        <f t="shared" si="0"/>
        <v>-2.1522690240053493</v>
      </c>
      <c r="J33" s="285">
        <f t="shared" si="11"/>
        <v>-4.146000000000015</v>
      </c>
      <c r="K33" s="179">
        <f t="shared" si="1"/>
        <v>-2.619210067470263</v>
      </c>
      <c r="L33" s="215">
        <f t="shared" si="12"/>
        <v>-14.210000000000036</v>
      </c>
      <c r="M33" s="180">
        <f t="shared" si="2"/>
        <v>-2.270196521375169</v>
      </c>
    </row>
    <row r="34" spans="1:13" ht="6.75" customHeight="1">
      <c r="A34" s="210"/>
      <c r="B34" s="212"/>
      <c r="C34" s="213"/>
      <c r="D34" s="65"/>
      <c r="E34" s="212"/>
      <c r="F34" s="213"/>
      <c r="G34" s="65"/>
      <c r="H34" s="215"/>
      <c r="I34" s="274"/>
      <c r="J34" s="285"/>
      <c r="K34" s="179"/>
      <c r="L34" s="215"/>
      <c r="M34" s="180"/>
    </row>
    <row r="35" spans="1:13" ht="12.75">
      <c r="A35" s="257" t="s">
        <v>48</v>
      </c>
      <c r="B35" s="258">
        <f aca="true" t="shared" si="13" ref="B35:G35">SUM(B26:B33)</f>
        <v>4672.543000000001</v>
      </c>
      <c r="C35" s="259">
        <f t="shared" si="13"/>
        <v>1579.875</v>
      </c>
      <c r="D35" s="140">
        <f t="shared" si="13"/>
        <v>6252.4169999999995</v>
      </c>
      <c r="E35" s="258">
        <f t="shared" si="13"/>
        <v>4756.879</v>
      </c>
      <c r="F35" s="259">
        <f t="shared" si="13"/>
        <v>1517.491</v>
      </c>
      <c r="G35" s="140">
        <f t="shared" si="13"/>
        <v>6274.368</v>
      </c>
      <c r="H35" s="260">
        <f>E35-B35</f>
        <v>84.33599999999933</v>
      </c>
      <c r="I35" s="289">
        <f t="shared" si="0"/>
        <v>1.8049272098726448</v>
      </c>
      <c r="J35" s="290">
        <f>F35-C35</f>
        <v>-62.384000000000015</v>
      </c>
      <c r="K35" s="288">
        <f t="shared" si="1"/>
        <v>-3.9486668249070362</v>
      </c>
      <c r="L35" s="260">
        <f>G35-D35</f>
        <v>21.95100000000093</v>
      </c>
      <c r="M35" s="261">
        <f t="shared" si="2"/>
        <v>0.3510802302533591</v>
      </c>
    </row>
    <row r="36" spans="1:13" ht="12.75">
      <c r="A36" s="210"/>
      <c r="B36" s="212"/>
      <c r="C36" s="213"/>
      <c r="D36" s="65"/>
      <c r="E36" s="212"/>
      <c r="F36" s="213"/>
      <c r="G36" s="65"/>
      <c r="H36" s="215"/>
      <c r="I36" s="274"/>
      <c r="J36" s="285"/>
      <c r="K36" s="179"/>
      <c r="L36" s="215"/>
      <c r="M36" s="180"/>
    </row>
    <row r="37" spans="1:13" ht="12.75">
      <c r="A37" s="217" t="s">
        <v>49</v>
      </c>
      <c r="B37" s="218">
        <f aca="true" t="shared" si="14" ref="B37:G37">B35+B24+B17</f>
        <v>17993.968</v>
      </c>
      <c r="C37" s="219">
        <f t="shared" si="14"/>
        <v>5339.947</v>
      </c>
      <c r="D37" s="101">
        <f t="shared" si="14"/>
        <v>23333.915</v>
      </c>
      <c r="E37" s="218">
        <f t="shared" si="14"/>
        <v>18182.662</v>
      </c>
      <c r="F37" s="219">
        <f t="shared" si="14"/>
        <v>5302.446</v>
      </c>
      <c r="G37" s="101">
        <f t="shared" si="14"/>
        <v>23485.105000000003</v>
      </c>
      <c r="H37" s="220">
        <f>E37-B37</f>
        <v>188.6939999999995</v>
      </c>
      <c r="I37" s="275">
        <f t="shared" si="0"/>
        <v>1.0486514147407604</v>
      </c>
      <c r="J37" s="294">
        <f>F37-C37</f>
        <v>-37.501000000000204</v>
      </c>
      <c r="K37" s="293">
        <f t="shared" si="1"/>
        <v>-0.7022728877271618</v>
      </c>
      <c r="L37" s="220">
        <f>G37-D37</f>
        <v>151.19000000000233</v>
      </c>
      <c r="M37" s="188">
        <f t="shared" si="2"/>
        <v>0.6479409906138898</v>
      </c>
    </row>
    <row r="38" spans="1:13" ht="12.75">
      <c r="A38" s="210"/>
      <c r="B38" s="230"/>
      <c r="C38" s="231"/>
      <c r="D38" s="232"/>
      <c r="E38" s="213"/>
      <c r="F38" s="231"/>
      <c r="G38" s="232"/>
      <c r="H38" s="198"/>
      <c r="I38" s="198"/>
      <c r="J38" s="297"/>
      <c r="K38" s="295"/>
      <c r="L38" s="198"/>
      <c r="M38" s="233"/>
    </row>
    <row r="39" spans="1:13" ht="19.5" customHeight="1" thickBot="1">
      <c r="A39" s="203" t="s">
        <v>173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21"/>
    </row>
    <row r="40" ht="13.5" thickTop="1"/>
  </sheetData>
  <sheetProtection/>
  <mergeCells count="7">
    <mergeCell ref="G3:G4"/>
    <mergeCell ref="A2:A4"/>
    <mergeCell ref="B3:B4"/>
    <mergeCell ref="C3:C4"/>
    <mergeCell ref="D3:D4"/>
    <mergeCell ref="E3:E4"/>
    <mergeCell ref="F3:F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  <ignoredErrors>
    <ignoredError sqref="E15:G16 B15: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7.140625" style="0" customWidth="1"/>
    <col min="3" max="3" width="6.7109375" style="0" customWidth="1"/>
    <col min="4" max="5" width="7.140625" style="0" customWidth="1"/>
    <col min="6" max="6" width="6.7109375" style="0" customWidth="1"/>
    <col min="7" max="7" width="7.140625" style="0" customWidth="1"/>
    <col min="8" max="8" width="5.57421875" style="0" customWidth="1"/>
    <col min="9" max="9" width="6.7109375" style="0" customWidth="1"/>
    <col min="10" max="10" width="5.574218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2.7109375" style="0" customWidth="1"/>
  </cols>
  <sheetData>
    <row r="1" spans="1:13" ht="19.5" customHeight="1" thickTop="1">
      <c r="A1" s="53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2.75">
      <c r="A2" s="406" t="s">
        <v>52</v>
      </c>
      <c r="B2" s="422" t="s">
        <v>122</v>
      </c>
      <c r="C2" s="402"/>
      <c r="D2" s="404"/>
      <c r="E2" s="422" t="s">
        <v>171</v>
      </c>
      <c r="F2" s="402"/>
      <c r="G2" s="404"/>
      <c r="H2" s="7" t="s">
        <v>2</v>
      </c>
      <c r="I2" s="7"/>
      <c r="J2" s="7"/>
      <c r="K2" s="7"/>
      <c r="L2" s="7"/>
      <c r="M2" s="8"/>
    </row>
    <row r="3" spans="1:13" ht="12.75">
      <c r="A3" s="423"/>
      <c r="B3" s="410"/>
      <c r="C3" s="403"/>
      <c r="D3" s="405"/>
      <c r="E3" s="410"/>
      <c r="F3" s="403"/>
      <c r="G3" s="405"/>
      <c r="H3" s="78" t="s">
        <v>3</v>
      </c>
      <c r="I3" s="78"/>
      <c r="J3" s="364" t="s">
        <v>4</v>
      </c>
      <c r="K3" s="365"/>
      <c r="L3" s="78" t="s">
        <v>5</v>
      </c>
      <c r="M3" s="79"/>
    </row>
    <row r="4" spans="1:13" ht="12.75">
      <c r="A4" s="424"/>
      <c r="B4" s="95" t="s">
        <v>70</v>
      </c>
      <c r="C4" s="96" t="s">
        <v>68</v>
      </c>
      <c r="D4" s="97" t="s">
        <v>71</v>
      </c>
      <c r="E4" s="95" t="s">
        <v>70</v>
      </c>
      <c r="F4" s="96" t="s">
        <v>68</v>
      </c>
      <c r="G4" s="97" t="s">
        <v>71</v>
      </c>
      <c r="H4" s="98" t="s">
        <v>61</v>
      </c>
      <c r="I4" s="363"/>
      <c r="J4" s="366" t="s">
        <v>61</v>
      </c>
      <c r="K4" s="367"/>
      <c r="L4" s="98" t="s">
        <v>61</v>
      </c>
      <c r="M4" s="81"/>
    </row>
    <row r="5" spans="1:13" ht="6.75" customHeight="1">
      <c r="A5" s="69"/>
      <c r="B5" s="61"/>
      <c r="C5" s="39"/>
      <c r="D5" s="40"/>
      <c r="E5" s="39"/>
      <c r="F5" s="39"/>
      <c r="G5" s="40"/>
      <c r="H5" s="18"/>
      <c r="I5" s="18"/>
      <c r="J5" s="245"/>
      <c r="K5" s="20"/>
      <c r="L5" s="18"/>
      <c r="M5" s="21"/>
    </row>
    <row r="6" spans="1:13" ht="12.75">
      <c r="A6" s="62" t="s">
        <v>24</v>
      </c>
      <c r="B6" s="63">
        <v>78.732</v>
      </c>
      <c r="C6" s="64">
        <v>67.365</v>
      </c>
      <c r="D6" s="65">
        <v>146.097</v>
      </c>
      <c r="E6" s="63">
        <v>64.417</v>
      </c>
      <c r="F6" s="64">
        <v>90.517</v>
      </c>
      <c r="G6" s="65">
        <v>154.934</v>
      </c>
      <c r="H6" s="214">
        <f>E6-B6</f>
        <v>-14.314999999999998</v>
      </c>
      <c r="I6" s="274">
        <f aca="true" t="shared" si="0" ref="I6:I37">IF(ABS(H6)&lt;1.5,"",(E6/B6%-100))</f>
        <v>-18.181933648325966</v>
      </c>
      <c r="J6" s="357">
        <f>F6-C6</f>
        <v>23.152</v>
      </c>
      <c r="K6" s="179">
        <f aca="true" t="shared" si="1" ref="K6:K37">IF(ABS(J6)&lt;1.5,"",(F6/C6%-100))</f>
        <v>34.36799524975876</v>
      </c>
      <c r="L6" s="214">
        <f>G6-D6</f>
        <v>8.836999999999989</v>
      </c>
      <c r="M6" s="180">
        <f aca="true" t="shared" si="2" ref="M6:M37">IF(ABS(L6)&lt;1.5,"",(G6/D6%-100))</f>
        <v>6.048721055189347</v>
      </c>
    </row>
    <row r="7" spans="1:13" ht="12.75">
      <c r="A7" s="62" t="s">
        <v>25</v>
      </c>
      <c r="B7" s="63">
        <v>1.811</v>
      </c>
      <c r="C7" s="64">
        <v>1.729</v>
      </c>
      <c r="D7" s="65">
        <v>3.541</v>
      </c>
      <c r="E7" s="63">
        <v>1.405</v>
      </c>
      <c r="F7" s="64">
        <v>1.973</v>
      </c>
      <c r="G7" s="65">
        <v>3.377</v>
      </c>
      <c r="H7" s="25">
        <f aca="true" t="shared" si="3" ref="H7:H13">E7-B7</f>
        <v>-0.4059999999999999</v>
      </c>
      <c r="I7" s="75">
        <f t="shared" si="0"/>
      </c>
      <c r="J7" s="252">
        <f aca="true" t="shared" si="4" ref="J7:J13">F7-C7</f>
        <v>0.244</v>
      </c>
      <c r="K7" s="26">
        <f t="shared" si="1"/>
      </c>
      <c r="L7" s="25">
        <f aca="true" t="shared" si="5" ref="L7:L13">G7-D7</f>
        <v>-0.16400000000000015</v>
      </c>
      <c r="M7" s="27">
        <f t="shared" si="2"/>
      </c>
    </row>
    <row r="8" spans="1:13" ht="12.75">
      <c r="A8" s="62" t="s">
        <v>26</v>
      </c>
      <c r="B8" s="63">
        <v>118.605</v>
      </c>
      <c r="C8" s="64">
        <v>129.404</v>
      </c>
      <c r="D8" s="65">
        <v>248.01</v>
      </c>
      <c r="E8" s="63">
        <v>117.965</v>
      </c>
      <c r="F8" s="64">
        <v>120.012</v>
      </c>
      <c r="G8" s="65">
        <v>237.977</v>
      </c>
      <c r="H8" s="25">
        <f t="shared" si="3"/>
        <v>-0.6400000000000006</v>
      </c>
      <c r="I8" s="75">
        <f t="shared" si="0"/>
      </c>
      <c r="J8" s="252">
        <f t="shared" si="4"/>
        <v>-9.391999999999996</v>
      </c>
      <c r="K8" s="26">
        <f t="shared" si="1"/>
        <v>-7.257890018855662</v>
      </c>
      <c r="L8" s="25">
        <f t="shared" si="5"/>
        <v>-10.032999999999987</v>
      </c>
      <c r="M8" s="27">
        <f t="shared" si="2"/>
        <v>-4.045401395105031</v>
      </c>
    </row>
    <row r="9" spans="1:13" ht="12.75">
      <c r="A9" s="62" t="s">
        <v>27</v>
      </c>
      <c r="B9" s="63">
        <v>24.185</v>
      </c>
      <c r="C9" s="64">
        <v>33.253</v>
      </c>
      <c r="D9" s="65">
        <v>57.438</v>
      </c>
      <c r="E9" s="63">
        <v>23.674</v>
      </c>
      <c r="F9" s="64">
        <v>33.841</v>
      </c>
      <c r="G9" s="65">
        <v>57.515</v>
      </c>
      <c r="H9" s="25">
        <f t="shared" si="3"/>
        <v>-0.5109999999999992</v>
      </c>
      <c r="I9" s="75">
        <f t="shared" si="0"/>
      </c>
      <c r="J9" s="252">
        <f t="shared" si="4"/>
        <v>0.588000000000001</v>
      </c>
      <c r="K9" s="26">
        <f t="shared" si="1"/>
      </c>
      <c r="L9" s="25">
        <f t="shared" si="5"/>
        <v>0.07699999999999818</v>
      </c>
      <c r="M9" s="27">
        <f t="shared" si="2"/>
      </c>
    </row>
    <row r="10" spans="1:13" ht="12.75">
      <c r="A10" s="62" t="s">
        <v>28</v>
      </c>
      <c r="B10" s="63">
        <v>6.629</v>
      </c>
      <c r="C10" s="64">
        <v>8.827</v>
      </c>
      <c r="D10" s="65">
        <v>15.456</v>
      </c>
      <c r="E10" s="63">
        <v>8.623</v>
      </c>
      <c r="F10" s="64">
        <v>10.237</v>
      </c>
      <c r="G10" s="65">
        <v>18.86</v>
      </c>
      <c r="H10" s="25">
        <f t="shared" si="3"/>
        <v>1.9939999999999998</v>
      </c>
      <c r="I10" s="75">
        <f t="shared" si="0"/>
        <v>30.079951727258987</v>
      </c>
      <c r="J10" s="252">
        <f t="shared" si="4"/>
        <v>1.4100000000000001</v>
      </c>
      <c r="K10" s="26">
        <f t="shared" si="1"/>
      </c>
      <c r="L10" s="25">
        <f t="shared" si="5"/>
        <v>3.404</v>
      </c>
      <c r="M10" s="27">
        <f t="shared" si="2"/>
        <v>22.02380952380952</v>
      </c>
    </row>
    <row r="11" spans="1:13" ht="12.75">
      <c r="A11" s="62" t="s">
        <v>29</v>
      </c>
      <c r="B11" s="63">
        <v>63.343</v>
      </c>
      <c r="C11" s="64">
        <v>60.907</v>
      </c>
      <c r="D11" s="65">
        <v>124.25</v>
      </c>
      <c r="E11" s="63">
        <v>51.928</v>
      </c>
      <c r="F11" s="64">
        <v>63.067</v>
      </c>
      <c r="G11" s="65">
        <v>114.996</v>
      </c>
      <c r="H11" s="25">
        <f t="shared" si="3"/>
        <v>-11.415000000000006</v>
      </c>
      <c r="I11" s="75">
        <f t="shared" si="0"/>
        <v>-18.02093364696968</v>
      </c>
      <c r="J11" s="252">
        <f t="shared" si="4"/>
        <v>2.1600000000000037</v>
      </c>
      <c r="K11" s="26">
        <f t="shared" si="1"/>
        <v>3.546390398476362</v>
      </c>
      <c r="L11" s="25">
        <f t="shared" si="5"/>
        <v>-9.254000000000005</v>
      </c>
      <c r="M11" s="27">
        <f t="shared" si="2"/>
        <v>-7.447887323943661</v>
      </c>
    </row>
    <row r="12" spans="1:13" ht="12.75">
      <c r="A12" s="68" t="s">
        <v>30</v>
      </c>
      <c r="B12" s="63">
        <v>16.126</v>
      </c>
      <c r="C12" s="64">
        <v>16.906</v>
      </c>
      <c r="D12" s="65">
        <v>33.032</v>
      </c>
      <c r="E12" s="63">
        <v>14.182</v>
      </c>
      <c r="F12" s="64">
        <v>17.158</v>
      </c>
      <c r="G12" s="65">
        <v>31.34</v>
      </c>
      <c r="H12" s="25">
        <f t="shared" si="3"/>
        <v>-1.9440000000000008</v>
      </c>
      <c r="I12" s="75">
        <f t="shared" si="0"/>
        <v>-12.05506635247427</v>
      </c>
      <c r="J12" s="252">
        <f t="shared" si="4"/>
        <v>0.25200000000000244</v>
      </c>
      <c r="K12" s="26">
        <f t="shared" si="1"/>
      </c>
      <c r="L12" s="25">
        <f t="shared" si="5"/>
        <v>-1.6919999999999966</v>
      </c>
      <c r="M12" s="27">
        <f t="shared" si="2"/>
        <v>-5.122305643012822</v>
      </c>
    </row>
    <row r="13" spans="1:13" ht="12.75">
      <c r="A13" s="62" t="s">
        <v>31</v>
      </c>
      <c r="B13" s="63">
        <v>47.805</v>
      </c>
      <c r="C13" s="64">
        <v>52.147</v>
      </c>
      <c r="D13" s="65">
        <v>99.952</v>
      </c>
      <c r="E13" s="63">
        <v>49.051</v>
      </c>
      <c r="F13" s="64">
        <v>64.098</v>
      </c>
      <c r="G13" s="65">
        <v>113.148</v>
      </c>
      <c r="H13" s="25">
        <f t="shared" si="3"/>
        <v>1.2460000000000022</v>
      </c>
      <c r="I13" s="75">
        <f t="shared" si="0"/>
      </c>
      <c r="J13" s="252">
        <f t="shared" si="4"/>
        <v>11.951</v>
      </c>
      <c r="K13" s="26">
        <f t="shared" si="1"/>
        <v>22.917905152741284</v>
      </c>
      <c r="L13" s="25">
        <f t="shared" si="5"/>
        <v>13.195999999999998</v>
      </c>
      <c r="M13" s="27">
        <f t="shared" si="2"/>
        <v>13.202337121818474</v>
      </c>
    </row>
    <row r="14" spans="1:13" ht="6.75" customHeight="1">
      <c r="A14" s="69"/>
      <c r="B14" s="63"/>
      <c r="C14" s="64"/>
      <c r="D14" s="65"/>
      <c r="E14" s="63"/>
      <c r="F14" s="64"/>
      <c r="G14" s="65"/>
      <c r="H14" s="25"/>
      <c r="I14" s="75"/>
      <c r="J14" s="252"/>
      <c r="K14" s="26"/>
      <c r="L14" s="25"/>
      <c r="M14" s="27"/>
    </row>
    <row r="15" spans="1:13" ht="12.75">
      <c r="A15" s="137" t="s">
        <v>32</v>
      </c>
      <c r="B15" s="138">
        <f>SUM(B6:B9)</f>
        <v>223.33300000000003</v>
      </c>
      <c r="C15" s="139">
        <f>SUM(C6:C9)</f>
        <v>231.75099999999998</v>
      </c>
      <c r="D15" s="140">
        <f>C15+B15</f>
        <v>455.084</v>
      </c>
      <c r="E15" s="138">
        <f>SUM(E6:E9)</f>
        <v>207.461</v>
      </c>
      <c r="F15" s="139">
        <f>SUM(F6:F9)</f>
        <v>246.34300000000002</v>
      </c>
      <c r="G15" s="140">
        <f>F15+E15</f>
        <v>453.80400000000003</v>
      </c>
      <c r="H15" s="322">
        <f>E15-B15</f>
        <v>-15.872000000000014</v>
      </c>
      <c r="I15" s="243">
        <f t="shared" si="0"/>
        <v>-7.106876278919827</v>
      </c>
      <c r="J15" s="254">
        <f>F15-C15</f>
        <v>14.592000000000041</v>
      </c>
      <c r="K15" s="143">
        <f t="shared" si="1"/>
        <v>6.296412960461879</v>
      </c>
      <c r="L15" s="322">
        <f>G15-D15</f>
        <v>-1.2799999999999727</v>
      </c>
      <c r="M15" s="144">
        <f t="shared" si="2"/>
      </c>
    </row>
    <row r="16" spans="1:13" ht="12.75">
      <c r="A16" s="137" t="s">
        <v>33</v>
      </c>
      <c r="B16" s="138">
        <f>SUM(B10:B13)</f>
        <v>133.90300000000002</v>
      </c>
      <c r="C16" s="139">
        <f>SUM(C10:C13)</f>
        <v>138.78699999999998</v>
      </c>
      <c r="D16" s="140">
        <f>C16+B16</f>
        <v>272.69</v>
      </c>
      <c r="E16" s="138">
        <f>SUM(E10:E13)</f>
        <v>123.78399999999999</v>
      </c>
      <c r="F16" s="139">
        <f>SUM(F10:F13)</f>
        <v>154.56</v>
      </c>
      <c r="G16" s="140">
        <f>F16+E16</f>
        <v>278.344</v>
      </c>
      <c r="H16" s="322">
        <f>E16-B16</f>
        <v>-10.119000000000028</v>
      </c>
      <c r="I16" s="243">
        <f t="shared" si="0"/>
        <v>-7.556962876111825</v>
      </c>
      <c r="J16" s="254">
        <f>F16-C16</f>
        <v>15.773000000000025</v>
      </c>
      <c r="K16" s="143">
        <f t="shared" si="1"/>
        <v>11.36489728865098</v>
      </c>
      <c r="L16" s="322">
        <f>G16-D16</f>
        <v>5.653999999999996</v>
      </c>
      <c r="M16" s="144">
        <f t="shared" si="2"/>
        <v>2.0734167002823654</v>
      </c>
    </row>
    <row r="17" spans="1:17" ht="12.75">
      <c r="A17" s="137" t="s">
        <v>34</v>
      </c>
      <c r="B17" s="138">
        <f>B16+B15</f>
        <v>357.23600000000005</v>
      </c>
      <c r="C17" s="139">
        <f>C16+C15</f>
        <v>370.53799999999995</v>
      </c>
      <c r="D17" s="140">
        <f>C17+B17</f>
        <v>727.774</v>
      </c>
      <c r="E17" s="138">
        <f>E16+E15</f>
        <v>331.245</v>
      </c>
      <c r="F17" s="139">
        <f>F16+F15</f>
        <v>400.903</v>
      </c>
      <c r="G17" s="140">
        <f>F17+E17</f>
        <v>732.148</v>
      </c>
      <c r="H17" s="322">
        <f>E17-B17</f>
        <v>-25.991000000000042</v>
      </c>
      <c r="I17" s="243">
        <f t="shared" si="0"/>
        <v>-7.275582528076697</v>
      </c>
      <c r="J17" s="254">
        <f>F17-C17</f>
        <v>30.365000000000066</v>
      </c>
      <c r="K17" s="143">
        <f t="shared" si="1"/>
        <v>8.194841014956651</v>
      </c>
      <c r="L17" s="322">
        <f>G17-D17</f>
        <v>4.374000000000024</v>
      </c>
      <c r="M17" s="144">
        <f t="shared" si="2"/>
        <v>0.6010107533382723</v>
      </c>
      <c r="O17" s="330"/>
      <c r="P17" s="330"/>
      <c r="Q17" s="355"/>
    </row>
    <row r="18" spans="1:13" ht="12.75">
      <c r="A18" s="69"/>
      <c r="B18" s="63"/>
      <c r="C18" s="64"/>
      <c r="D18" s="65"/>
      <c r="E18" s="63"/>
      <c r="F18" s="64"/>
      <c r="G18" s="65"/>
      <c r="H18" s="25"/>
      <c r="I18" s="75"/>
      <c r="J18" s="252"/>
      <c r="K18" s="26"/>
      <c r="L18" s="25"/>
      <c r="M18" s="27"/>
    </row>
    <row r="19" spans="1:13" ht="12.75">
      <c r="A19" s="62" t="s">
        <v>35</v>
      </c>
      <c r="B19" s="63">
        <v>50.268</v>
      </c>
      <c r="C19" s="64">
        <v>54.247</v>
      </c>
      <c r="D19" s="65">
        <v>104.515</v>
      </c>
      <c r="E19" s="63">
        <v>50.132</v>
      </c>
      <c r="F19" s="64">
        <v>52.476</v>
      </c>
      <c r="G19" s="65">
        <v>102.607</v>
      </c>
      <c r="H19" s="25">
        <f>E19-B19</f>
        <v>-0.13600000000000279</v>
      </c>
      <c r="I19" s="75">
        <f t="shared" si="0"/>
      </c>
      <c r="J19" s="252">
        <f>F19-C19</f>
        <v>-1.7710000000000008</v>
      </c>
      <c r="K19" s="26">
        <f t="shared" si="1"/>
        <v>-3.264696665253382</v>
      </c>
      <c r="L19" s="25">
        <f>G19-D19</f>
        <v>-1.9080000000000013</v>
      </c>
      <c r="M19" s="27">
        <f t="shared" si="2"/>
        <v>-1.8255752762761404</v>
      </c>
    </row>
    <row r="20" spans="1:13" ht="12.75">
      <c r="A20" s="62" t="s">
        <v>36</v>
      </c>
      <c r="B20" s="63">
        <v>14.254</v>
      </c>
      <c r="C20" s="64">
        <v>15.912</v>
      </c>
      <c r="D20" s="65">
        <v>30.167</v>
      </c>
      <c r="E20" s="63">
        <v>11.457</v>
      </c>
      <c r="F20" s="64">
        <v>15.887</v>
      </c>
      <c r="G20" s="65">
        <v>27.344</v>
      </c>
      <c r="H20" s="25">
        <f>E20-B20</f>
        <v>-2.796999999999999</v>
      </c>
      <c r="I20" s="75">
        <f t="shared" si="0"/>
        <v>-19.622562087834993</v>
      </c>
      <c r="J20" s="252">
        <f>F20-C20</f>
        <v>-0.025000000000000355</v>
      </c>
      <c r="K20" s="26">
        <f t="shared" si="1"/>
      </c>
      <c r="L20" s="25">
        <f>G20-D20</f>
        <v>-2.8230000000000004</v>
      </c>
      <c r="M20" s="27">
        <f t="shared" si="2"/>
        <v>-9.3579076474293</v>
      </c>
    </row>
    <row r="21" spans="1:13" ht="12.75">
      <c r="A21" s="62" t="s">
        <v>37</v>
      </c>
      <c r="B21" s="63">
        <v>23.816</v>
      </c>
      <c r="C21" s="64">
        <v>24.776</v>
      </c>
      <c r="D21" s="65">
        <v>48.592</v>
      </c>
      <c r="E21" s="63">
        <v>22.507</v>
      </c>
      <c r="F21" s="64">
        <v>29.257</v>
      </c>
      <c r="G21" s="65">
        <v>51.765</v>
      </c>
      <c r="H21" s="25">
        <f>E21-B21</f>
        <v>-1.3089999999999975</v>
      </c>
      <c r="I21" s="75">
        <f t="shared" si="0"/>
      </c>
      <c r="J21" s="252">
        <f>F21-C21</f>
        <v>4.481000000000002</v>
      </c>
      <c r="K21" s="26">
        <f t="shared" si="1"/>
        <v>18.086051017113334</v>
      </c>
      <c r="L21" s="25">
        <f>G21-D21</f>
        <v>3.173000000000002</v>
      </c>
      <c r="M21" s="27">
        <f t="shared" si="2"/>
        <v>6.529881461969055</v>
      </c>
    </row>
    <row r="22" spans="1:13" ht="12.75">
      <c r="A22" s="62" t="s">
        <v>38</v>
      </c>
      <c r="B22" s="63">
        <v>138.908</v>
      </c>
      <c r="C22" s="64">
        <v>123.056</v>
      </c>
      <c r="D22" s="65">
        <v>261.964</v>
      </c>
      <c r="E22" s="63">
        <v>112.553</v>
      </c>
      <c r="F22" s="64">
        <v>100.183</v>
      </c>
      <c r="G22" s="65">
        <v>212.736</v>
      </c>
      <c r="H22" s="25">
        <f>E22-B22</f>
        <v>-26.35499999999999</v>
      </c>
      <c r="I22" s="75">
        <f t="shared" si="0"/>
        <v>-18.972989316670024</v>
      </c>
      <c r="J22" s="252">
        <f>F22-C22</f>
        <v>-22.87299999999999</v>
      </c>
      <c r="K22" s="26">
        <f t="shared" si="1"/>
        <v>-18.587472370302933</v>
      </c>
      <c r="L22" s="25">
        <f>G22-D22</f>
        <v>-49.22800000000001</v>
      </c>
      <c r="M22" s="27">
        <f t="shared" si="2"/>
        <v>-18.791895069551543</v>
      </c>
    </row>
    <row r="23" spans="1:13" ht="6.75" customHeight="1">
      <c r="A23" s="69"/>
      <c r="B23" s="63"/>
      <c r="C23" s="64"/>
      <c r="D23" s="65"/>
      <c r="E23" s="63"/>
      <c r="F23" s="64"/>
      <c r="G23" s="65"/>
      <c r="H23" s="25"/>
      <c r="I23" s="75"/>
      <c r="J23" s="252"/>
      <c r="K23" s="26"/>
      <c r="L23" s="25"/>
      <c r="M23" s="27"/>
    </row>
    <row r="24" spans="1:13" ht="12.75">
      <c r="A24" s="137" t="s">
        <v>39</v>
      </c>
      <c r="B24" s="138">
        <f>SUM(B19:B22)</f>
        <v>227.24599999999998</v>
      </c>
      <c r="C24" s="139">
        <f>SUM(C19:C22)</f>
        <v>217.99099999999999</v>
      </c>
      <c r="D24" s="140">
        <f>C24+B24</f>
        <v>445.23699999999997</v>
      </c>
      <c r="E24" s="138">
        <f>SUM(E19:E22)</f>
        <v>196.649</v>
      </c>
      <c r="F24" s="139">
        <f>SUM(F19:F22)</f>
        <v>197.803</v>
      </c>
      <c r="G24" s="140">
        <f>F24+E24</f>
        <v>394.452</v>
      </c>
      <c r="H24" s="322">
        <f>E24-B24</f>
        <v>-30.59699999999998</v>
      </c>
      <c r="I24" s="243">
        <f t="shared" si="0"/>
        <v>-13.464263397375518</v>
      </c>
      <c r="J24" s="254">
        <f>F24-C24</f>
        <v>-20.187999999999988</v>
      </c>
      <c r="K24" s="143">
        <f t="shared" si="1"/>
        <v>-9.260932790803295</v>
      </c>
      <c r="L24" s="322">
        <f>G24-D24</f>
        <v>-50.78499999999997</v>
      </c>
      <c r="M24" s="144">
        <f t="shared" si="2"/>
        <v>-11.40628474273251</v>
      </c>
    </row>
    <row r="25" spans="1:13" ht="12.75">
      <c r="A25" s="69"/>
      <c r="B25" s="63"/>
      <c r="C25" s="64"/>
      <c r="D25" s="65"/>
      <c r="E25" s="63"/>
      <c r="F25" s="64"/>
      <c r="G25" s="65"/>
      <c r="H25" s="25"/>
      <c r="I25" s="75"/>
      <c r="J25" s="252"/>
      <c r="K25" s="26"/>
      <c r="L25" s="25"/>
      <c r="M25" s="27"/>
    </row>
    <row r="26" spans="1:13" ht="12.75">
      <c r="A26" s="62" t="s">
        <v>40</v>
      </c>
      <c r="B26" s="63">
        <v>29.374</v>
      </c>
      <c r="C26" s="64">
        <v>37.853</v>
      </c>
      <c r="D26" s="65">
        <v>67.227</v>
      </c>
      <c r="E26" s="63">
        <v>26.706</v>
      </c>
      <c r="F26" s="64">
        <v>33.559</v>
      </c>
      <c r="G26" s="65">
        <v>60.265</v>
      </c>
      <c r="H26" s="25">
        <f aca="true" t="shared" si="6" ref="H26:H33">E26-B26</f>
        <v>-2.6679999999999993</v>
      </c>
      <c r="I26" s="75">
        <f t="shared" si="0"/>
        <v>-9.082862395315587</v>
      </c>
      <c r="J26" s="252">
        <f aca="true" t="shared" si="7" ref="J26:J33">F26-C26</f>
        <v>-4.294000000000004</v>
      </c>
      <c r="K26" s="26">
        <f t="shared" si="1"/>
        <v>-11.343882915488877</v>
      </c>
      <c r="L26" s="25">
        <f aca="true" t="shared" si="8" ref="L26:L33">G26-D26</f>
        <v>-6.962000000000003</v>
      </c>
      <c r="M26" s="27">
        <f t="shared" si="2"/>
        <v>-10.355958171567977</v>
      </c>
    </row>
    <row r="27" spans="1:13" ht="12.75">
      <c r="A27" s="62" t="s">
        <v>41</v>
      </c>
      <c r="B27" s="63">
        <v>8.318</v>
      </c>
      <c r="C27" s="64">
        <v>8.485</v>
      </c>
      <c r="D27" s="65">
        <v>16.803</v>
      </c>
      <c r="E27" s="63">
        <v>8.821</v>
      </c>
      <c r="F27" s="64">
        <v>7.67</v>
      </c>
      <c r="G27" s="65">
        <v>16.49</v>
      </c>
      <c r="H27" s="25">
        <f t="shared" si="6"/>
        <v>0.5030000000000001</v>
      </c>
      <c r="I27" s="75">
        <f t="shared" si="0"/>
      </c>
      <c r="J27" s="252">
        <f t="shared" si="7"/>
        <v>-0.8149999999999995</v>
      </c>
      <c r="K27" s="26">
        <f t="shared" si="1"/>
      </c>
      <c r="L27" s="25">
        <f t="shared" si="8"/>
        <v>-0.3130000000000024</v>
      </c>
      <c r="M27" s="27">
        <f t="shared" si="2"/>
      </c>
    </row>
    <row r="28" spans="1:13" ht="12.75">
      <c r="A28" s="62" t="s">
        <v>42</v>
      </c>
      <c r="B28" s="63">
        <v>215.981</v>
      </c>
      <c r="C28" s="64">
        <v>171.694</v>
      </c>
      <c r="D28" s="65">
        <v>387.675</v>
      </c>
      <c r="E28" s="63">
        <v>213.765</v>
      </c>
      <c r="F28" s="64">
        <v>158.907</v>
      </c>
      <c r="G28" s="65">
        <v>372.673</v>
      </c>
      <c r="H28" s="25">
        <f t="shared" si="6"/>
        <v>-2.216000000000008</v>
      </c>
      <c r="I28" s="75">
        <f t="shared" si="0"/>
        <v>-1.0260161773489358</v>
      </c>
      <c r="J28" s="252">
        <f t="shared" si="7"/>
        <v>-12.786999999999978</v>
      </c>
      <c r="K28" s="26">
        <f t="shared" si="1"/>
        <v>-7.447552040257662</v>
      </c>
      <c r="L28" s="25">
        <f t="shared" si="8"/>
        <v>-15.00200000000001</v>
      </c>
      <c r="M28" s="27">
        <f t="shared" si="2"/>
        <v>-3.8697362481459976</v>
      </c>
    </row>
    <row r="29" spans="1:13" ht="12.75">
      <c r="A29" s="62" t="s">
        <v>43</v>
      </c>
      <c r="B29" s="63">
        <v>107.084</v>
      </c>
      <c r="C29" s="64">
        <v>79.956</v>
      </c>
      <c r="D29" s="65">
        <v>187.04</v>
      </c>
      <c r="E29" s="63">
        <v>115.287</v>
      </c>
      <c r="F29" s="64">
        <v>93.104</v>
      </c>
      <c r="G29" s="65">
        <v>208.391</v>
      </c>
      <c r="H29" s="25">
        <f t="shared" si="6"/>
        <v>8.203000000000003</v>
      </c>
      <c r="I29" s="75">
        <f t="shared" si="0"/>
        <v>7.660341414216887</v>
      </c>
      <c r="J29" s="252">
        <f t="shared" si="7"/>
        <v>13.147999999999996</v>
      </c>
      <c r="K29" s="26">
        <f t="shared" si="1"/>
        <v>16.444044224323363</v>
      </c>
      <c r="L29" s="25">
        <f t="shared" si="8"/>
        <v>21.351</v>
      </c>
      <c r="M29" s="27">
        <f t="shared" si="2"/>
        <v>11.415205303678363</v>
      </c>
    </row>
    <row r="30" spans="1:13" ht="12.75">
      <c r="A30" s="62" t="s">
        <v>44</v>
      </c>
      <c r="B30" s="63">
        <v>13.944</v>
      </c>
      <c r="C30" s="64">
        <v>10.995</v>
      </c>
      <c r="D30" s="65">
        <v>24.939</v>
      </c>
      <c r="E30" s="63">
        <v>10.857</v>
      </c>
      <c r="F30" s="64">
        <v>9.311</v>
      </c>
      <c r="G30" s="65">
        <v>20.169</v>
      </c>
      <c r="H30" s="25">
        <f t="shared" si="6"/>
        <v>-3.0870000000000015</v>
      </c>
      <c r="I30" s="75">
        <f t="shared" si="0"/>
        <v>-22.138554216867476</v>
      </c>
      <c r="J30" s="252">
        <f t="shared" si="7"/>
        <v>-1.6839999999999993</v>
      </c>
      <c r="K30" s="26">
        <f t="shared" si="1"/>
        <v>-15.316052751250567</v>
      </c>
      <c r="L30" s="25">
        <f t="shared" si="8"/>
        <v>-4.77</v>
      </c>
      <c r="M30" s="27">
        <f t="shared" si="2"/>
        <v>-19.126669072536984</v>
      </c>
    </row>
    <row r="31" spans="1:13" ht="12.75">
      <c r="A31" s="62" t="s">
        <v>45</v>
      </c>
      <c r="B31" s="63">
        <v>70.23</v>
      </c>
      <c r="C31" s="64">
        <v>65.944</v>
      </c>
      <c r="D31" s="65">
        <v>136.173</v>
      </c>
      <c r="E31" s="63">
        <v>80.307</v>
      </c>
      <c r="F31" s="64">
        <v>52.346</v>
      </c>
      <c r="G31" s="65">
        <v>132.653</v>
      </c>
      <c r="H31" s="25">
        <f t="shared" si="6"/>
        <v>10.076999999999998</v>
      </c>
      <c r="I31" s="75">
        <f t="shared" si="0"/>
        <v>14.348568987612126</v>
      </c>
      <c r="J31" s="252">
        <f t="shared" si="7"/>
        <v>-13.598000000000006</v>
      </c>
      <c r="K31" s="26">
        <f t="shared" si="1"/>
        <v>-20.620526507339562</v>
      </c>
      <c r="L31" s="25">
        <f t="shared" si="8"/>
        <v>-3.5200000000000102</v>
      </c>
      <c r="M31" s="27">
        <f t="shared" si="2"/>
        <v>-2.5849470893642774</v>
      </c>
    </row>
    <row r="32" spans="1:13" ht="12.75">
      <c r="A32" s="62" t="s">
        <v>46</v>
      </c>
      <c r="B32" s="63">
        <v>192.991</v>
      </c>
      <c r="C32" s="64">
        <v>140.495</v>
      </c>
      <c r="D32" s="65">
        <v>333.486</v>
      </c>
      <c r="E32" s="63">
        <v>188.649</v>
      </c>
      <c r="F32" s="64">
        <v>130.357</v>
      </c>
      <c r="G32" s="65">
        <v>319.006</v>
      </c>
      <c r="H32" s="25">
        <f t="shared" si="6"/>
        <v>-4.342000000000013</v>
      </c>
      <c r="I32" s="75">
        <f t="shared" si="0"/>
        <v>-2.2498458477338374</v>
      </c>
      <c r="J32" s="252">
        <f t="shared" si="7"/>
        <v>-10.138000000000005</v>
      </c>
      <c r="K32" s="26">
        <f t="shared" si="1"/>
        <v>-7.215915157123035</v>
      </c>
      <c r="L32" s="25">
        <f t="shared" si="8"/>
        <v>-14.480000000000018</v>
      </c>
      <c r="M32" s="27">
        <f t="shared" si="2"/>
        <v>-4.342011358797677</v>
      </c>
    </row>
    <row r="33" spans="1:13" ht="12.75">
      <c r="A33" s="62" t="s">
        <v>47</v>
      </c>
      <c r="B33" s="63">
        <v>50.232</v>
      </c>
      <c r="C33" s="64">
        <v>28.639</v>
      </c>
      <c r="D33" s="65">
        <v>78.871</v>
      </c>
      <c r="E33" s="63">
        <v>54.056</v>
      </c>
      <c r="F33" s="64">
        <v>33.686</v>
      </c>
      <c r="G33" s="65">
        <v>87.742</v>
      </c>
      <c r="H33" s="25">
        <f t="shared" si="6"/>
        <v>3.823999999999998</v>
      </c>
      <c r="I33" s="75">
        <f t="shared" si="0"/>
        <v>7.612677177894568</v>
      </c>
      <c r="J33" s="252">
        <f t="shared" si="7"/>
        <v>5.047000000000001</v>
      </c>
      <c r="K33" s="26">
        <f t="shared" si="1"/>
        <v>17.622822025908732</v>
      </c>
      <c r="L33" s="25">
        <f t="shared" si="8"/>
        <v>8.87100000000001</v>
      </c>
      <c r="M33" s="27">
        <f t="shared" si="2"/>
        <v>11.247480062380362</v>
      </c>
    </row>
    <row r="34" spans="1:13" ht="6.75" customHeight="1">
      <c r="A34" s="69"/>
      <c r="B34" s="63"/>
      <c r="C34" s="64"/>
      <c r="D34" s="65"/>
      <c r="E34" s="63"/>
      <c r="F34" s="64"/>
      <c r="G34" s="65"/>
      <c r="H34" s="25"/>
      <c r="I34" s="75"/>
      <c r="J34" s="252"/>
      <c r="K34" s="26"/>
      <c r="L34" s="25"/>
      <c r="M34" s="27"/>
    </row>
    <row r="35" spans="1:13" ht="12.75">
      <c r="A35" s="137" t="s">
        <v>48</v>
      </c>
      <c r="B35" s="138">
        <f>SUM(B26:B33)</f>
        <v>688.154</v>
      </c>
      <c r="C35" s="139">
        <f>SUM(C26:C33)</f>
        <v>544.061</v>
      </c>
      <c r="D35" s="140">
        <f>C35+B35</f>
        <v>1232.2150000000001</v>
      </c>
      <c r="E35" s="138">
        <f>SUM(E26:E33)</f>
        <v>698.448</v>
      </c>
      <c r="F35" s="139">
        <f>SUM(F26:F33)</f>
        <v>518.94</v>
      </c>
      <c r="G35" s="140">
        <f>F35+E35</f>
        <v>1217.388</v>
      </c>
      <c r="H35" s="322">
        <f>E35-B35</f>
        <v>10.293999999999983</v>
      </c>
      <c r="I35" s="243">
        <f t="shared" si="0"/>
        <v>1.4958860952635575</v>
      </c>
      <c r="J35" s="254">
        <f>F35-C35</f>
        <v>-25.12099999999998</v>
      </c>
      <c r="K35" s="143">
        <f t="shared" si="1"/>
        <v>-4.617313132167169</v>
      </c>
      <c r="L35" s="322">
        <f>G35-D35</f>
        <v>-14.827000000000226</v>
      </c>
      <c r="M35" s="144">
        <f t="shared" si="2"/>
        <v>-1.203280271705836</v>
      </c>
    </row>
    <row r="36" spans="1:13" ht="12.75">
      <c r="A36" s="69"/>
      <c r="B36" s="63"/>
      <c r="C36" s="64"/>
      <c r="D36" s="65"/>
      <c r="E36" s="63"/>
      <c r="F36" s="64"/>
      <c r="G36" s="65"/>
      <c r="H36" s="25"/>
      <c r="I36" s="75"/>
      <c r="J36" s="252"/>
      <c r="K36" s="26"/>
      <c r="L36" s="25"/>
      <c r="M36" s="27"/>
    </row>
    <row r="37" spans="1:13" ht="12.75">
      <c r="A37" s="70" t="s">
        <v>49</v>
      </c>
      <c r="B37" s="99">
        <f>B35+B24+B17</f>
        <v>1272.636</v>
      </c>
      <c r="C37" s="100">
        <f>C35+C24+C17</f>
        <v>1132.59</v>
      </c>
      <c r="D37" s="101">
        <f>C37+B37</f>
        <v>2405.2259999999997</v>
      </c>
      <c r="E37" s="99">
        <f>E35+E24+E17</f>
        <v>1226.342</v>
      </c>
      <c r="F37" s="100">
        <f>F35+F24+F17</f>
        <v>1117.6460000000002</v>
      </c>
      <c r="G37" s="101">
        <f>F37+E37</f>
        <v>2343.9880000000003</v>
      </c>
      <c r="H37" s="36">
        <f>E37-B37</f>
        <v>-46.29399999999987</v>
      </c>
      <c r="I37" s="87">
        <f t="shared" si="0"/>
        <v>-3.6376465855122717</v>
      </c>
      <c r="J37" s="256">
        <f>F37-C37</f>
        <v>-14.943999999999733</v>
      </c>
      <c r="K37" s="37">
        <f t="shared" si="1"/>
        <v>-1.3194536416531832</v>
      </c>
      <c r="L37" s="36">
        <f>G37-D37</f>
        <v>-61.237999999999374</v>
      </c>
      <c r="M37" s="38">
        <f t="shared" si="2"/>
        <v>-2.546039332686391</v>
      </c>
    </row>
    <row r="38" spans="1:13" ht="6.75" customHeight="1">
      <c r="A38" s="356"/>
      <c r="B38" s="39"/>
      <c r="C38" s="103"/>
      <c r="D38" s="40"/>
      <c r="E38" s="39"/>
      <c r="F38" s="103"/>
      <c r="G38" s="40"/>
      <c r="H38" s="39"/>
      <c r="I38" s="39"/>
      <c r="J38" s="251"/>
      <c r="K38" s="153"/>
      <c r="L38" s="39"/>
      <c r="M38" s="27"/>
    </row>
    <row r="39" spans="1:13" ht="18" customHeight="1" thickBot="1">
      <c r="A39" s="203" t="s">
        <v>173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2"/>
    </row>
    <row r="40" ht="13.5" thickTop="1"/>
  </sheetData>
  <sheetProtection/>
  <mergeCells count="3">
    <mergeCell ref="B2:D3"/>
    <mergeCell ref="E2:G3"/>
    <mergeCell ref="A2:A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  <ignoredErrors>
    <ignoredError sqref="E15:G16 B15:C16" formulaRange="1"/>
    <ignoredError sqref="D15:D16" formula="1" formulaRange="1"/>
    <ignoredError sqref="D17 D24 D35:D3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3.7109375" style="157" customWidth="1"/>
    <col min="2" max="3" width="7.7109375" style="157" customWidth="1"/>
    <col min="4" max="4" width="8.7109375" style="157" customWidth="1"/>
    <col min="5" max="5" width="8.140625" style="157" customWidth="1"/>
    <col min="6" max="7" width="7.7109375" style="157" customWidth="1"/>
    <col min="8" max="8" width="8.7109375" style="157" customWidth="1"/>
    <col min="9" max="9" width="8.140625" style="157" customWidth="1"/>
    <col min="10" max="10" width="5.7109375" style="157" customWidth="1"/>
    <col min="11" max="11" width="6.00390625" style="157" customWidth="1"/>
    <col min="12" max="12" width="5.7109375" style="157" customWidth="1"/>
    <col min="13" max="13" width="6.28125" style="157" customWidth="1"/>
    <col min="14" max="14" width="5.421875" style="157" customWidth="1"/>
    <col min="15" max="15" width="6.421875" style="157" customWidth="1"/>
    <col min="16" max="16" width="5.421875" style="157" customWidth="1"/>
    <col min="17" max="17" width="6.00390625" style="157" customWidth="1"/>
    <col min="18" max="16384" width="9.140625" style="157" customWidth="1"/>
  </cols>
  <sheetData>
    <row r="1" spans="1:17" ht="19.5" customHeight="1" thickTop="1">
      <c r="A1" s="208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/>
    </row>
    <row r="2" spans="1:17" ht="12.75">
      <c r="A2" s="401" t="s">
        <v>52</v>
      </c>
      <c r="B2" s="277" t="s">
        <v>122</v>
      </c>
      <c r="C2" s="224"/>
      <c r="D2" s="224"/>
      <c r="E2" s="225"/>
      <c r="F2" s="277" t="s">
        <v>171</v>
      </c>
      <c r="G2" s="224"/>
      <c r="H2" s="224"/>
      <c r="I2" s="225"/>
      <c r="J2" s="207" t="s">
        <v>2</v>
      </c>
      <c r="K2" s="224"/>
      <c r="L2" s="224"/>
      <c r="M2" s="224"/>
      <c r="N2" s="224"/>
      <c r="O2" s="224"/>
      <c r="P2" s="224"/>
      <c r="Q2" s="226"/>
    </row>
    <row r="3" spans="1:17" ht="12.75" customHeight="1">
      <c r="A3" s="418"/>
      <c r="B3" s="427" t="s">
        <v>104</v>
      </c>
      <c r="C3" s="429" t="s">
        <v>105</v>
      </c>
      <c r="D3" s="278" t="s">
        <v>106</v>
      </c>
      <c r="E3" s="425" t="s">
        <v>5</v>
      </c>
      <c r="F3" s="427" t="s">
        <v>104</v>
      </c>
      <c r="G3" s="429" t="s">
        <v>105</v>
      </c>
      <c r="H3" s="278" t="s">
        <v>106</v>
      </c>
      <c r="I3" s="425" t="s">
        <v>5</v>
      </c>
      <c r="J3" s="227" t="s">
        <v>107</v>
      </c>
      <c r="K3" s="227"/>
      <c r="L3" s="323" t="s">
        <v>108</v>
      </c>
      <c r="M3" s="324"/>
      <c r="N3" s="227" t="s">
        <v>109</v>
      </c>
      <c r="O3" s="324"/>
      <c r="P3" s="227" t="s">
        <v>5</v>
      </c>
      <c r="Q3" s="162"/>
    </row>
    <row r="4" spans="1:17" ht="12.75">
      <c r="A4" s="419"/>
      <c r="B4" s="428"/>
      <c r="C4" s="430"/>
      <c r="D4" s="279" t="s">
        <v>110</v>
      </c>
      <c r="E4" s="426"/>
      <c r="F4" s="428"/>
      <c r="G4" s="430"/>
      <c r="H4" s="279" t="s">
        <v>110</v>
      </c>
      <c r="I4" s="426"/>
      <c r="J4" s="270" t="s">
        <v>22</v>
      </c>
      <c r="K4" s="271"/>
      <c r="L4" s="280" t="s">
        <v>22</v>
      </c>
      <c r="M4" s="281"/>
      <c r="N4" s="271" t="s">
        <v>22</v>
      </c>
      <c r="O4" s="281"/>
      <c r="P4" s="271" t="s">
        <v>61</v>
      </c>
      <c r="Q4" s="272"/>
    </row>
    <row r="5" spans="1:17" ht="12.75">
      <c r="A5" s="228"/>
      <c r="B5" s="229"/>
      <c r="C5" s="172"/>
      <c r="D5" s="172"/>
      <c r="E5" s="173"/>
      <c r="F5" s="172"/>
      <c r="G5" s="172"/>
      <c r="H5" s="172"/>
      <c r="I5" s="173"/>
      <c r="J5" s="172"/>
      <c r="K5" s="174"/>
      <c r="L5" s="172"/>
      <c r="M5" s="172"/>
      <c r="N5" s="282"/>
      <c r="O5" s="174"/>
      <c r="P5" s="172"/>
      <c r="Q5" s="175"/>
    </row>
    <row r="6" spans="1:17" ht="12.75">
      <c r="A6" s="211" t="s">
        <v>24</v>
      </c>
      <c r="B6" s="212">
        <v>79.654</v>
      </c>
      <c r="C6" s="213">
        <v>30.84</v>
      </c>
      <c r="D6" s="213">
        <v>35.603</v>
      </c>
      <c r="E6" s="283">
        <v>146.097</v>
      </c>
      <c r="F6" s="212">
        <v>83.969</v>
      </c>
      <c r="G6" s="213">
        <v>38.335</v>
      </c>
      <c r="H6" s="213">
        <v>32.63</v>
      </c>
      <c r="I6" s="283">
        <v>154.934</v>
      </c>
      <c r="J6" s="215">
        <f aca="true" t="shared" si="0" ref="J6:J13">F6-B6</f>
        <v>4.314999999999998</v>
      </c>
      <c r="K6" s="179">
        <f aca="true" t="shared" si="1" ref="K6:K37">IF(ABS(J6)&lt;1.5,"",(F6/B6%-100))</f>
        <v>5.417179300474558</v>
      </c>
      <c r="L6" s="284">
        <f aca="true" t="shared" si="2" ref="L6:L13">G6-C6</f>
        <v>7.495000000000001</v>
      </c>
      <c r="M6" s="274">
        <f aca="true" t="shared" si="3" ref="M6:M37">IF(ABS(L6)&lt;1.5,"",(G6/C6%-100))</f>
        <v>24.302853437094683</v>
      </c>
      <c r="N6" s="285">
        <f aca="true" t="shared" si="4" ref="N6:N13">H6-D6</f>
        <v>-2.972999999999999</v>
      </c>
      <c r="O6" s="179">
        <f aca="true" t="shared" si="5" ref="O6:O37">IF(ABS(N6)&lt;1.5,"",(H6/D6%-100))</f>
        <v>-8.350419908434674</v>
      </c>
      <c r="P6" s="215">
        <f aca="true" t="shared" si="6" ref="P6:P13">I6-E6</f>
        <v>8.836999999999989</v>
      </c>
      <c r="Q6" s="180">
        <f aca="true" t="shared" si="7" ref="Q6:Q37">IF(ABS(P6)&lt;1.5,"",(I6/E6%-100))</f>
        <v>6.048721055189347</v>
      </c>
    </row>
    <row r="7" spans="1:17" ht="12.75">
      <c r="A7" s="211" t="s">
        <v>25</v>
      </c>
      <c r="B7" s="212">
        <v>2.574</v>
      </c>
      <c r="C7" s="213">
        <v>0.638</v>
      </c>
      <c r="D7" s="213">
        <v>0.329</v>
      </c>
      <c r="E7" s="283">
        <v>3.541</v>
      </c>
      <c r="F7" s="212">
        <v>2.14</v>
      </c>
      <c r="G7" s="213">
        <v>0.923</v>
      </c>
      <c r="H7" s="213">
        <v>0.314</v>
      </c>
      <c r="I7" s="283">
        <v>3.377</v>
      </c>
      <c r="J7" s="215">
        <f t="shared" si="0"/>
        <v>-0.4339999999999997</v>
      </c>
      <c r="K7" s="179">
        <f t="shared" si="1"/>
      </c>
      <c r="L7" s="284">
        <f t="shared" si="2"/>
        <v>0.28500000000000003</v>
      </c>
      <c r="M7" s="274">
        <f t="shared" si="3"/>
      </c>
      <c r="N7" s="285">
        <f t="shared" si="4"/>
        <v>-0.015000000000000013</v>
      </c>
      <c r="O7" s="179">
        <f t="shared" si="5"/>
      </c>
      <c r="P7" s="215">
        <f t="shared" si="6"/>
        <v>-0.16400000000000015</v>
      </c>
      <c r="Q7" s="180">
        <f t="shared" si="7"/>
      </c>
    </row>
    <row r="8" spans="1:17" ht="12.75">
      <c r="A8" s="211" t="s">
        <v>26</v>
      </c>
      <c r="B8" s="212">
        <v>119.149</v>
      </c>
      <c r="C8" s="213">
        <v>70.879</v>
      </c>
      <c r="D8" s="213">
        <v>57.982</v>
      </c>
      <c r="E8" s="283">
        <v>248.01</v>
      </c>
      <c r="F8" s="212">
        <v>123.37</v>
      </c>
      <c r="G8" s="213">
        <v>66.651</v>
      </c>
      <c r="H8" s="213">
        <v>47.956</v>
      </c>
      <c r="I8" s="283">
        <v>237.977</v>
      </c>
      <c r="J8" s="215">
        <f t="shared" si="0"/>
        <v>4.221000000000004</v>
      </c>
      <c r="K8" s="179">
        <f t="shared" si="1"/>
        <v>3.5426231021662034</v>
      </c>
      <c r="L8" s="284">
        <f t="shared" si="2"/>
        <v>-4.228000000000009</v>
      </c>
      <c r="M8" s="274">
        <f t="shared" si="3"/>
        <v>-5.965095444348833</v>
      </c>
      <c r="N8" s="285">
        <f t="shared" si="4"/>
        <v>-10.025999999999996</v>
      </c>
      <c r="O8" s="179">
        <f t="shared" si="5"/>
        <v>-17.291573246869717</v>
      </c>
      <c r="P8" s="215">
        <f t="shared" si="6"/>
        <v>-10.032999999999987</v>
      </c>
      <c r="Q8" s="180">
        <f t="shared" si="7"/>
        <v>-4.045401395105031</v>
      </c>
    </row>
    <row r="9" spans="1:17" ht="12.75">
      <c r="A9" s="211" t="s">
        <v>27</v>
      </c>
      <c r="B9" s="212">
        <v>31.099</v>
      </c>
      <c r="C9" s="213">
        <v>15.345</v>
      </c>
      <c r="D9" s="213">
        <v>10.995</v>
      </c>
      <c r="E9" s="283">
        <v>57.438</v>
      </c>
      <c r="F9" s="212">
        <v>31.332</v>
      </c>
      <c r="G9" s="213">
        <v>17.264</v>
      </c>
      <c r="H9" s="213">
        <v>8.918</v>
      </c>
      <c r="I9" s="283">
        <v>57.515</v>
      </c>
      <c r="J9" s="215">
        <f t="shared" si="0"/>
        <v>0.23300000000000054</v>
      </c>
      <c r="K9" s="179">
        <f t="shared" si="1"/>
      </c>
      <c r="L9" s="284">
        <f t="shared" si="2"/>
        <v>1.9189999999999987</v>
      </c>
      <c r="M9" s="274">
        <f t="shared" si="3"/>
        <v>12.505702183121528</v>
      </c>
      <c r="N9" s="285">
        <f t="shared" si="4"/>
        <v>-2.077</v>
      </c>
      <c r="O9" s="179">
        <f t="shared" si="5"/>
        <v>-18.89040472942247</v>
      </c>
      <c r="P9" s="215">
        <f t="shared" si="6"/>
        <v>0.07699999999999818</v>
      </c>
      <c r="Q9" s="180">
        <f t="shared" si="7"/>
      </c>
    </row>
    <row r="10" spans="1:17" ht="12.75">
      <c r="A10" s="211" t="s">
        <v>28</v>
      </c>
      <c r="B10" s="212">
        <v>6.236</v>
      </c>
      <c r="C10" s="213">
        <v>6.043</v>
      </c>
      <c r="D10" s="213">
        <v>3.176</v>
      </c>
      <c r="E10" s="283">
        <v>15.456</v>
      </c>
      <c r="F10" s="212">
        <v>8.908</v>
      </c>
      <c r="G10" s="213">
        <v>6.861</v>
      </c>
      <c r="H10" s="213">
        <v>3.091</v>
      </c>
      <c r="I10" s="283">
        <v>18.86</v>
      </c>
      <c r="J10" s="215">
        <f t="shared" si="0"/>
        <v>2.6719999999999997</v>
      </c>
      <c r="K10" s="179">
        <f t="shared" si="1"/>
        <v>42.8479794740218</v>
      </c>
      <c r="L10" s="284">
        <f t="shared" si="2"/>
        <v>0.8179999999999996</v>
      </c>
      <c r="M10" s="274">
        <f t="shared" si="3"/>
      </c>
      <c r="N10" s="285">
        <f t="shared" si="4"/>
        <v>-0.08499999999999996</v>
      </c>
      <c r="O10" s="179">
        <f t="shared" si="5"/>
      </c>
      <c r="P10" s="215">
        <f t="shared" si="6"/>
        <v>3.404</v>
      </c>
      <c r="Q10" s="180">
        <f t="shared" si="7"/>
        <v>22.02380952380952</v>
      </c>
    </row>
    <row r="11" spans="1:17" ht="12.75">
      <c r="A11" s="211" t="s">
        <v>29</v>
      </c>
      <c r="B11" s="212">
        <v>60.93</v>
      </c>
      <c r="C11" s="213">
        <v>36.179</v>
      </c>
      <c r="D11" s="213">
        <v>27.14</v>
      </c>
      <c r="E11" s="283">
        <v>124.25</v>
      </c>
      <c r="F11" s="212">
        <v>59.041</v>
      </c>
      <c r="G11" s="213">
        <v>36.926</v>
      </c>
      <c r="H11" s="213">
        <v>19.029</v>
      </c>
      <c r="I11" s="283">
        <v>114.996</v>
      </c>
      <c r="J11" s="215">
        <f t="shared" si="0"/>
        <v>-1.889000000000003</v>
      </c>
      <c r="K11" s="179">
        <f t="shared" si="1"/>
        <v>-3.1002790086985073</v>
      </c>
      <c r="L11" s="284">
        <f t="shared" si="2"/>
        <v>0.7469999999999999</v>
      </c>
      <c r="M11" s="274">
        <f t="shared" si="3"/>
      </c>
      <c r="N11" s="285">
        <f t="shared" si="4"/>
        <v>-8.111</v>
      </c>
      <c r="O11" s="179">
        <f t="shared" si="5"/>
        <v>-29.885777450257933</v>
      </c>
      <c r="P11" s="215">
        <f t="shared" si="6"/>
        <v>-9.254000000000005</v>
      </c>
      <c r="Q11" s="180">
        <f t="shared" si="7"/>
        <v>-7.447887323943661</v>
      </c>
    </row>
    <row r="12" spans="1:17" ht="12.75">
      <c r="A12" s="216" t="s">
        <v>30</v>
      </c>
      <c r="B12" s="212">
        <v>16.733</v>
      </c>
      <c r="C12" s="213">
        <v>10.78</v>
      </c>
      <c r="D12" s="213">
        <v>5.519</v>
      </c>
      <c r="E12" s="283">
        <v>33.032</v>
      </c>
      <c r="F12" s="212">
        <v>16.054</v>
      </c>
      <c r="G12" s="213">
        <v>9.149</v>
      </c>
      <c r="H12" s="213">
        <v>6.137</v>
      </c>
      <c r="I12" s="283">
        <v>31.34</v>
      </c>
      <c r="J12" s="215">
        <f t="shared" si="0"/>
        <v>-0.679000000000002</v>
      </c>
      <c r="K12" s="179">
        <f t="shared" si="1"/>
      </c>
      <c r="L12" s="284">
        <f t="shared" si="2"/>
        <v>-1.6310000000000002</v>
      </c>
      <c r="M12" s="274">
        <f t="shared" si="3"/>
        <v>-15.129870129870127</v>
      </c>
      <c r="N12" s="285">
        <f t="shared" si="4"/>
        <v>0.6179999999999994</v>
      </c>
      <c r="O12" s="179">
        <f t="shared" si="5"/>
      </c>
      <c r="P12" s="215">
        <f t="shared" si="6"/>
        <v>-1.6919999999999966</v>
      </c>
      <c r="Q12" s="180">
        <f t="shared" si="7"/>
        <v>-5.122305643012822</v>
      </c>
    </row>
    <row r="13" spans="1:17" ht="12.75">
      <c r="A13" s="211" t="s">
        <v>31</v>
      </c>
      <c r="B13" s="212">
        <v>53.538</v>
      </c>
      <c r="C13" s="213">
        <v>30.896</v>
      </c>
      <c r="D13" s="213">
        <v>15.518</v>
      </c>
      <c r="E13" s="283">
        <v>99.952</v>
      </c>
      <c r="F13" s="212">
        <v>58.62</v>
      </c>
      <c r="G13" s="213">
        <v>34.27</v>
      </c>
      <c r="H13" s="213">
        <v>20.257</v>
      </c>
      <c r="I13" s="283">
        <v>113.148</v>
      </c>
      <c r="J13" s="215">
        <f t="shared" si="0"/>
        <v>5.082000000000001</v>
      </c>
      <c r="K13" s="179">
        <f t="shared" si="1"/>
        <v>9.492323209682837</v>
      </c>
      <c r="L13" s="284">
        <f t="shared" si="2"/>
        <v>3.3740000000000023</v>
      </c>
      <c r="M13" s="274">
        <f t="shared" si="3"/>
        <v>10.920507509062674</v>
      </c>
      <c r="N13" s="285">
        <f t="shared" si="4"/>
        <v>4.739000000000001</v>
      </c>
      <c r="O13" s="179">
        <f t="shared" si="5"/>
        <v>30.538729217682686</v>
      </c>
      <c r="P13" s="215">
        <f t="shared" si="6"/>
        <v>13.195999999999998</v>
      </c>
      <c r="Q13" s="180">
        <f t="shared" si="7"/>
        <v>13.202337121818474</v>
      </c>
    </row>
    <row r="14" spans="1:17" ht="6.75" customHeight="1">
      <c r="A14" s="210"/>
      <c r="B14" s="212"/>
      <c r="C14" s="213"/>
      <c r="D14" s="213"/>
      <c r="E14" s="283"/>
      <c r="F14" s="212"/>
      <c r="G14" s="213"/>
      <c r="H14" s="213"/>
      <c r="I14" s="283"/>
      <c r="J14" s="215"/>
      <c r="K14" s="179"/>
      <c r="L14" s="284"/>
      <c r="M14" s="286"/>
      <c r="N14" s="285"/>
      <c r="O14" s="179"/>
      <c r="P14" s="215"/>
      <c r="Q14" s="180"/>
    </row>
    <row r="15" spans="1:17" ht="12.75">
      <c r="A15" s="257" t="s">
        <v>32</v>
      </c>
      <c r="B15" s="258">
        <f aca="true" t="shared" si="8" ref="B15:I15">SUM(B6:B9)</f>
        <v>232.476</v>
      </c>
      <c r="C15" s="259">
        <f t="shared" si="8"/>
        <v>117.702</v>
      </c>
      <c r="D15" s="259">
        <f t="shared" si="8"/>
        <v>104.909</v>
      </c>
      <c r="E15" s="287">
        <f t="shared" si="8"/>
        <v>455.086</v>
      </c>
      <c r="F15" s="258">
        <f t="shared" si="8"/>
        <v>240.81099999999998</v>
      </c>
      <c r="G15" s="259">
        <f t="shared" si="8"/>
        <v>123.17299999999999</v>
      </c>
      <c r="H15" s="259">
        <f t="shared" si="8"/>
        <v>89.81800000000001</v>
      </c>
      <c r="I15" s="287">
        <f t="shared" si="8"/>
        <v>453.803</v>
      </c>
      <c r="J15" s="260">
        <f>F15-B15</f>
        <v>8.33499999999998</v>
      </c>
      <c r="K15" s="288">
        <f t="shared" si="1"/>
        <v>3.585316333729068</v>
      </c>
      <c r="L15" s="358">
        <f>G15-C15</f>
        <v>5.470999999999989</v>
      </c>
      <c r="M15" s="289">
        <f t="shared" si="3"/>
        <v>4.648179300266776</v>
      </c>
      <c r="N15" s="290">
        <f>H15-D15</f>
        <v>-15.090999999999994</v>
      </c>
      <c r="O15" s="288">
        <f t="shared" si="5"/>
        <v>-14.384847820492041</v>
      </c>
      <c r="P15" s="260">
        <f>I15-E15</f>
        <v>-1.2830000000000155</v>
      </c>
      <c r="Q15" s="261">
        <f t="shared" si="7"/>
      </c>
    </row>
    <row r="16" spans="1:17" ht="12.75">
      <c r="A16" s="257" t="s">
        <v>33</v>
      </c>
      <c r="B16" s="258">
        <f aca="true" t="shared" si="9" ref="B16:I16">SUM(B10:B13)</f>
        <v>137.437</v>
      </c>
      <c r="C16" s="259">
        <f t="shared" si="9"/>
        <v>83.898</v>
      </c>
      <c r="D16" s="259">
        <f t="shared" si="9"/>
        <v>51.353</v>
      </c>
      <c r="E16" s="287">
        <f t="shared" si="9"/>
        <v>272.69</v>
      </c>
      <c r="F16" s="258">
        <f t="shared" si="9"/>
        <v>142.623</v>
      </c>
      <c r="G16" s="259">
        <f t="shared" si="9"/>
        <v>87.206</v>
      </c>
      <c r="H16" s="259">
        <f t="shared" si="9"/>
        <v>48.514</v>
      </c>
      <c r="I16" s="287">
        <f t="shared" si="9"/>
        <v>278.344</v>
      </c>
      <c r="J16" s="260">
        <f>F16-B16</f>
        <v>5.185999999999979</v>
      </c>
      <c r="K16" s="288">
        <f t="shared" si="1"/>
        <v>3.773365250987709</v>
      </c>
      <c r="L16" s="358">
        <f>G16-C16</f>
        <v>3.308000000000007</v>
      </c>
      <c r="M16" s="289">
        <f t="shared" si="3"/>
        <v>3.9428830246251465</v>
      </c>
      <c r="N16" s="290">
        <f>H16-D16</f>
        <v>-2.8389999999999986</v>
      </c>
      <c r="O16" s="288">
        <f t="shared" si="5"/>
        <v>-5.528401456584817</v>
      </c>
      <c r="P16" s="260">
        <f>I16-E16</f>
        <v>5.653999999999996</v>
      </c>
      <c r="Q16" s="261">
        <f t="shared" si="7"/>
        <v>2.0734167002823654</v>
      </c>
    </row>
    <row r="17" spans="1:17" ht="12.75">
      <c r="A17" s="257" t="s">
        <v>34</v>
      </c>
      <c r="B17" s="258">
        <f aca="true" t="shared" si="10" ref="B17:I17">B16+B15</f>
        <v>369.913</v>
      </c>
      <c r="C17" s="259">
        <f t="shared" si="10"/>
        <v>201.6</v>
      </c>
      <c r="D17" s="259">
        <f t="shared" si="10"/>
        <v>156.262</v>
      </c>
      <c r="E17" s="287">
        <f t="shared" si="10"/>
        <v>727.7760000000001</v>
      </c>
      <c r="F17" s="258">
        <f t="shared" si="10"/>
        <v>383.43399999999997</v>
      </c>
      <c r="G17" s="259">
        <f t="shared" si="10"/>
        <v>210.379</v>
      </c>
      <c r="H17" s="259">
        <f t="shared" si="10"/>
        <v>138.33200000000002</v>
      </c>
      <c r="I17" s="287">
        <f t="shared" si="10"/>
        <v>732.1469999999999</v>
      </c>
      <c r="J17" s="260">
        <f>F17-B17</f>
        <v>13.520999999999958</v>
      </c>
      <c r="K17" s="288">
        <f t="shared" si="1"/>
        <v>3.655183786457883</v>
      </c>
      <c r="L17" s="358">
        <f>G17-C17</f>
        <v>8.778999999999996</v>
      </c>
      <c r="M17" s="289">
        <f t="shared" si="3"/>
        <v>4.354662698412696</v>
      </c>
      <c r="N17" s="290">
        <f>H17-D17</f>
        <v>-17.92999999999998</v>
      </c>
      <c r="O17" s="288">
        <f t="shared" si="5"/>
        <v>-11.47431877231827</v>
      </c>
      <c r="P17" s="260">
        <f>I17-E17</f>
        <v>4.370999999999867</v>
      </c>
      <c r="Q17" s="261">
        <f t="shared" si="7"/>
        <v>0.6005968869542073</v>
      </c>
    </row>
    <row r="18" spans="1:17" ht="6.75" customHeight="1">
      <c r="A18" s="210"/>
      <c r="B18" s="212"/>
      <c r="C18" s="213"/>
      <c r="D18" s="213"/>
      <c r="E18" s="283"/>
      <c r="F18" s="212"/>
      <c r="G18" s="213"/>
      <c r="H18" s="213"/>
      <c r="I18" s="283"/>
      <c r="J18" s="215"/>
      <c r="K18" s="179"/>
      <c r="L18" s="284"/>
      <c r="M18" s="286"/>
      <c r="N18" s="285"/>
      <c r="O18" s="291"/>
      <c r="P18" s="215"/>
      <c r="Q18" s="180"/>
    </row>
    <row r="19" spans="1:17" ht="12.75">
      <c r="A19" s="211" t="s">
        <v>35</v>
      </c>
      <c r="B19" s="212">
        <v>67.47</v>
      </c>
      <c r="C19" s="213">
        <v>19.426</v>
      </c>
      <c r="D19" s="213">
        <v>17.619</v>
      </c>
      <c r="E19" s="283">
        <v>104.515</v>
      </c>
      <c r="F19" s="212">
        <v>53.585</v>
      </c>
      <c r="G19" s="213">
        <v>33.693</v>
      </c>
      <c r="H19" s="213">
        <v>15.329</v>
      </c>
      <c r="I19" s="283">
        <v>102.607</v>
      </c>
      <c r="J19" s="215">
        <f>F19-B19</f>
        <v>-13.884999999999998</v>
      </c>
      <c r="K19" s="179">
        <f t="shared" si="1"/>
        <v>-20.57951682229138</v>
      </c>
      <c r="L19" s="284">
        <f>G19-C19</f>
        <v>14.267</v>
      </c>
      <c r="M19" s="274">
        <f t="shared" si="3"/>
        <v>73.4428086070215</v>
      </c>
      <c r="N19" s="285">
        <f>H19-D19</f>
        <v>-2.289999999999999</v>
      </c>
      <c r="O19" s="179">
        <f t="shared" si="5"/>
        <v>-12.997332425222766</v>
      </c>
      <c r="P19" s="215">
        <f>I19-E19</f>
        <v>-1.9080000000000013</v>
      </c>
      <c r="Q19" s="180">
        <f t="shared" si="7"/>
        <v>-1.8255752762761404</v>
      </c>
    </row>
    <row r="20" spans="1:17" ht="12.75">
      <c r="A20" s="211" t="s">
        <v>36</v>
      </c>
      <c r="B20" s="212">
        <v>14.976</v>
      </c>
      <c r="C20" s="213">
        <v>9.371</v>
      </c>
      <c r="D20" s="213">
        <v>5.82</v>
      </c>
      <c r="E20" s="283">
        <v>30.167</v>
      </c>
      <c r="F20" s="212">
        <v>14.945</v>
      </c>
      <c r="G20" s="213">
        <v>8.912</v>
      </c>
      <c r="H20" s="213">
        <v>3.487</v>
      </c>
      <c r="I20" s="283">
        <v>27.344</v>
      </c>
      <c r="J20" s="215">
        <f>F20-B20</f>
        <v>-0.031000000000000583</v>
      </c>
      <c r="K20" s="179">
        <f t="shared" si="1"/>
      </c>
      <c r="L20" s="284">
        <f>G20-C20</f>
        <v>-0.45899999999999963</v>
      </c>
      <c r="M20" s="274">
        <f t="shared" si="3"/>
      </c>
      <c r="N20" s="285">
        <f>H20-D20</f>
        <v>-2.333</v>
      </c>
      <c r="O20" s="179">
        <f t="shared" si="5"/>
        <v>-40.085910652920965</v>
      </c>
      <c r="P20" s="215">
        <f>I20-E20</f>
        <v>-2.8230000000000004</v>
      </c>
      <c r="Q20" s="180">
        <f t="shared" si="7"/>
        <v>-9.3579076474293</v>
      </c>
    </row>
    <row r="21" spans="1:17" ht="12.75">
      <c r="A21" s="211" t="s">
        <v>37</v>
      </c>
      <c r="B21" s="212">
        <v>25.245</v>
      </c>
      <c r="C21" s="213">
        <v>14.224</v>
      </c>
      <c r="D21" s="213">
        <v>9.123</v>
      </c>
      <c r="E21" s="283">
        <v>48.592</v>
      </c>
      <c r="F21" s="212">
        <v>21.198</v>
      </c>
      <c r="G21" s="213">
        <v>19.631</v>
      </c>
      <c r="H21" s="213">
        <v>10.936</v>
      </c>
      <c r="I21" s="283">
        <v>51.765</v>
      </c>
      <c r="J21" s="215">
        <f>F21-B21</f>
        <v>-4.047000000000001</v>
      </c>
      <c r="K21" s="179">
        <f t="shared" si="1"/>
        <v>-16.0308972073678</v>
      </c>
      <c r="L21" s="284">
        <f>G21-C21</f>
        <v>5.407</v>
      </c>
      <c r="M21" s="274">
        <f t="shared" si="3"/>
        <v>38.013217097862764</v>
      </c>
      <c r="N21" s="285">
        <f>H21-D21</f>
        <v>1.8130000000000006</v>
      </c>
      <c r="O21" s="179">
        <f t="shared" si="5"/>
        <v>19.87284884358216</v>
      </c>
      <c r="P21" s="215">
        <f>I21-E21</f>
        <v>3.173000000000002</v>
      </c>
      <c r="Q21" s="180">
        <f t="shared" si="7"/>
        <v>6.529881461969055</v>
      </c>
    </row>
    <row r="22" spans="1:17" ht="12.75">
      <c r="A22" s="211" t="s">
        <v>38</v>
      </c>
      <c r="B22" s="212">
        <v>120.447</v>
      </c>
      <c r="C22" s="213">
        <v>78.93</v>
      </c>
      <c r="D22" s="213">
        <v>62.587</v>
      </c>
      <c r="E22" s="283">
        <v>261.964</v>
      </c>
      <c r="F22" s="212">
        <v>116.906</v>
      </c>
      <c r="G22" s="213">
        <v>53.116</v>
      </c>
      <c r="H22" s="213">
        <v>42.714</v>
      </c>
      <c r="I22" s="283">
        <v>212.736</v>
      </c>
      <c r="J22" s="215">
        <f>F22-B22</f>
        <v>-3.540999999999997</v>
      </c>
      <c r="K22" s="179">
        <f t="shared" si="1"/>
        <v>-2.9398822718706015</v>
      </c>
      <c r="L22" s="284">
        <f>G22-C22</f>
        <v>-25.814000000000007</v>
      </c>
      <c r="M22" s="274">
        <f t="shared" si="3"/>
        <v>-32.70492841758521</v>
      </c>
      <c r="N22" s="285">
        <f>H22-D22</f>
        <v>-19.873000000000005</v>
      </c>
      <c r="O22" s="179">
        <f t="shared" si="5"/>
        <v>-31.752600380270664</v>
      </c>
      <c r="P22" s="215">
        <f>I22-E22</f>
        <v>-49.22800000000001</v>
      </c>
      <c r="Q22" s="180">
        <f t="shared" si="7"/>
        <v>-18.791895069551543</v>
      </c>
    </row>
    <row r="23" spans="1:17" ht="6.75" customHeight="1">
      <c r="A23" s="210"/>
      <c r="B23" s="212"/>
      <c r="C23" s="213"/>
      <c r="D23" s="213"/>
      <c r="E23" s="283"/>
      <c r="F23" s="212"/>
      <c r="G23" s="213"/>
      <c r="H23" s="213"/>
      <c r="I23" s="283"/>
      <c r="J23" s="215"/>
      <c r="K23" s="179"/>
      <c r="L23" s="284"/>
      <c r="M23" s="286"/>
      <c r="N23" s="285"/>
      <c r="O23" s="291"/>
      <c r="P23" s="215"/>
      <c r="Q23" s="180"/>
    </row>
    <row r="24" spans="1:17" ht="12.75">
      <c r="A24" s="257" t="s">
        <v>39</v>
      </c>
      <c r="B24" s="258">
        <f aca="true" t="shared" si="11" ref="B24:I24">SUM(B19:B22)</f>
        <v>228.138</v>
      </c>
      <c r="C24" s="259">
        <f t="shared" si="11"/>
        <v>121.95100000000001</v>
      </c>
      <c r="D24" s="259">
        <f t="shared" si="11"/>
        <v>95.149</v>
      </c>
      <c r="E24" s="287">
        <f t="shared" si="11"/>
        <v>445.238</v>
      </c>
      <c r="F24" s="258">
        <f t="shared" si="11"/>
        <v>206.63400000000001</v>
      </c>
      <c r="G24" s="259">
        <f t="shared" si="11"/>
        <v>115.352</v>
      </c>
      <c r="H24" s="259">
        <f t="shared" si="11"/>
        <v>72.46600000000001</v>
      </c>
      <c r="I24" s="287">
        <f t="shared" si="11"/>
        <v>394.452</v>
      </c>
      <c r="J24" s="260">
        <f>F24-B24</f>
        <v>-21.50399999999999</v>
      </c>
      <c r="K24" s="288">
        <f t="shared" si="1"/>
        <v>-9.425873813218303</v>
      </c>
      <c r="L24" s="358">
        <f>G24-C24</f>
        <v>-6.599000000000004</v>
      </c>
      <c r="M24" s="289">
        <f t="shared" si="3"/>
        <v>-5.411189740141538</v>
      </c>
      <c r="N24" s="290">
        <f>H24-D24</f>
        <v>-22.682999999999993</v>
      </c>
      <c r="O24" s="288">
        <f t="shared" si="5"/>
        <v>-23.839451807165602</v>
      </c>
      <c r="P24" s="260">
        <f>I24-E24</f>
        <v>-50.786</v>
      </c>
      <c r="Q24" s="261">
        <f t="shared" si="7"/>
        <v>-11.406483723312022</v>
      </c>
    </row>
    <row r="25" spans="1:17" ht="6.75" customHeight="1">
      <c r="A25" s="210"/>
      <c r="B25" s="212"/>
      <c r="C25" s="213"/>
      <c r="D25" s="213"/>
      <c r="E25" s="283"/>
      <c r="F25" s="212"/>
      <c r="G25" s="213"/>
      <c r="H25" s="213"/>
      <c r="I25" s="283"/>
      <c r="J25" s="215"/>
      <c r="K25" s="179"/>
      <c r="L25" s="284"/>
      <c r="M25" s="286"/>
      <c r="N25" s="285"/>
      <c r="O25" s="179"/>
      <c r="P25" s="215"/>
      <c r="Q25" s="180"/>
    </row>
    <row r="26" spans="1:17" ht="12.75">
      <c r="A26" s="211" t="s">
        <v>40</v>
      </c>
      <c r="B26" s="212">
        <v>34.033</v>
      </c>
      <c r="C26" s="213">
        <v>17.839</v>
      </c>
      <c r="D26" s="213">
        <v>15.356</v>
      </c>
      <c r="E26" s="283">
        <v>67.227</v>
      </c>
      <c r="F26" s="212">
        <v>27.472</v>
      </c>
      <c r="G26" s="213">
        <v>16.29</v>
      </c>
      <c r="H26" s="213">
        <v>16.503</v>
      </c>
      <c r="I26" s="283">
        <v>60.265</v>
      </c>
      <c r="J26" s="215">
        <f aca="true" t="shared" si="12" ref="J26:J33">F26-B26</f>
        <v>-6.561</v>
      </c>
      <c r="K26" s="179">
        <f t="shared" si="1"/>
        <v>-19.27834748626333</v>
      </c>
      <c r="L26" s="284">
        <f aca="true" t="shared" si="13" ref="L26:L33">G26-C26</f>
        <v>-1.5489999999999995</v>
      </c>
      <c r="M26" s="274">
        <f t="shared" si="3"/>
        <v>-8.683222153708172</v>
      </c>
      <c r="N26" s="285">
        <f aca="true" t="shared" si="14" ref="N26:N33">H26-D26</f>
        <v>1.1470000000000002</v>
      </c>
      <c r="O26" s="179">
        <f t="shared" si="5"/>
      </c>
      <c r="P26" s="215">
        <f aca="true" t="shared" si="15" ref="P26:P33">I26-E26</f>
        <v>-6.962000000000003</v>
      </c>
      <c r="Q26" s="180">
        <f t="shared" si="7"/>
        <v>-10.355958171567977</v>
      </c>
    </row>
    <row r="27" spans="1:17" ht="12.75">
      <c r="A27" s="211" t="s">
        <v>41</v>
      </c>
      <c r="B27" s="212">
        <v>8.087</v>
      </c>
      <c r="C27" s="213">
        <v>4.282</v>
      </c>
      <c r="D27" s="213">
        <v>4.434</v>
      </c>
      <c r="E27" s="283">
        <v>16.803</v>
      </c>
      <c r="F27" s="212">
        <v>7.41</v>
      </c>
      <c r="G27" s="213">
        <v>5.272</v>
      </c>
      <c r="H27" s="213">
        <v>3.808</v>
      </c>
      <c r="I27" s="283">
        <v>16.49</v>
      </c>
      <c r="J27" s="215">
        <f t="shared" si="12"/>
        <v>-0.6769999999999996</v>
      </c>
      <c r="K27" s="179">
        <f t="shared" si="1"/>
      </c>
      <c r="L27" s="284">
        <f t="shared" si="13"/>
        <v>0.9900000000000002</v>
      </c>
      <c r="M27" s="274">
        <f t="shared" si="3"/>
      </c>
      <c r="N27" s="285">
        <f t="shared" si="14"/>
        <v>-0.6260000000000003</v>
      </c>
      <c r="O27" s="179">
        <f t="shared" si="5"/>
      </c>
      <c r="P27" s="215">
        <f t="shared" si="15"/>
        <v>-0.3130000000000024</v>
      </c>
      <c r="Q27" s="180">
        <f t="shared" si="7"/>
      </c>
    </row>
    <row r="28" spans="1:17" ht="12.75">
      <c r="A28" s="211" t="s">
        <v>42</v>
      </c>
      <c r="B28" s="212">
        <v>132.543</v>
      </c>
      <c r="C28" s="213">
        <v>70.452</v>
      </c>
      <c r="D28" s="213">
        <v>184.68</v>
      </c>
      <c r="E28" s="283">
        <v>387.675</v>
      </c>
      <c r="F28" s="212">
        <v>145.517</v>
      </c>
      <c r="G28" s="213">
        <v>74.52</v>
      </c>
      <c r="H28" s="213">
        <v>152.637</v>
      </c>
      <c r="I28" s="283">
        <v>372.673</v>
      </c>
      <c r="J28" s="215">
        <f t="shared" si="12"/>
        <v>12.97399999999999</v>
      </c>
      <c r="K28" s="179">
        <f t="shared" si="1"/>
        <v>9.788521460959828</v>
      </c>
      <c r="L28" s="284">
        <f t="shared" si="13"/>
        <v>4.067999999999998</v>
      </c>
      <c r="M28" s="274">
        <f t="shared" si="3"/>
        <v>5.774144098109346</v>
      </c>
      <c r="N28" s="285">
        <f t="shared" si="14"/>
        <v>-32.043000000000006</v>
      </c>
      <c r="O28" s="179">
        <f t="shared" si="5"/>
        <v>-17.350552306692663</v>
      </c>
      <c r="P28" s="215">
        <f t="shared" si="15"/>
        <v>-15.00200000000001</v>
      </c>
      <c r="Q28" s="180">
        <f t="shared" si="7"/>
        <v>-3.8697362481459976</v>
      </c>
    </row>
    <row r="29" spans="1:17" ht="12.75">
      <c r="A29" s="211" t="s">
        <v>43</v>
      </c>
      <c r="B29" s="212">
        <v>95.131</v>
      </c>
      <c r="C29" s="213">
        <v>27.852</v>
      </c>
      <c r="D29" s="213">
        <v>64.057</v>
      </c>
      <c r="E29" s="283">
        <v>187.04</v>
      </c>
      <c r="F29" s="212">
        <v>107.356</v>
      </c>
      <c r="G29" s="213">
        <v>37.75</v>
      </c>
      <c r="H29" s="213">
        <v>63.285</v>
      </c>
      <c r="I29" s="283">
        <v>208.391</v>
      </c>
      <c r="J29" s="215">
        <f t="shared" si="12"/>
        <v>12.224999999999994</v>
      </c>
      <c r="K29" s="179">
        <f t="shared" si="1"/>
        <v>12.850700612839134</v>
      </c>
      <c r="L29" s="284">
        <f t="shared" si="13"/>
        <v>9.898</v>
      </c>
      <c r="M29" s="274">
        <f t="shared" si="3"/>
        <v>35.53784288381445</v>
      </c>
      <c r="N29" s="285">
        <f t="shared" si="14"/>
        <v>-0.7720000000000056</v>
      </c>
      <c r="O29" s="179">
        <f t="shared" si="5"/>
      </c>
      <c r="P29" s="215">
        <f t="shared" si="15"/>
        <v>21.351</v>
      </c>
      <c r="Q29" s="180">
        <f t="shared" si="7"/>
        <v>11.415205303678363</v>
      </c>
    </row>
    <row r="30" spans="1:17" ht="12.75">
      <c r="A30" s="211" t="s">
        <v>44</v>
      </c>
      <c r="B30" s="212">
        <v>10.259</v>
      </c>
      <c r="C30" s="213">
        <v>4.498</v>
      </c>
      <c r="D30" s="213">
        <v>10.181</v>
      </c>
      <c r="E30" s="283">
        <v>24.939</v>
      </c>
      <c r="F30" s="212">
        <v>8.144</v>
      </c>
      <c r="G30" s="213">
        <v>5.927</v>
      </c>
      <c r="H30" s="213">
        <v>6.097</v>
      </c>
      <c r="I30" s="283">
        <v>20.169</v>
      </c>
      <c r="J30" s="215">
        <f t="shared" si="12"/>
        <v>-2.115</v>
      </c>
      <c r="K30" s="179">
        <f t="shared" si="1"/>
        <v>-20.616044448776677</v>
      </c>
      <c r="L30" s="284">
        <f t="shared" si="13"/>
        <v>1.4289999999999994</v>
      </c>
      <c r="M30" s="274">
        <f t="shared" si="3"/>
      </c>
      <c r="N30" s="285">
        <f t="shared" si="14"/>
        <v>-4.083999999999999</v>
      </c>
      <c r="O30" s="179">
        <f t="shared" si="5"/>
        <v>-40.11393772713878</v>
      </c>
      <c r="P30" s="215">
        <f t="shared" si="15"/>
        <v>-4.77</v>
      </c>
      <c r="Q30" s="180">
        <f t="shared" si="7"/>
        <v>-19.126669072536984</v>
      </c>
    </row>
    <row r="31" spans="1:17" ht="12.75">
      <c r="A31" s="211" t="s">
        <v>45</v>
      </c>
      <c r="B31" s="212">
        <v>43.857</v>
      </c>
      <c r="C31" s="213">
        <v>19.652</v>
      </c>
      <c r="D31" s="213">
        <v>72.664</v>
      </c>
      <c r="E31" s="283">
        <v>136.173</v>
      </c>
      <c r="F31" s="212">
        <v>53.738</v>
      </c>
      <c r="G31" s="213">
        <v>25.558</v>
      </c>
      <c r="H31" s="213">
        <v>53.358</v>
      </c>
      <c r="I31" s="283">
        <v>132.653</v>
      </c>
      <c r="J31" s="215">
        <f t="shared" si="12"/>
        <v>9.881</v>
      </c>
      <c r="K31" s="179">
        <f t="shared" si="1"/>
        <v>22.530040814465195</v>
      </c>
      <c r="L31" s="284">
        <f t="shared" si="13"/>
        <v>5.905999999999999</v>
      </c>
      <c r="M31" s="274">
        <f t="shared" si="3"/>
        <v>30.052920822308153</v>
      </c>
      <c r="N31" s="285">
        <f t="shared" si="14"/>
        <v>-19.306000000000004</v>
      </c>
      <c r="O31" s="179">
        <f t="shared" si="5"/>
        <v>-26.568864912473856</v>
      </c>
      <c r="P31" s="215">
        <f t="shared" si="15"/>
        <v>-3.5200000000000102</v>
      </c>
      <c r="Q31" s="180">
        <f t="shared" si="7"/>
        <v>-2.5849470893642774</v>
      </c>
    </row>
    <row r="32" spans="1:17" ht="12.75">
      <c r="A32" s="211" t="s">
        <v>46</v>
      </c>
      <c r="B32" s="212">
        <v>153.494</v>
      </c>
      <c r="C32" s="213">
        <v>64.31</v>
      </c>
      <c r="D32" s="213">
        <v>115.682</v>
      </c>
      <c r="E32" s="283">
        <v>333.486</v>
      </c>
      <c r="F32" s="212">
        <v>144.484</v>
      </c>
      <c r="G32" s="213">
        <v>48.976</v>
      </c>
      <c r="H32" s="213">
        <v>125.546</v>
      </c>
      <c r="I32" s="283">
        <v>319.006</v>
      </c>
      <c r="J32" s="215">
        <f t="shared" si="12"/>
        <v>-9.009999999999991</v>
      </c>
      <c r="K32" s="179">
        <f t="shared" si="1"/>
        <v>-5.86993628415442</v>
      </c>
      <c r="L32" s="284">
        <f t="shared" si="13"/>
        <v>-15.334000000000003</v>
      </c>
      <c r="M32" s="274">
        <f t="shared" si="3"/>
        <v>-23.84388120043539</v>
      </c>
      <c r="N32" s="285">
        <f t="shared" si="14"/>
        <v>9.864000000000004</v>
      </c>
      <c r="O32" s="179">
        <f t="shared" si="5"/>
        <v>8.526823533479714</v>
      </c>
      <c r="P32" s="215">
        <f t="shared" si="15"/>
        <v>-14.480000000000018</v>
      </c>
      <c r="Q32" s="180">
        <f t="shared" si="7"/>
        <v>-4.342011358797677</v>
      </c>
    </row>
    <row r="33" spans="1:17" ht="12.75">
      <c r="A33" s="211" t="s">
        <v>47</v>
      </c>
      <c r="B33" s="212">
        <v>44.333</v>
      </c>
      <c r="C33" s="213">
        <v>23.465</v>
      </c>
      <c r="D33" s="213">
        <v>11.073</v>
      </c>
      <c r="E33" s="283">
        <v>78.871</v>
      </c>
      <c r="F33" s="212">
        <v>49.294</v>
      </c>
      <c r="G33" s="213">
        <v>21.719</v>
      </c>
      <c r="H33" s="213">
        <v>16.729</v>
      </c>
      <c r="I33" s="283">
        <v>87.742</v>
      </c>
      <c r="J33" s="215">
        <f t="shared" si="12"/>
        <v>4.9609999999999985</v>
      </c>
      <c r="K33" s="179">
        <f t="shared" si="1"/>
        <v>11.190309701576695</v>
      </c>
      <c r="L33" s="284">
        <f t="shared" si="13"/>
        <v>-1.7459999999999987</v>
      </c>
      <c r="M33" s="274">
        <f t="shared" si="3"/>
        <v>-7.440869379927548</v>
      </c>
      <c r="N33" s="285">
        <f t="shared" si="14"/>
        <v>5.655999999999999</v>
      </c>
      <c r="O33" s="179">
        <f t="shared" si="5"/>
        <v>51.079201661699614</v>
      </c>
      <c r="P33" s="215">
        <f t="shared" si="15"/>
        <v>8.87100000000001</v>
      </c>
      <c r="Q33" s="180">
        <f t="shared" si="7"/>
        <v>11.247480062380362</v>
      </c>
    </row>
    <row r="34" spans="1:17" ht="6.75" customHeight="1">
      <c r="A34" s="210"/>
      <c r="B34" s="212"/>
      <c r="C34" s="213"/>
      <c r="D34" s="213"/>
      <c r="E34" s="283"/>
      <c r="F34" s="212"/>
      <c r="G34" s="213"/>
      <c r="H34" s="213"/>
      <c r="I34" s="283"/>
      <c r="J34" s="215"/>
      <c r="K34" s="179"/>
      <c r="L34" s="284"/>
      <c r="M34" s="286"/>
      <c r="N34" s="285"/>
      <c r="O34" s="179"/>
      <c r="P34" s="215"/>
      <c r="Q34" s="180"/>
    </row>
    <row r="35" spans="1:17" ht="12.75">
      <c r="A35" s="257" t="s">
        <v>48</v>
      </c>
      <c r="B35" s="258">
        <f aca="true" t="shared" si="16" ref="B35:I35">SUM(B26:B33)</f>
        <v>521.737</v>
      </c>
      <c r="C35" s="259">
        <f t="shared" si="16"/>
        <v>232.35</v>
      </c>
      <c r="D35" s="259">
        <f t="shared" si="16"/>
        <v>478.12699999999995</v>
      </c>
      <c r="E35" s="287">
        <f t="shared" si="16"/>
        <v>1232.214</v>
      </c>
      <c r="F35" s="258">
        <f t="shared" si="16"/>
        <v>543.415</v>
      </c>
      <c r="G35" s="259">
        <f t="shared" si="16"/>
        <v>236.01199999999997</v>
      </c>
      <c r="H35" s="259">
        <f t="shared" si="16"/>
        <v>437.96299999999997</v>
      </c>
      <c r="I35" s="287">
        <f t="shared" si="16"/>
        <v>1217.389</v>
      </c>
      <c r="J35" s="260">
        <f>F35-B35</f>
        <v>21.677999999999997</v>
      </c>
      <c r="K35" s="288">
        <f t="shared" si="1"/>
        <v>4.154966966115111</v>
      </c>
      <c r="L35" s="358">
        <f>G35-C35</f>
        <v>3.6619999999999777</v>
      </c>
      <c r="M35" s="289">
        <f t="shared" si="3"/>
        <v>1.5760705831719264</v>
      </c>
      <c r="N35" s="290">
        <f>H35-D35</f>
        <v>-40.16399999999999</v>
      </c>
      <c r="O35" s="288">
        <f t="shared" si="5"/>
        <v>-8.400278587069948</v>
      </c>
      <c r="P35" s="260">
        <f>I35-E35</f>
        <v>-14.825000000000045</v>
      </c>
      <c r="Q35" s="261">
        <f t="shared" si="7"/>
        <v>-1.2031189387557646</v>
      </c>
    </row>
    <row r="36" spans="1:17" ht="12.75">
      <c r="A36" s="210"/>
      <c r="B36" s="212"/>
      <c r="C36" s="213"/>
      <c r="D36" s="213"/>
      <c r="E36" s="283"/>
      <c r="F36" s="212"/>
      <c r="G36" s="213"/>
      <c r="H36" s="213"/>
      <c r="I36" s="283"/>
      <c r="J36" s="215"/>
      <c r="K36" s="179"/>
      <c r="L36" s="284"/>
      <c r="M36" s="286"/>
      <c r="N36" s="285"/>
      <c r="O36" s="179"/>
      <c r="P36" s="215"/>
      <c r="Q36" s="180"/>
    </row>
    <row r="37" spans="1:17" ht="12.75">
      <c r="A37" s="217" t="s">
        <v>49</v>
      </c>
      <c r="B37" s="218">
        <f aca="true" t="shared" si="17" ref="B37:I37">B35+B24+B17</f>
        <v>1119.788</v>
      </c>
      <c r="C37" s="219">
        <f t="shared" si="17"/>
        <v>555.901</v>
      </c>
      <c r="D37" s="219">
        <f t="shared" si="17"/>
        <v>729.538</v>
      </c>
      <c r="E37" s="292">
        <f t="shared" si="17"/>
        <v>2405.228</v>
      </c>
      <c r="F37" s="218">
        <f t="shared" si="17"/>
        <v>1133.483</v>
      </c>
      <c r="G37" s="219">
        <f t="shared" si="17"/>
        <v>561.7429999999999</v>
      </c>
      <c r="H37" s="219">
        <f t="shared" si="17"/>
        <v>648.761</v>
      </c>
      <c r="I37" s="292">
        <f t="shared" si="17"/>
        <v>2343.988</v>
      </c>
      <c r="J37" s="220">
        <f>F37-B37</f>
        <v>13.694999999999936</v>
      </c>
      <c r="K37" s="293">
        <f t="shared" si="1"/>
        <v>1.2229993534490404</v>
      </c>
      <c r="L37" s="359">
        <f>G37-C37</f>
        <v>5.8419999999999845</v>
      </c>
      <c r="M37" s="275">
        <f t="shared" si="3"/>
        <v>1.0509065463094913</v>
      </c>
      <c r="N37" s="294">
        <f>H37-D37</f>
        <v>-80.77700000000004</v>
      </c>
      <c r="O37" s="293">
        <f t="shared" si="5"/>
        <v>-11.072349898154727</v>
      </c>
      <c r="P37" s="220">
        <f>I37-E37</f>
        <v>-61.24000000000024</v>
      </c>
      <c r="Q37" s="188">
        <f t="shared" si="7"/>
        <v>-2.546120367798821</v>
      </c>
    </row>
    <row r="38" spans="1:17" ht="12.75">
      <c r="A38" s="210"/>
      <c r="B38" s="230"/>
      <c r="C38" s="231"/>
      <c r="D38" s="231"/>
      <c r="E38" s="232"/>
      <c r="F38" s="213"/>
      <c r="G38" s="231"/>
      <c r="H38" s="231"/>
      <c r="I38" s="232"/>
      <c r="J38" s="198"/>
      <c r="K38" s="295"/>
      <c r="L38" s="198"/>
      <c r="M38" s="296"/>
      <c r="N38" s="297"/>
      <c r="O38" s="295"/>
      <c r="P38" s="198"/>
      <c r="Q38" s="233"/>
    </row>
    <row r="39" spans="1:17" ht="19.5" customHeight="1" thickBot="1">
      <c r="A39" s="203" t="s">
        <v>173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21"/>
    </row>
    <row r="40" ht="13.5" thickTop="1"/>
  </sheetData>
  <sheetProtection/>
  <mergeCells count="7">
    <mergeCell ref="I3:I4"/>
    <mergeCell ref="A2:A4"/>
    <mergeCell ref="B3:B4"/>
    <mergeCell ref="C3:C4"/>
    <mergeCell ref="E3:E4"/>
    <mergeCell ref="F3:F4"/>
    <mergeCell ref="G3:G4"/>
  </mergeCells>
  <printOptions horizontalCentered="1" verticalCentered="1"/>
  <pageMargins left="0.4724409448818898" right="0.4724409448818898" top="0.7874015748031497" bottom="0.7874015748031497" header="0.5118110236220472" footer="0.5118110236220472"/>
  <pageSetup fitToHeight="1" fitToWidth="1" horizontalDpi="300" verticalDpi="300" orientation="landscape" paperSize="9" r:id="rId1"/>
  <ignoredErrors>
    <ignoredError sqref="F15:I16 B15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mfdurando</dc:creator>
  <cp:keywords/>
  <dc:description/>
  <cp:lastModifiedBy>Mauro Filippo Durando</cp:lastModifiedBy>
  <cp:lastPrinted>2019-12-12T16:07:31Z</cp:lastPrinted>
  <dcterms:created xsi:type="dcterms:W3CDTF">2006-06-20T16:23:20Z</dcterms:created>
  <dcterms:modified xsi:type="dcterms:W3CDTF">2019-12-12T20:12:57Z</dcterms:modified>
  <cp:category/>
  <cp:version/>
  <cp:contentType/>
  <cp:contentStatus/>
</cp:coreProperties>
</file>