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8975" windowHeight="10425" activeTab="0"/>
  </bookViews>
  <sheets>
    <sheet name="Note tecniche" sheetId="1" r:id="rId1"/>
    <sheet name="Riepilogo" sheetId="2" r:id="rId2"/>
    <sheet name="Contratti e qualifiche" sheetId="3" r:id="rId3"/>
    <sheet name="Settore" sheetId="4" r:id="rId4"/>
    <sheet name="Settore forma" sheetId="5" r:id="rId5"/>
    <sheet name="Riepilogo trim" sheetId="6" r:id="rId6"/>
    <sheet name="CpI Borgomanero" sheetId="7" r:id="rId7"/>
    <sheet name="CpI Novara" sheetId="8" r:id="rId8"/>
  </sheets>
  <externalReferences>
    <externalReference r:id="rId11"/>
  </externalReferences>
  <definedNames>
    <definedName name="Acqui" localSheetId="6">'[1]DESTINAT'!#REF!</definedName>
    <definedName name="Acqui" localSheetId="7">'[1]DESTINAT'!#REF!</definedName>
    <definedName name="Acqui">'[1]DESTINAT'!#REF!</definedName>
    <definedName name="Alba" localSheetId="6">'[1]DESTINAT'!#REF!</definedName>
    <definedName name="Alba" localSheetId="7">'[1]DESTINAT'!#REF!</definedName>
    <definedName name="Alba">'[1]DESTINAT'!#REF!</definedName>
    <definedName name="Aless" localSheetId="6">'[1]DESTINAT'!#REF!</definedName>
    <definedName name="Aless" localSheetId="7">'[1]DESTINAT'!#REF!</definedName>
    <definedName name="Aless">'[1]DESTINAT'!#REF!</definedName>
    <definedName name="_xlnm.Print_Area" localSheetId="2">'Contratti e qualifiche'!$A$1:$M$37</definedName>
    <definedName name="_xlnm.Print_Area" localSheetId="3">'Settore'!$A$1:$M$29</definedName>
    <definedName name="Asti" localSheetId="6">'[1]DESTINAT'!#REF!</definedName>
    <definedName name="Asti" localSheetId="7">'[1]DESTINAT'!#REF!</definedName>
    <definedName name="Asti">'[1]DESTINAT'!#REF!</definedName>
    <definedName name="Biell" localSheetId="6">'[1]DESTINAT'!#REF!</definedName>
    <definedName name="Biell" localSheetId="7">'[1]DESTINAT'!#REF!</definedName>
    <definedName name="Biell">'[1]DESTINAT'!#REF!</definedName>
    <definedName name="Biell5" localSheetId="6">'[1]DESTINAT'!#REF!</definedName>
    <definedName name="Biell5" localSheetId="7">'[1]DESTINAT'!#REF!</definedName>
    <definedName name="Biell5">'[1]DESTINAT'!#REF!</definedName>
    <definedName name="Biella" localSheetId="6">'[1]DESTINAT'!#REF!</definedName>
    <definedName name="Biella" localSheetId="7">'[1]DESTINAT'!#REF!</definedName>
    <definedName name="Biella">'[1]DESTINAT'!#REF!</definedName>
    <definedName name="Borgo" localSheetId="6">'[1]DESTINAT'!#REF!</definedName>
    <definedName name="Borgo" localSheetId="7">'[1]DESTINAT'!#REF!</definedName>
    <definedName name="Borgo">'[1]DESTINAT'!#REF!</definedName>
    <definedName name="Borgo7" localSheetId="6">'[1]DESTINAT'!#REF!</definedName>
    <definedName name="Borgo7" localSheetId="7">'[1]DESTINAT'!#REF!</definedName>
    <definedName name="Borgo7">'[1]DESTINAT'!#REF!</definedName>
    <definedName name="Borgos" localSheetId="6">'[1]DESTINAT'!#REF!</definedName>
    <definedName name="Borgos" localSheetId="7">'[1]DESTINAT'!#REF!</definedName>
    <definedName name="Borgos">'[1]DESTINAT'!#REF!</definedName>
    <definedName name="Borgosesia" localSheetId="6">'[1]DESTINAT'!#REF!</definedName>
    <definedName name="Borgosesia" localSheetId="7">'[1]DESTINAT'!#REF!</definedName>
    <definedName name="Borgosesia">'[1]DESTINAT'!#REF!</definedName>
    <definedName name="Casal" localSheetId="6">'[1]DESTINAT'!#REF!</definedName>
    <definedName name="Casal" localSheetId="7">'[1]DESTINAT'!#REF!</definedName>
    <definedName name="Casal">'[1]DESTINAT'!#REF!</definedName>
    <definedName name="Casal9" localSheetId="6">'[1]DESTINAT'!#REF!</definedName>
    <definedName name="Casal9" localSheetId="7">'[1]DESTINAT'!#REF!</definedName>
    <definedName name="Casal9">'[1]DESTINAT'!#REF!</definedName>
    <definedName name="Casale" localSheetId="6">'[1]DESTINAT'!#REF!</definedName>
    <definedName name="Casale" localSheetId="7">'[1]DESTINAT'!#REF!</definedName>
    <definedName name="Casale">'[1]DESTINAT'!#REF!</definedName>
    <definedName name="Chier" localSheetId="6">'[1]DESTINAT'!#REF!</definedName>
    <definedName name="Chier" localSheetId="7">'[1]DESTINAT'!#REF!</definedName>
    <definedName name="Chier">'[1]DESTINAT'!#REF!</definedName>
    <definedName name="Chiva" localSheetId="6">'[1]DESTINAT'!#REF!</definedName>
    <definedName name="Chiva" localSheetId="7">'[1]DESTINAT'!#REF!</definedName>
    <definedName name="Chiva">'[1]DESTINAT'!#REF!</definedName>
    <definedName name="Cirie" localSheetId="6">'[1]DESTINAT'!#REF!</definedName>
    <definedName name="Cirie" localSheetId="7">'[1]DESTINAT'!#REF!</definedName>
    <definedName name="Cirie">'[1]DESTINAT'!#REF!</definedName>
    <definedName name="Cuneo" localSheetId="6">'[1]DESTINAT'!#REF!</definedName>
    <definedName name="Cuneo" localSheetId="7">'[1]DESTINAT'!#REF!</definedName>
    <definedName name="Cuneo">'[1]DESTINAT'!#REF!</definedName>
    <definedName name="Cuneo2" localSheetId="6">'[1]DESTINAT'!#REF!</definedName>
    <definedName name="Cuneo2" localSheetId="7">'[1]DESTINAT'!#REF!</definedName>
    <definedName name="Cuneo2">'[1]DESTINAT'!#REF!</definedName>
    <definedName name="Cuorg" localSheetId="6">'[1]DESTINAT'!#REF!</definedName>
    <definedName name="Cuorg" localSheetId="7">'[1]DESTINAT'!#REF!</definedName>
    <definedName name="Cuorg">'[1]DESTINAT'!#REF!</definedName>
    <definedName name="d">'[1]DESTINAT'!#REF!</definedName>
    <definedName name="Domod" localSheetId="6">'[1]DESTINAT'!#REF!</definedName>
    <definedName name="Domod" localSheetId="7">'[1]DESTINAT'!#REF!</definedName>
    <definedName name="Domod">'[1]DESTINAT'!#REF!</definedName>
    <definedName name="Fossa" localSheetId="6">'[1]DESTINAT'!#REF!</definedName>
    <definedName name="Fossa" localSheetId="7">'[1]DESTINAT'!#REF!</definedName>
    <definedName name="Fossa">'[1]DESTINAT'!#REF!</definedName>
    <definedName name="gg" localSheetId="6">'[1]DESTINAT'!#REF!</definedName>
    <definedName name="gg" localSheetId="7">'[1]DESTINAT'!#REF!</definedName>
    <definedName name="gg">'[1]DESTINAT'!#REF!</definedName>
    <definedName name="ggg" localSheetId="6">'[1]DESTINAT'!#REF!</definedName>
    <definedName name="ggg" localSheetId="7">'[1]DESTINAT'!#REF!</definedName>
    <definedName name="ggg">'[1]DESTINAT'!#REF!</definedName>
    <definedName name="GRIM" localSheetId="6">'[1]DESTINAT'!#REF!</definedName>
    <definedName name="GRIM" localSheetId="7">'[1]DESTINAT'!#REF!</definedName>
    <definedName name="GRIM">'[1]DESTINAT'!#REF!</definedName>
    <definedName name="h" localSheetId="6">'[1]DESTINAT'!#REF!</definedName>
    <definedName name="h" localSheetId="7">'[1]DESTINAT'!#REF!</definedName>
    <definedName name="h">'[1]DESTINAT'!#REF!</definedName>
    <definedName name="hh" localSheetId="6">'[1]DESTINAT'!#REF!</definedName>
    <definedName name="hh" localSheetId="7">'[1]DESTINAT'!#REF!</definedName>
    <definedName name="hh">'[1]DESTINAT'!#REF!</definedName>
    <definedName name="Ivrea" localSheetId="6">'[1]DESTINAT'!#REF!</definedName>
    <definedName name="Ivrea" localSheetId="7">'[1]DESTINAT'!#REF!</definedName>
    <definedName name="Ivrea">'[1]DESTINAT'!#REF!</definedName>
    <definedName name="Monca" localSheetId="6">'[1]DESTINAT'!#REF!</definedName>
    <definedName name="Monca" localSheetId="7">'[1]DESTINAT'!#REF!</definedName>
    <definedName name="Monca">'[1]DESTINAT'!#REF!</definedName>
    <definedName name="Mondo" localSheetId="6">'[1]DESTINAT'!#REF!</definedName>
    <definedName name="Mondo" localSheetId="7">'[1]DESTINAT'!#REF!</definedName>
    <definedName name="Mondo">'[1]DESTINAT'!#REF!</definedName>
    <definedName name="Novar" localSheetId="6">'[1]DESTINAT'!#REF!</definedName>
    <definedName name="Novar" localSheetId="7">'[1]DESTINAT'!#REF!</definedName>
    <definedName name="Novar">'[1]DESTINAT'!#REF!</definedName>
    <definedName name="Novar4" localSheetId="6">'[1]DESTINAT'!#REF!</definedName>
    <definedName name="Novar4" localSheetId="7">'[1]DESTINAT'!#REF!</definedName>
    <definedName name="Novar4">'[1]DESTINAT'!#REF!</definedName>
    <definedName name="Novara" localSheetId="6">'[1]DESTINAT'!#REF!</definedName>
    <definedName name="Novara" localSheetId="7">'[1]DESTINAT'!#REF!</definedName>
    <definedName name="Novara">'[1]DESTINAT'!#REF!</definedName>
    <definedName name="Novi" localSheetId="6">'[1]DESTINAT'!#REF!</definedName>
    <definedName name="Novi" localSheetId="7">'[1]DESTINAT'!#REF!</definedName>
    <definedName name="Novi">'[1]DESTINAT'!#REF!</definedName>
    <definedName name="Omegn" localSheetId="6">'[1]DESTINAT'!#REF!</definedName>
    <definedName name="Omegn" localSheetId="7">'[1]DESTINAT'!#REF!</definedName>
    <definedName name="Omegn">'[1]DESTINAT'!#REF!</definedName>
    <definedName name="Omegn8" localSheetId="6">'[1]DESTINAT'!#REF!</definedName>
    <definedName name="Omegn8" localSheetId="7">'[1]DESTINAT'!#REF!</definedName>
    <definedName name="Omegn8">'[1]DESTINAT'!#REF!</definedName>
    <definedName name="Omegna" localSheetId="6">'[1]DESTINAT'!#REF!</definedName>
    <definedName name="Omegna" localSheetId="7">'[1]DESTINAT'!#REF!</definedName>
    <definedName name="Omegna">'[1]DESTINAT'!#REF!</definedName>
    <definedName name="Orbas" localSheetId="6">'[1]DESTINAT'!#REF!</definedName>
    <definedName name="Orbas" localSheetId="7">'[1]DESTINAT'!#REF!</definedName>
    <definedName name="Orbas">'[1]DESTINAT'!#REF!</definedName>
    <definedName name="Orbas6" localSheetId="6">'[1]DESTINAT'!#REF!</definedName>
    <definedName name="Orbas6" localSheetId="7">'[1]DESTINAT'!#REF!</definedName>
    <definedName name="Orbas6">'[1]DESTINAT'!#REF!</definedName>
    <definedName name="Orbass" localSheetId="6">'[1]DESTINAT'!#REF!</definedName>
    <definedName name="Orbass" localSheetId="7">'[1]DESTINAT'!#REF!</definedName>
    <definedName name="Orbass">'[1]DESTINAT'!#REF!</definedName>
    <definedName name="Orbassano" localSheetId="6">'[1]DESTINAT'!#REF!</definedName>
    <definedName name="Orbassano" localSheetId="7">'[1]DESTINAT'!#REF!</definedName>
    <definedName name="Orbassano">'[1]DESTINAT'!#REF!</definedName>
    <definedName name="Piner" localSheetId="6">'[1]DESTINAT'!#REF!</definedName>
    <definedName name="Piner" localSheetId="7">'[1]DESTINAT'!#REF!</definedName>
    <definedName name="Piner">'[1]DESTINAT'!#REF!</definedName>
    <definedName name="Rivol" localSheetId="6">'[1]DESTINAT'!#REF!</definedName>
    <definedName name="Rivol" localSheetId="7">'[1]DESTINAT'!#REF!</definedName>
    <definedName name="Rivol">'[1]DESTINAT'!#REF!</definedName>
    <definedName name="Saluz" localSheetId="6">'[1]DESTINAT'!#REF!</definedName>
    <definedName name="Saluz" localSheetId="7">'[1]DESTINAT'!#REF!</definedName>
    <definedName name="Saluz">'[1]DESTINAT'!#REF!</definedName>
    <definedName name="Setti" localSheetId="6">'[1]DESTINAT'!#REF!</definedName>
    <definedName name="Setti" localSheetId="7">'[1]DESTINAT'!#REF!</definedName>
    <definedName name="Setti">'[1]DESTINAT'!#REF!</definedName>
    <definedName name="Susa" localSheetId="6">'[1]DESTINAT'!#REF!</definedName>
    <definedName name="Susa" localSheetId="7">'[1]DESTINAT'!#REF!</definedName>
    <definedName name="Susa">'[1]DESTINAT'!#REF!</definedName>
    <definedName name="Torin" localSheetId="6">'[1]DESTINAT'!#REF!</definedName>
    <definedName name="Torin" localSheetId="7">'[1]DESTINAT'!#REF!</definedName>
    <definedName name="Torin">'[1]DESTINAT'!#REF!</definedName>
    <definedName name="Torin3" localSheetId="6">'[1]DESTINAT'!#REF!</definedName>
    <definedName name="Torin3" localSheetId="7">'[1]DESTINAT'!#REF!</definedName>
    <definedName name="Torin3">'[1]DESTINAT'!#REF!</definedName>
    <definedName name="Torino" localSheetId="6">'[1]DESTINAT'!#REF!</definedName>
    <definedName name="Torino" localSheetId="7">'[1]DESTINAT'!#REF!</definedName>
    <definedName name="Torino">'[1]DESTINAT'!#REF!</definedName>
    <definedName name="Torto" localSheetId="6">'[1]DESTINAT'!#REF!</definedName>
    <definedName name="Torto" localSheetId="7">'[1]DESTINAT'!#REF!</definedName>
    <definedName name="Torto">'[1]DESTINAT'!#REF!</definedName>
    <definedName name="Venar" localSheetId="6">'[1]DESTINAT'!#REF!</definedName>
    <definedName name="Venar" localSheetId="7">'[1]DESTINAT'!#REF!</definedName>
    <definedName name="Venar">'[1]DESTINAT'!#REF!</definedName>
    <definedName name="Verba" localSheetId="6">'[1]DESTINAT'!#REF!</definedName>
    <definedName name="Verba" localSheetId="7">'[1]DESTINAT'!#REF!</definedName>
    <definedName name="Verba">'[1]DESTINAT'!#REF!</definedName>
    <definedName name="Verce" localSheetId="6">'[1]DESTINAT'!#REF!</definedName>
    <definedName name="Verce" localSheetId="7">'[1]DESTINAT'!#REF!</definedName>
    <definedName name="Verce">'[1]DESTINAT'!#REF!</definedName>
    <definedName name="yy">'[1]DESTINAT'!#REF!</definedName>
  </definedNames>
  <calcPr fullCalcOnLoad="1"/>
</workbook>
</file>

<file path=xl/sharedStrings.xml><?xml version="1.0" encoding="utf-8"?>
<sst xmlns="http://schemas.openxmlformats.org/spreadsheetml/2006/main" count="336" uniqueCount="150">
  <si>
    <t xml:space="preserve">PROCEDURE DI ASSUNZIONE PER GENERE, SECONDO VARIE MODALITA'
</t>
  </si>
  <si>
    <t>2017</t>
  </si>
  <si>
    <t>2018</t>
  </si>
  <si>
    <t>Variazioni interannuali</t>
  </si>
  <si>
    <t>M</t>
  </si>
  <si>
    <t>F</t>
  </si>
  <si>
    <t>TOT</t>
  </si>
  <si>
    <t>UOMINI</t>
  </si>
  <si>
    <t>DONNE</t>
  </si>
  <si>
    <t>TOTALE</t>
  </si>
  <si>
    <t xml:space="preserve"> v.ass.</t>
  </si>
  <si>
    <t xml:space="preserve">  val.%</t>
  </si>
  <si>
    <t xml:space="preserve">  v.ass.</t>
  </si>
  <si>
    <t xml:space="preserve">   v.ass.</t>
  </si>
  <si>
    <t xml:space="preserve"> val.%</t>
  </si>
  <si>
    <t xml:space="preserve">  15-29 anni</t>
  </si>
  <si>
    <t xml:space="preserve">  30-39 anni</t>
  </si>
  <si>
    <t xml:space="preserve">  40-49 anni</t>
  </si>
  <si>
    <t xml:space="preserve">  50 anni e oltre</t>
  </si>
  <si>
    <t xml:space="preserve">  Cittadini italiani</t>
  </si>
  <si>
    <t xml:space="preserve">  Cittadini stranieri</t>
  </si>
  <si>
    <t xml:space="preserve">        Extracomunitari</t>
  </si>
  <si>
    <t xml:space="preserve">        Comunitari</t>
  </si>
  <si>
    <t xml:space="preserve">  Part-time</t>
  </si>
  <si>
    <t xml:space="preserve">  Full-time</t>
  </si>
  <si>
    <t xml:space="preserve">   Lavoro a t.determinato</t>
  </si>
  <si>
    <t xml:space="preserve">   Apprendistato</t>
  </si>
  <si>
    <t xml:space="preserve">   Lavoro a t.indetermin.</t>
  </si>
  <si>
    <t xml:space="preserve">  Lavoro subordinato</t>
  </si>
  <si>
    <t xml:space="preserve">  Lavoro parasubordinato</t>
  </si>
  <si>
    <t>TOTALE (*)</t>
  </si>
  <si>
    <t>Avviamenti giornalieri</t>
  </si>
  <si>
    <t>TOTALE GENERALE</t>
  </si>
  <si>
    <t>Elaborazione Regione Piemonte - Settore Politiche del Lavoro su dati Sistema Informativo Lavoro Piemonte</t>
  </si>
  <si>
    <t xml:space="preserve"> (*) Al netto degli avviamenti giornalieri, che si chiudono il giorno stesso o quello successivo la data di assunzione</t>
  </si>
  <si>
    <t>ASSUNZIONI PER GENERE,TIPOLOGIA CONTRATTUALE E GRANDE GRUPPO PROFESSIONALE</t>
  </si>
  <si>
    <t>Dati al netto degli 
avviamenti giornalieri</t>
  </si>
  <si>
    <t xml:space="preserve">  Lavoro a tempo indeterminato</t>
  </si>
  <si>
    <t xml:space="preserve">    Tempo indeterminato standard</t>
  </si>
  <si>
    <t xml:space="preserve">    Lavoro intermittente a T.I.</t>
  </si>
  <si>
    <t xml:space="preserve">    Somministrazione a T.I.</t>
  </si>
  <si>
    <t xml:space="preserve">    Altri contratti a t.indeterminato</t>
  </si>
  <si>
    <t xml:space="preserve">  Apprendistato</t>
  </si>
  <si>
    <t xml:space="preserve">  Lavoro a tempo determinato</t>
  </si>
  <si>
    <t xml:space="preserve">   Tempo determinato standard</t>
  </si>
  <si>
    <t xml:space="preserve">   Tempo determ. per sostituzione</t>
  </si>
  <si>
    <t xml:space="preserve">   Lavoro intermittente</t>
  </si>
  <si>
    <t xml:space="preserve">   Lav. autonomo nello spettacolo</t>
  </si>
  <si>
    <t xml:space="preserve">   Somministrazione a T.D.</t>
  </si>
  <si>
    <t xml:space="preserve">   Altre tipologie contrattuali</t>
  </si>
  <si>
    <t xml:space="preserve">  1 - Imprenditori e dirigenti</t>
  </si>
  <si>
    <t xml:space="preserve">  2 - Prof.ni di elevata specializzaz.</t>
  </si>
  <si>
    <t xml:space="preserve">  3 - Tecnici e intermedi</t>
  </si>
  <si>
    <t xml:space="preserve">  4 - Impiegati esecutivi</t>
  </si>
  <si>
    <t xml:space="preserve">  5 - Servizi per le famiglie</t>
  </si>
  <si>
    <t xml:space="preserve">  6 - Operai specializzati e artigiani</t>
  </si>
  <si>
    <t xml:space="preserve">  7 - Condutt.impianti, op.montaggio</t>
  </si>
  <si>
    <t xml:space="preserve">  8 - Personale non qualificato</t>
  </si>
  <si>
    <t>PROCEDURE DI ASSUNZIONE PER GENERE E SETTORE DI ATTIVITA'</t>
  </si>
  <si>
    <r>
      <t xml:space="preserve">Settore di attività
</t>
    </r>
    <r>
      <rPr>
        <i/>
        <sz val="9"/>
        <rFont val="Arial"/>
        <family val="2"/>
      </rPr>
      <t>(dati al netto degli avviam.giornalieri)</t>
    </r>
  </si>
  <si>
    <t xml:space="preserve">    Agricoltura</t>
  </si>
  <si>
    <t xml:space="preserve">    Industria in senso stretto</t>
  </si>
  <si>
    <t xml:space="preserve">    di cui: Alimentare</t>
  </si>
  <si>
    <t xml:space="preserve">              Tessile-Abbigliamento-Pelli</t>
  </si>
  <si>
    <t xml:space="preserve">              Chimica, Gomma-Plastica</t>
  </si>
  <si>
    <t xml:space="preserve">              Metalmeccanico</t>
  </si>
  <si>
    <t xml:space="preserve">              Altri comparti industriali</t>
  </si>
  <si>
    <t xml:space="preserve">    Costruzioni</t>
  </si>
  <si>
    <t xml:space="preserve">    Servizi</t>
  </si>
  <si>
    <t xml:space="preserve">    di cui:  Commercio</t>
  </si>
  <si>
    <t xml:space="preserve">              Alloggio e ristorazione</t>
  </si>
  <si>
    <t xml:space="preserve">              Trasporto e magazzinaggio</t>
  </si>
  <si>
    <t xml:space="preserve">              Servizi avanzati imprese</t>
  </si>
  <si>
    <t xml:space="preserve">              Servizi tradizionali imprese</t>
  </si>
  <si>
    <t xml:space="preserve">              Istruzione e F.P.</t>
  </si>
  <si>
    <t xml:space="preserve">              Sanità e assistenza</t>
  </si>
  <si>
    <t xml:space="preserve">              Altri servizi</t>
  </si>
  <si>
    <r>
      <t xml:space="preserve">TOTALE
</t>
    </r>
    <r>
      <rPr>
        <sz val="8"/>
        <rFont val="Arial"/>
        <family val="2"/>
      </rPr>
      <t>(al netto del lavoro domestico)</t>
    </r>
  </si>
  <si>
    <t xml:space="preserve">  Lavoro domestico</t>
  </si>
  <si>
    <t>PROCEDURE DI ASSUNZIONE PER GENERE E FORMA DI LAVORO</t>
  </si>
  <si>
    <t>Tempi
determ.</t>
  </si>
  <si>
    <t>Appren-distato</t>
  </si>
  <si>
    <t>Tempi
indet.</t>
  </si>
  <si>
    <t>T.DETERM.</t>
  </si>
  <si>
    <t>APPRENDIST.</t>
  </si>
  <si>
    <t>T.INDETERM.</t>
  </si>
  <si>
    <t xml:space="preserve">PROCEDURE DI ASSUNZIONE PER TRIMESTRE, SECONDO VARIE MODALITA'
</t>
  </si>
  <si>
    <t>Gen-
mar</t>
  </si>
  <si>
    <t>Apr-
giu</t>
  </si>
  <si>
    <t>Lug-
set</t>
  </si>
  <si>
    <t>Ott-
dic</t>
  </si>
  <si>
    <t>GEN-MAR</t>
  </si>
  <si>
    <t>APR-GIU</t>
  </si>
  <si>
    <t>LUG-SET</t>
  </si>
  <si>
    <t>OTT-DIC</t>
  </si>
  <si>
    <t xml:space="preserve"> Uomini</t>
  </si>
  <si>
    <t xml:space="preserve"> Donne</t>
  </si>
  <si>
    <t xml:space="preserve"> 15-29 anni</t>
  </si>
  <si>
    <t xml:space="preserve"> 30-39 anni</t>
  </si>
  <si>
    <t xml:space="preserve"> 40-49 anni</t>
  </si>
  <si>
    <t xml:space="preserve"> 50 anni e oltre</t>
  </si>
  <si>
    <t xml:space="preserve"> Agricoltura</t>
  </si>
  <si>
    <t xml:space="preserve"> Industria in s.stretto</t>
  </si>
  <si>
    <t xml:space="preserve"> Edilizia e impiantistica</t>
  </si>
  <si>
    <t xml:space="preserve"> Commercio e Pubbl.Es.</t>
  </si>
  <si>
    <t xml:space="preserve"> Altri servizi</t>
  </si>
  <si>
    <t xml:space="preserve"> Lavoro domestico</t>
  </si>
  <si>
    <t xml:space="preserve">   Lavoro a t.indeterminato</t>
  </si>
  <si>
    <t xml:space="preserve">   Somministrazione</t>
  </si>
  <si>
    <t xml:space="preserve">  NOTE TECNICHE</t>
  </si>
  <si>
    <t xml:space="preserve">  Come indicato, i dati riportati sono al netto degli avviamenti giornalieri, cioè di quelli che si</t>
  </si>
  <si>
    <t xml:space="preserve">  concludono il giorno stesso o il giorno successivo a quello di inizio.  Il n. di avviamenti giornalieri</t>
  </si>
  <si>
    <t xml:space="preserve">  è riportato solo nella prima e nell'ultima tabella, di riepilogo, in basso, dove nell'ultima riga c'è il</t>
  </si>
  <si>
    <t xml:space="preserve">  totale generale delle assunzioni, comprese quelle giornaliere.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</si>
  <si>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Tipologie di contratto (foglio di lavoro "Contratti e qualifiche")</t>
    </r>
  </si>
  <si>
    <t xml:space="preserve">  Negli Altri contratti a tempo indeterminato rientrano tutte le fattispecie contrattuali che possono</t>
  </si>
  <si>
    <t xml:space="preserve">  essere declinate a tempo indeterminato, come lavoro intermittente, marittimo, nello spettacolo, a </t>
  </si>
  <si>
    <t xml:space="preserve">  domicilio, ripartito, domestico, somministrazione, …, nei casi in cui sia questa la scelta operata </t>
  </si>
  <si>
    <t xml:space="preserve">  dal datore di lavoro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</si>
  <si>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Qualifiche di assunzione (foglio di lavoro "Contratti e qualifiche")</t>
    </r>
  </si>
  <si>
    <t xml:space="preserve">  Il riferimento è al Grande Gruppo Professionale, cioè al primo digit del codice della classificazione</t>
  </si>
  <si>
    <t xml:space="preserve">  delle professioni ISTAT 2011 adottato a partire da novembre 2011.</t>
  </si>
  <si>
    <r>
      <rPr>
        <i/>
        <sz val="10"/>
        <rFont val="Arial"/>
        <family val="2"/>
      </rPr>
      <t xml:space="preserve">  </t>
    </r>
    <r>
      <rPr>
        <i/>
        <u val="single"/>
        <sz val="10"/>
        <rFont val="Arial"/>
        <family val="2"/>
      </rPr>
      <t>Settori di attività (fogli di lavoro "Settore" e "Settore forma")</t>
    </r>
  </si>
  <si>
    <t xml:space="preserve">  I dati sono articolati in base al Codice Ateco 2007.</t>
  </si>
  <si>
    <t xml:space="preserve">  La "Chimica, Gomma-Plastica" comprende anche la Fabbricazione di coke e prodotti derivanti</t>
  </si>
  <si>
    <t xml:space="preserve">  dalla raffinazione del petrolio, e interessa i Codici Ateco dal 19 al 22 </t>
  </si>
  <si>
    <t xml:space="preserve">  Gli "Altri comparti industriali" comprendono l'Estrazione minerali (Cod. da 05 a 09), l'Industria </t>
  </si>
  <si>
    <t xml:space="preserve">  del legno (Cod.16), la Carta Stampa (Cod. 17 e 18), la Lavorazione minerali non metalliferi (Cod.</t>
  </si>
  <si>
    <t xml:space="preserve">  23), la Fabbricazione mobili (Cod. 31), le Altre industrie manifatturiere (Cod. 32), la Fornitura di</t>
  </si>
  <si>
    <t xml:space="preserve">  Energia elettrica, gas … (Cod. 35) e il ramo Acqua, rifiuti e riciclaggio (Cod. da 36 a 39).</t>
  </si>
  <si>
    <t xml:space="preserve">  Nel terziario, i "Servizi avanzati alle imprese" comprendono i Servizi di informazione e comunica-</t>
  </si>
  <si>
    <t xml:space="preserve">  zione (Cod. da 58 a 63) e le Attività professionali, scientifiche e tecniche (Cod. da 69 a 75).</t>
  </si>
  <si>
    <t xml:space="preserve">  Nei "Servizi tradizionali alle imprese" rientra per intero la voce Noleggio, Agenzie di viaggio,</t>
  </si>
  <si>
    <t xml:space="preserve">  servizi di supporto alle imprese (Cod. da 77 a 82), che includono anche pulizie, vigilanza, </t>
  </si>
  <si>
    <t xml:space="preserve">  imballaggio, ecc.</t>
  </si>
  <si>
    <t xml:space="preserve">  Tra gli "Altri servizi" troviamo le Attività finanziarie e assicurative (Cod. da 64 a 66), le Attività</t>
  </si>
  <si>
    <t xml:space="preserve">  immobiliari (Cod. 68), la Pubblica Amministrazione e difesa e l'Assicurazione Sociale obbligatoria</t>
  </si>
  <si>
    <t xml:space="preserve">  (Cod. 84), le Attività artistiche, sportive, di intrattenimento e divertimento (Cod. da 90 a 93), le</t>
  </si>
  <si>
    <t xml:space="preserve">  Altre attività di servizi (Cod. da 94 a 96), e le Organizzazioni e organismi extraterritoriali (Cod. 99).</t>
  </si>
  <si>
    <t xml:space="preserve">  Il lavoro domestico include il Cod. 97 (Attività di famiglie e convivenze come datori di lavoro per</t>
  </si>
  <si>
    <t xml:space="preserve">  personale domestico).</t>
  </si>
  <si>
    <t>Persone fisiche interessate</t>
  </si>
  <si>
    <t>Avviamenti pro capite</t>
  </si>
  <si>
    <t>% T.determinato</t>
  </si>
  <si>
    <t>PROVINCIA DI NOVARA</t>
  </si>
  <si>
    <t>BACINO DEL LAVORO di BORGOMANERO</t>
  </si>
  <si>
    <t>BACINO DEL LAVORO di NOVARA</t>
  </si>
  <si>
    <t xml:space="preserve">   Collaborazioni coordin.continuat..</t>
  </si>
  <si>
    <t xml:space="preserve">  Bacino di Borgomanero</t>
  </si>
  <si>
    <t xml:space="preserve">  Bacino di Novara</t>
  </si>
</sst>
</file>

<file path=xl/styles.xml><?xml version="1.0" encoding="utf-8"?>
<styleSheet xmlns="http://schemas.openxmlformats.org/spreadsheetml/2006/main">
  <numFmts count="2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_ ;\-0.0\ "/>
    <numFmt numFmtId="173" formatCode="#,##0_ ;\-#,##0\ "/>
    <numFmt numFmtId="174" formatCode="0_ ;\-0\ "/>
    <numFmt numFmtId="175" formatCode="_-* #,##0.0_-;\-* #,##0.0_-;_-* &quot;-&quot;?_-;_-@_-"/>
    <numFmt numFmtId="176" formatCode="_ * #,##0_ ;_ * \-#,##0_ ;_ * &quot;-&quot;_ ;_ @_ "/>
    <numFmt numFmtId="177" formatCode="_ &quot;L.&quot;\ * #,##0_ ;_ &quot;L.&quot;\ * \-#,##0_ ;_ &quot;L.&quot;\ * &quot;-&quot;_ ;_ @_ "/>
    <numFmt numFmtId="178" formatCode="#,##0.00_ ;\-#,##0.00\ "/>
    <numFmt numFmtId="179" formatCode="0.0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3"/>
      <color indexed="12"/>
      <name val="Arial"/>
      <family val="2"/>
    </font>
    <font>
      <b/>
      <sz val="14"/>
      <color indexed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9"/>
      <color indexed="12"/>
      <name val="Arial"/>
      <family val="2"/>
    </font>
    <font>
      <b/>
      <sz val="10"/>
      <color indexed="10"/>
      <name val="Arial"/>
      <family val="2"/>
    </font>
    <font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i/>
      <sz val="10"/>
      <color indexed="8"/>
      <name val="Arial"/>
      <family val="2"/>
    </font>
    <font>
      <sz val="10"/>
      <color indexed="18"/>
      <name val="Arial"/>
      <family val="2"/>
    </font>
    <font>
      <i/>
      <sz val="10"/>
      <name val="Calibri"/>
      <family val="2"/>
    </font>
    <font>
      <b/>
      <sz val="10"/>
      <color indexed="8"/>
      <name val="Arial"/>
      <family val="2"/>
    </font>
    <font>
      <sz val="11"/>
      <color indexed="10"/>
      <name val="Calibri"/>
      <family val="2"/>
    </font>
    <font>
      <i/>
      <sz val="9"/>
      <name val="Arial"/>
      <family val="2"/>
    </font>
    <font>
      <sz val="11"/>
      <color indexed="12"/>
      <name val="Calibri"/>
      <family val="2"/>
    </font>
    <font>
      <sz val="8"/>
      <name val="Arial"/>
      <family val="2"/>
    </font>
    <font>
      <b/>
      <sz val="11"/>
      <name val="Arial"/>
      <family val="2"/>
    </font>
    <font>
      <i/>
      <u val="single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1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  <border>
      <left/>
      <right style="double"/>
      <top/>
      <bottom/>
    </border>
    <border>
      <left style="double"/>
      <right/>
      <top style="medium"/>
      <bottom/>
    </border>
    <border>
      <left style="medium"/>
      <right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double"/>
      <top style="medium"/>
      <bottom style="medium"/>
    </border>
    <border>
      <left style="double"/>
      <right style="medium"/>
      <top/>
      <bottom/>
    </border>
    <border>
      <left/>
      <right/>
      <top style="medium"/>
      <bottom/>
    </border>
    <border>
      <left/>
      <right style="double"/>
      <top style="medium"/>
      <bottom/>
    </border>
    <border>
      <left style="double"/>
      <right style="medium"/>
      <top/>
      <bottom style="thin"/>
    </border>
    <border>
      <left style="medium"/>
      <right/>
      <top style="thin"/>
      <bottom style="medium">
        <color indexed="25"/>
      </bottom>
    </border>
    <border>
      <left/>
      <right style="medium"/>
      <top style="thin"/>
      <bottom style="medium">
        <color indexed="25"/>
      </bottom>
    </border>
    <border>
      <left/>
      <right style="double"/>
      <top style="thin"/>
      <bottom style="medium">
        <color indexed="25"/>
      </bottom>
    </border>
    <border>
      <left style="double"/>
      <right/>
      <top style="medium">
        <color indexed="20"/>
      </top>
      <bottom style="dashed"/>
    </border>
    <border>
      <left style="medium"/>
      <right/>
      <top style="medium">
        <color indexed="25"/>
      </top>
      <bottom style="dashed"/>
    </border>
    <border>
      <left style="thin"/>
      <right style="thin"/>
      <top style="medium">
        <color indexed="25"/>
      </top>
      <bottom/>
    </border>
    <border>
      <left/>
      <right style="medium"/>
      <top style="medium">
        <color indexed="25"/>
      </top>
      <bottom/>
    </border>
    <border>
      <left style="medium"/>
      <right style="thin"/>
      <top style="medium">
        <color indexed="25"/>
      </top>
      <bottom style="dashed"/>
    </border>
    <border>
      <left/>
      <right/>
      <top style="medium">
        <color indexed="25"/>
      </top>
      <bottom style="dashed"/>
    </border>
    <border>
      <left/>
      <right style="medium"/>
      <top style="medium">
        <color indexed="25"/>
      </top>
      <bottom style="dashed"/>
    </border>
    <border>
      <left/>
      <right style="double"/>
      <top style="medium">
        <color indexed="25"/>
      </top>
      <bottom style="dashed"/>
    </border>
    <border>
      <left style="double"/>
      <right/>
      <top style="dashed"/>
      <bottom style="dashed"/>
    </border>
    <border>
      <left style="medium"/>
      <right/>
      <top style="dashed"/>
      <bottom style="dashed"/>
    </border>
    <border>
      <left style="thin"/>
      <right style="thin"/>
      <top style="dashed"/>
      <bottom style="dashed"/>
    </border>
    <border>
      <left/>
      <right style="medium"/>
      <top style="dashed"/>
      <bottom style="dashed"/>
    </border>
    <border>
      <left/>
      <right/>
      <top style="dashed"/>
      <bottom style="dashed"/>
    </border>
    <border>
      <left/>
      <right style="double"/>
      <top style="dashed"/>
      <bottom style="dashed"/>
    </border>
    <border>
      <left style="double"/>
      <right/>
      <top style="dashed"/>
      <bottom/>
    </border>
    <border>
      <left style="medium"/>
      <right/>
      <top style="dashed"/>
      <bottom/>
    </border>
    <border>
      <left style="thin"/>
      <right style="thin"/>
      <top style="dashed"/>
      <bottom/>
    </border>
    <border>
      <left/>
      <right style="medium"/>
      <top style="dashed"/>
      <bottom/>
    </border>
    <border>
      <left/>
      <right/>
      <top style="dashed"/>
      <bottom/>
    </border>
    <border>
      <left/>
      <right style="double"/>
      <top style="dashed"/>
      <bottom/>
    </border>
    <border>
      <left style="medium"/>
      <right/>
      <top/>
      <bottom style="medium">
        <color indexed="25"/>
      </bottom>
    </border>
    <border>
      <left/>
      <right/>
      <top/>
      <bottom style="medium">
        <color indexed="25"/>
      </bottom>
    </border>
    <border>
      <left/>
      <right style="medium"/>
      <top/>
      <bottom style="medium">
        <color indexed="25"/>
      </bottom>
    </border>
    <border>
      <left/>
      <right style="double"/>
      <top/>
      <bottom style="medium">
        <color indexed="25"/>
      </bottom>
    </border>
    <border>
      <left style="thin"/>
      <right style="thin"/>
      <top style="medium">
        <color indexed="25"/>
      </top>
      <bottom style="dashed"/>
    </border>
    <border>
      <left style="double"/>
      <right style="medium"/>
      <top style="dashed"/>
      <bottom/>
    </border>
    <border>
      <left style="thin"/>
      <right style="medium"/>
      <top style="dashed"/>
      <bottom/>
    </border>
    <border>
      <left style="thin"/>
      <right style="thin"/>
      <top/>
      <bottom style="dashed"/>
    </border>
    <border>
      <left style="thin"/>
      <right style="medium"/>
      <top/>
      <bottom style="dashed"/>
    </border>
    <border>
      <left style="medium"/>
      <right/>
      <top/>
      <bottom style="dashed"/>
    </border>
    <border>
      <left/>
      <right style="medium"/>
      <top/>
      <bottom style="dashed"/>
    </border>
    <border>
      <left/>
      <right style="double"/>
      <top/>
      <bottom style="dashed"/>
    </border>
    <border>
      <left style="double"/>
      <right style="medium"/>
      <top style="dotted"/>
      <bottom/>
    </border>
    <border>
      <left style="double"/>
      <right style="medium"/>
      <top style="medium">
        <color indexed="25"/>
      </top>
      <bottom/>
    </border>
    <border>
      <left style="thin"/>
      <right style="medium"/>
      <top style="medium">
        <color indexed="25"/>
      </top>
      <bottom/>
    </border>
    <border>
      <left style="medium"/>
      <right/>
      <top style="medium">
        <color indexed="25"/>
      </top>
      <bottom/>
    </border>
    <border>
      <left/>
      <right style="double"/>
      <top style="medium">
        <color indexed="25"/>
      </top>
      <bottom/>
    </border>
    <border>
      <left style="thin"/>
      <right style="thin"/>
      <top style="dotted"/>
      <bottom/>
    </border>
    <border>
      <left style="thin"/>
      <right style="medium"/>
      <top style="dotted"/>
      <bottom/>
    </border>
    <border>
      <left style="medium"/>
      <right/>
      <top style="dotted"/>
      <bottom/>
    </border>
    <border>
      <left/>
      <right style="medium"/>
      <top style="dotted"/>
      <bottom/>
    </border>
    <border>
      <left/>
      <right style="double"/>
      <top style="dotted"/>
      <bottom/>
    </border>
    <border>
      <left style="double"/>
      <right style="medium"/>
      <top/>
      <bottom style="dashed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/>
      <top/>
      <bottom/>
    </border>
    <border>
      <left/>
      <right style="medium"/>
      <top/>
      <bottom/>
    </border>
    <border>
      <left style="double"/>
      <right style="medium"/>
      <top/>
      <bottom style="medium">
        <color indexed="25"/>
      </bottom>
    </border>
    <border>
      <left style="medium"/>
      <right style="thin"/>
      <top/>
      <bottom/>
    </border>
    <border>
      <left style="medium"/>
      <right/>
      <top/>
      <bottom style="thin"/>
    </border>
    <border>
      <left style="double"/>
      <right/>
      <top style="thin"/>
      <bottom style="double"/>
    </border>
    <border>
      <left/>
      <right/>
      <top style="thin"/>
      <bottom style="double"/>
    </border>
    <border>
      <left/>
      <right style="double"/>
      <top style="thin"/>
      <bottom style="double"/>
    </border>
    <border>
      <left style="double"/>
      <right/>
      <top style="medium">
        <color indexed="20"/>
      </top>
      <bottom/>
    </border>
    <border>
      <left style="medium"/>
      <right style="thin"/>
      <top style="medium">
        <color indexed="25"/>
      </top>
      <bottom/>
    </border>
    <border>
      <left/>
      <right/>
      <top style="medium">
        <color indexed="25"/>
      </top>
      <bottom/>
    </border>
    <border>
      <left style="medium"/>
      <right style="thin"/>
      <top/>
      <bottom style="dashed"/>
    </border>
    <border>
      <left/>
      <right/>
      <top/>
      <bottom style="dashed"/>
    </border>
    <border>
      <left style="double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otted"/>
    </border>
    <border>
      <left style="thin"/>
      <right style="thin"/>
      <top style="dashed"/>
      <bottom style="dotted"/>
    </border>
    <border>
      <left style="thin"/>
      <right style="medium"/>
      <top style="dashed"/>
      <bottom style="dotted"/>
    </border>
    <border>
      <left/>
      <right style="thin"/>
      <top/>
      <bottom/>
    </border>
    <border>
      <left style="medium"/>
      <right style="thin"/>
      <top style="dashed"/>
      <bottom/>
    </border>
    <border>
      <left style="thin"/>
      <right/>
      <top/>
      <bottom style="medium">
        <color indexed="25"/>
      </bottom>
    </border>
    <border>
      <left/>
      <right style="medium"/>
      <top/>
      <bottom style="thin"/>
    </border>
    <border>
      <left style="double"/>
      <right/>
      <top/>
      <bottom style="dashed"/>
    </border>
    <border>
      <left style="thin"/>
      <right style="thin"/>
      <top/>
      <bottom style="thin"/>
    </border>
    <border>
      <left/>
      <right style="double"/>
      <top/>
      <bottom style="thin"/>
    </border>
    <border>
      <left style="double"/>
      <right>
        <color indexed="63"/>
      </right>
      <top>
        <color indexed="63"/>
      </top>
      <bottom style="medium">
        <color indexed="25"/>
      </bottom>
    </border>
    <border>
      <left style="medium"/>
      <right/>
      <top>
        <color indexed="63"/>
      </top>
      <bottom style="dotted"/>
    </border>
    <border>
      <left/>
      <right style="medium"/>
      <top>
        <color indexed="63"/>
      </top>
      <bottom style="dotted"/>
    </border>
    <border>
      <left/>
      <right style="double"/>
      <top>
        <color indexed="63"/>
      </top>
      <bottom style="dotted"/>
    </border>
    <border>
      <left style="double"/>
      <right/>
      <top style="dotted"/>
      <bottom style="dotted"/>
    </border>
    <border>
      <left style="medium"/>
      <right/>
      <top style="dotted"/>
      <bottom style="dotted"/>
    </border>
    <border>
      <left style="thin"/>
      <right style="thin"/>
      <top style="dotted"/>
      <bottom style="dotted"/>
    </border>
    <border>
      <left>
        <color indexed="63"/>
      </left>
      <right style="medium"/>
      <top style="dotted"/>
      <bottom style="dotted"/>
    </border>
    <border>
      <left/>
      <right style="double"/>
      <top style="dotted"/>
      <bottom style="dotted"/>
    </border>
    <border>
      <left style="medium"/>
      <right style="medium"/>
      <top style="medium"/>
      <bottom>
        <color indexed="63"/>
      </bottom>
    </border>
    <border>
      <left/>
      <right style="medium"/>
      <top style="medium"/>
      <bottom style="medium"/>
    </border>
    <border>
      <left style="medium"/>
      <right style="medium"/>
      <top/>
      <bottom>
        <color indexed="63"/>
      </bottom>
    </border>
    <border>
      <left>
        <color indexed="63"/>
      </left>
      <right style="thin"/>
      <top style="dashed"/>
      <bottom style="dashed"/>
    </border>
    <border>
      <left style="medium"/>
      <right style="thin"/>
      <top/>
      <bottom style="medium">
        <color indexed="25"/>
      </bottom>
    </border>
    <border>
      <left>
        <color indexed="63"/>
      </left>
      <right style="thin"/>
      <top/>
      <bottom style="medium">
        <color indexed="25"/>
      </bottom>
    </border>
    <border>
      <left style="medium"/>
      <right style="medium"/>
      <top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>
        <color indexed="25"/>
      </bottom>
    </border>
    <border>
      <left style="thin"/>
      <right style="medium"/>
      <top style="medium"/>
      <bottom/>
    </border>
    <border>
      <left style="thin"/>
      <right style="medium"/>
      <top/>
      <bottom style="medium">
        <color indexed="25"/>
      </bottom>
    </border>
    <border>
      <left style="double"/>
      <right style="medium"/>
      <top style="medium"/>
      <bottom/>
    </border>
    <border>
      <left style="double"/>
      <right style="medium"/>
      <top/>
      <bottom style="medium">
        <color indexed="20"/>
      </bottom>
    </border>
    <border>
      <left>
        <color indexed="63"/>
      </left>
      <right style="thin"/>
      <top style="medium"/>
      <bottom/>
    </border>
    <border>
      <left>
        <color indexed="63"/>
      </left>
      <right>
        <color indexed="63"/>
      </right>
      <top style="dotted"/>
      <bottom/>
    </border>
  </borders>
  <cellStyleXfs count="10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1" applyNumberFormat="0" applyAlignment="0" applyProtection="0"/>
    <xf numFmtId="0" fontId="38" fillId="0" borderId="2" applyNumberFormat="0" applyFill="0" applyAlignment="0" applyProtection="0"/>
    <xf numFmtId="0" fontId="39" fillId="21" borderId="3" applyNumberFormat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40" fillId="28" borderId="1" applyNumberFormat="0" applyAlignment="0" applyProtection="0"/>
    <xf numFmtId="43" fontId="0" fillId="0" borderId="0" applyFont="0" applyFill="0" applyBorder="0" applyAlignment="0" applyProtection="0"/>
    <xf numFmtId="176" fontId="8" fillId="0" borderId="0" applyFont="0" applyFill="0" applyBorder="0" applyAlignment="0" applyProtection="0"/>
    <xf numFmtId="41" fontId="0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41" fillId="29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0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1" fillId="30" borderId="4" applyNumberFormat="0" applyFont="0" applyAlignment="0" applyProtection="0"/>
    <xf numFmtId="0" fontId="42" fillId="20" borderId="5" applyNumberFormat="0" applyAlignment="0" applyProtection="0"/>
    <xf numFmtId="9" fontId="0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48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31" borderId="0" applyNumberFormat="0" applyBorder="0" applyAlignment="0" applyProtection="0"/>
    <xf numFmtId="0" fontId="51" fillId="32" borderId="0" applyNumberFormat="0" applyBorder="0" applyAlignment="0" applyProtection="0"/>
    <xf numFmtId="44" fontId="0" fillId="0" borderId="0" applyFont="0" applyFill="0" applyBorder="0" applyAlignment="0" applyProtection="0"/>
    <xf numFmtId="177" fontId="8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77">
    <xf numFmtId="0" fontId="0" fillId="0" borderId="0" xfId="0" applyFont="1" applyAlignment="1">
      <alignment/>
    </xf>
    <xf numFmtId="0" fontId="2" fillId="33" borderId="10" xfId="0" applyFont="1" applyFill="1" applyBorder="1" applyAlignment="1" applyProtection="1">
      <alignment horizontal="centerContinuous" wrapText="1"/>
      <protection locked="0"/>
    </xf>
    <xf numFmtId="0" fontId="0" fillId="33" borderId="11" xfId="0" applyFill="1" applyBorder="1" applyAlignment="1">
      <alignment horizontal="centerContinuous"/>
    </xf>
    <xf numFmtId="0" fontId="0" fillId="33" borderId="12" xfId="0" applyFill="1" applyBorder="1" applyAlignment="1">
      <alignment horizontal="centerContinuous"/>
    </xf>
    <xf numFmtId="0" fontId="2" fillId="33" borderId="13" xfId="0" applyFont="1" applyFill="1" applyBorder="1" applyAlignment="1">
      <alignment horizontal="centerContinuous" vertical="top" wrapText="1"/>
    </xf>
    <xf numFmtId="0" fontId="0" fillId="33" borderId="0" xfId="0" applyFill="1" applyBorder="1" applyAlignment="1">
      <alignment horizontal="centerContinuous"/>
    </xf>
    <xf numFmtId="0" fontId="0" fillId="33" borderId="14" xfId="0" applyFill="1" applyBorder="1" applyAlignment="1">
      <alignment horizontal="centerContinuous"/>
    </xf>
    <xf numFmtId="0" fontId="3" fillId="0" borderId="15" xfId="0" applyFont="1" applyFill="1" applyBorder="1" applyAlignment="1">
      <alignment horizontal="left"/>
    </xf>
    <xf numFmtId="172" fontId="4" fillId="34" borderId="16" xfId="0" applyNumberFormat="1" applyFont="1" applyFill="1" applyBorder="1" applyAlignment="1" applyProtection="1" quotePrefix="1">
      <alignment horizontal="centerContinuous" vertical="center"/>
      <protection locked="0"/>
    </xf>
    <xf numFmtId="172" fontId="4" fillId="34" borderId="16" xfId="0" applyNumberFormat="1" applyFont="1" applyFill="1" applyBorder="1" applyAlignment="1" quotePrefix="1">
      <alignment horizontal="centerContinuous" vertical="center"/>
    </xf>
    <xf numFmtId="172" fontId="4" fillId="34" borderId="17" xfId="0" applyNumberFormat="1" applyFont="1" applyFill="1" applyBorder="1" applyAlignment="1">
      <alignment horizontal="centerContinuous" vertical="center" wrapText="1"/>
    </xf>
    <xf numFmtId="172" fontId="5" fillId="34" borderId="18" xfId="0" applyNumberFormat="1" applyFont="1" applyFill="1" applyBorder="1" applyAlignment="1">
      <alignment horizontal="centerContinuous" vertical="center" wrapText="1"/>
    </xf>
    <xf numFmtId="172" fontId="6" fillId="34" borderId="18" xfId="0" applyNumberFormat="1" applyFont="1" applyFill="1" applyBorder="1" applyAlignment="1">
      <alignment horizontal="centerContinuous" vertical="center" wrapText="1"/>
    </xf>
    <xf numFmtId="172" fontId="6" fillId="34" borderId="19" xfId="0" applyNumberFormat="1" applyFont="1" applyFill="1" applyBorder="1" applyAlignment="1">
      <alignment horizontal="centerContinuous" vertical="center" wrapText="1"/>
    </xf>
    <xf numFmtId="0" fontId="7" fillId="0" borderId="20" xfId="0" applyFont="1" applyFill="1" applyBorder="1" applyAlignment="1">
      <alignment/>
    </xf>
    <xf numFmtId="0" fontId="4" fillId="35" borderId="21" xfId="0" applyFont="1" applyFill="1" applyBorder="1" applyAlignment="1">
      <alignment horizontal="centerContinuous"/>
    </xf>
    <xf numFmtId="0" fontId="4" fillId="35" borderId="16" xfId="0" applyFont="1" applyFill="1" applyBorder="1" applyAlignment="1">
      <alignment horizontal="centerContinuous"/>
    </xf>
    <xf numFmtId="0" fontId="4" fillId="35" borderId="22" xfId="0" applyFont="1" applyFill="1" applyBorder="1" applyAlignment="1">
      <alignment horizontal="centerContinuous"/>
    </xf>
    <xf numFmtId="0" fontId="8" fillId="0" borderId="0" xfId="0" applyFont="1" applyAlignment="1">
      <alignment/>
    </xf>
    <xf numFmtId="0" fontId="7" fillId="0" borderId="23" xfId="0" applyFont="1" applyFill="1" applyBorder="1" applyAlignment="1">
      <alignment/>
    </xf>
    <xf numFmtId="0" fontId="4" fillId="35" borderId="24" xfId="0" applyFont="1" applyFill="1" applyBorder="1" applyAlignment="1">
      <alignment horizontal="left"/>
    </xf>
    <xf numFmtId="0" fontId="4" fillId="35" borderId="25" xfId="0" applyFont="1" applyFill="1" applyBorder="1" applyAlignment="1">
      <alignment horizontal="left"/>
    </xf>
    <xf numFmtId="0" fontId="4" fillId="35" borderId="26" xfId="0" applyFont="1" applyFill="1" applyBorder="1" applyAlignment="1">
      <alignment horizontal="left"/>
    </xf>
    <xf numFmtId="0" fontId="8" fillId="0" borderId="27" xfId="0" applyFont="1" applyBorder="1" applyAlignment="1">
      <alignment horizontal="left"/>
    </xf>
    <xf numFmtId="173" fontId="8" fillId="0" borderId="28" xfId="0" applyNumberFormat="1" applyFont="1" applyFill="1" applyBorder="1" applyAlignment="1" applyProtection="1">
      <alignment horizontal="right"/>
      <protection locked="0"/>
    </xf>
    <xf numFmtId="173" fontId="8" fillId="0" borderId="29" xfId="0" applyNumberFormat="1" applyFont="1" applyFill="1" applyBorder="1" applyAlignment="1" applyProtection="1">
      <alignment horizontal="right"/>
      <protection locked="0"/>
    </xf>
    <xf numFmtId="173" fontId="8" fillId="0" borderId="30" xfId="0" applyNumberFormat="1" applyFont="1" applyFill="1" applyBorder="1" applyAlignment="1" applyProtection="1">
      <alignment horizontal="right"/>
      <protection locked="0"/>
    </xf>
    <xf numFmtId="173" fontId="8" fillId="0" borderId="31" xfId="0" applyNumberFormat="1" applyFont="1" applyFill="1" applyBorder="1" applyAlignment="1" applyProtection="1">
      <alignment horizontal="right"/>
      <protection locked="0"/>
    </xf>
    <xf numFmtId="173" fontId="8" fillId="0" borderId="28" xfId="0" applyNumberFormat="1" applyFont="1" applyFill="1" applyBorder="1" applyAlignment="1" quotePrefix="1">
      <alignment/>
    </xf>
    <xf numFmtId="172" fontId="9" fillId="0" borderId="32" xfId="0" applyNumberFormat="1" applyFont="1" applyBorder="1" applyAlignment="1">
      <alignment/>
    </xf>
    <xf numFmtId="173" fontId="9" fillId="0" borderId="28" xfId="0" applyNumberFormat="1" applyFont="1" applyBorder="1" applyAlignment="1">
      <alignment/>
    </xf>
    <xf numFmtId="172" fontId="9" fillId="0" borderId="33" xfId="0" applyNumberFormat="1" applyFont="1" applyBorder="1" applyAlignment="1">
      <alignment/>
    </xf>
    <xf numFmtId="172" fontId="9" fillId="0" borderId="34" xfId="0" applyNumberFormat="1" applyFont="1" applyBorder="1" applyAlignment="1">
      <alignment/>
    </xf>
    <xf numFmtId="0" fontId="8" fillId="0" borderId="35" xfId="0" applyFont="1" applyBorder="1" applyAlignment="1">
      <alignment/>
    </xf>
    <xf numFmtId="173" fontId="8" fillId="0" borderId="36" xfId="0" applyNumberFormat="1" applyFont="1" applyBorder="1" applyAlignment="1" applyProtection="1">
      <alignment horizontal="right"/>
      <protection locked="0"/>
    </xf>
    <xf numFmtId="173" fontId="8" fillId="0" borderId="37" xfId="0" applyNumberFormat="1" applyFont="1" applyBorder="1" applyAlignment="1" applyProtection="1">
      <alignment/>
      <protection locked="0"/>
    </xf>
    <xf numFmtId="173" fontId="8" fillId="0" borderId="38" xfId="0" applyNumberFormat="1" applyFont="1" applyBorder="1" applyAlignment="1" applyProtection="1">
      <alignment horizontal="right"/>
      <protection locked="0"/>
    </xf>
    <xf numFmtId="173" fontId="8" fillId="0" borderId="36" xfId="0" applyNumberFormat="1" applyFont="1" applyBorder="1" applyAlignment="1">
      <alignment horizontal="right"/>
    </xf>
    <xf numFmtId="172" fontId="9" fillId="0" borderId="39" xfId="0" applyNumberFormat="1" applyFont="1" applyBorder="1" applyAlignment="1">
      <alignment/>
    </xf>
    <xf numFmtId="173" fontId="9" fillId="0" borderId="36" xfId="0" applyNumberFormat="1" applyFont="1" applyBorder="1" applyAlignment="1">
      <alignment/>
    </xf>
    <xf numFmtId="172" fontId="9" fillId="0" borderId="38" xfId="0" applyNumberFormat="1" applyFont="1" applyBorder="1" applyAlignment="1">
      <alignment/>
    </xf>
    <xf numFmtId="172" fontId="9" fillId="0" borderId="40" xfId="0" applyNumberFormat="1" applyFont="1" applyBorder="1" applyAlignment="1">
      <alignment/>
    </xf>
    <xf numFmtId="0" fontId="8" fillId="0" borderId="41" xfId="0" applyFont="1" applyBorder="1" applyAlignment="1">
      <alignment vertical="top"/>
    </xf>
    <xf numFmtId="173" fontId="8" fillId="0" borderId="42" xfId="0" applyNumberFormat="1" applyFont="1" applyBorder="1" applyAlignment="1" applyProtection="1">
      <alignment horizontal="right" vertical="top"/>
      <protection locked="0"/>
    </xf>
    <xf numFmtId="173" fontId="8" fillId="0" borderId="43" xfId="0" applyNumberFormat="1" applyFont="1" applyBorder="1" applyAlignment="1" applyProtection="1">
      <alignment vertical="top"/>
      <protection locked="0"/>
    </xf>
    <xf numFmtId="173" fontId="8" fillId="0" borderId="44" xfId="0" applyNumberFormat="1" applyFont="1" applyBorder="1" applyAlignment="1" applyProtection="1">
      <alignment horizontal="right" vertical="top"/>
      <protection locked="0"/>
    </xf>
    <xf numFmtId="173" fontId="8" fillId="0" borderId="42" xfId="0" applyNumberFormat="1" applyFont="1" applyBorder="1" applyAlignment="1">
      <alignment horizontal="right" vertical="top"/>
    </xf>
    <xf numFmtId="172" fontId="9" fillId="0" borderId="45" xfId="0" applyNumberFormat="1" applyFont="1" applyBorder="1" applyAlignment="1">
      <alignment vertical="top"/>
    </xf>
    <xf numFmtId="173" fontId="9" fillId="0" borderId="42" xfId="0" applyNumberFormat="1" applyFont="1" applyBorder="1" applyAlignment="1">
      <alignment vertical="top"/>
    </xf>
    <xf numFmtId="172" fontId="9" fillId="0" borderId="46" xfId="0" applyNumberFormat="1" applyFont="1" applyBorder="1" applyAlignment="1">
      <alignment vertical="top"/>
    </xf>
    <xf numFmtId="0" fontId="10" fillId="33" borderId="20" xfId="0" applyFont="1" applyFill="1" applyBorder="1" applyAlignment="1">
      <alignment/>
    </xf>
    <xf numFmtId="173" fontId="8" fillId="33" borderId="47" xfId="0" applyNumberFormat="1" applyFont="1" applyFill="1" applyBorder="1" applyAlignment="1" applyProtection="1">
      <alignment/>
      <protection locked="0"/>
    </xf>
    <xf numFmtId="173" fontId="8" fillId="33" borderId="48" xfId="0" applyNumberFormat="1" applyFont="1" applyFill="1" applyBorder="1" applyAlignment="1" applyProtection="1">
      <alignment/>
      <protection locked="0"/>
    </xf>
    <xf numFmtId="173" fontId="0" fillId="33" borderId="49" xfId="0" applyNumberFormat="1" applyFill="1" applyBorder="1" applyAlignment="1" applyProtection="1">
      <alignment/>
      <protection locked="0"/>
    </xf>
    <xf numFmtId="173" fontId="9" fillId="33" borderId="47" xfId="0" applyNumberFormat="1" applyFont="1" applyFill="1" applyBorder="1" applyAlignment="1">
      <alignment/>
    </xf>
    <xf numFmtId="172" fontId="9" fillId="33" borderId="49" xfId="0" applyNumberFormat="1" applyFont="1" applyFill="1" applyBorder="1" applyAlignment="1">
      <alignment/>
    </xf>
    <xf numFmtId="173" fontId="9" fillId="33" borderId="47" xfId="0" applyNumberFormat="1" applyFont="1" applyFill="1" applyBorder="1" applyAlignment="1">
      <alignment/>
    </xf>
    <xf numFmtId="172" fontId="9" fillId="33" borderId="50" xfId="0" applyNumberFormat="1" applyFont="1" applyFill="1" applyBorder="1" applyAlignment="1">
      <alignment/>
    </xf>
    <xf numFmtId="173" fontId="8" fillId="0" borderId="51" xfId="0" applyNumberFormat="1" applyFont="1" applyFill="1" applyBorder="1" applyAlignment="1" applyProtection="1">
      <alignment horizontal="right"/>
      <protection locked="0"/>
    </xf>
    <xf numFmtId="173" fontId="8" fillId="0" borderId="44" xfId="0" applyNumberFormat="1" applyFont="1" applyBorder="1" applyAlignment="1" applyProtection="1">
      <alignment horizontal="right"/>
      <protection locked="0"/>
    </xf>
    <xf numFmtId="0" fontId="9" fillId="0" borderId="52" xfId="0" applyFont="1" applyBorder="1" applyAlignment="1">
      <alignment/>
    </xf>
    <xf numFmtId="173" fontId="8" fillId="36" borderId="43" xfId="0" applyNumberFormat="1" applyFont="1" applyFill="1" applyBorder="1" applyAlignment="1" applyProtection="1">
      <alignment/>
      <protection locked="0"/>
    </xf>
    <xf numFmtId="173" fontId="9" fillId="36" borderId="53" xfId="0" applyNumberFormat="1" applyFont="1" applyFill="1" applyBorder="1" applyAlignment="1" applyProtection="1">
      <alignment/>
      <protection locked="0"/>
    </xf>
    <xf numFmtId="173" fontId="9" fillId="0" borderId="42" xfId="0" applyNumberFormat="1" applyFont="1" applyBorder="1" applyAlignment="1">
      <alignment/>
    </xf>
    <xf numFmtId="172" fontId="9" fillId="0" borderId="44" xfId="0" applyNumberFormat="1" applyFont="1" applyBorder="1" applyAlignment="1">
      <alignment/>
    </xf>
    <xf numFmtId="172" fontId="9" fillId="0" borderId="46" xfId="0" applyNumberFormat="1" applyFont="1" applyBorder="1" applyAlignment="1">
      <alignment/>
    </xf>
    <xf numFmtId="0" fontId="10" fillId="0" borderId="20" xfId="0" applyFont="1" applyBorder="1" applyAlignment="1">
      <alignment/>
    </xf>
    <xf numFmtId="173" fontId="10" fillId="36" borderId="54" xfId="0" applyNumberFormat="1" applyFont="1" applyFill="1" applyBorder="1" applyAlignment="1" applyProtection="1">
      <alignment/>
      <protection locked="0"/>
    </xf>
    <xf numFmtId="173" fontId="11" fillId="36" borderId="55" xfId="0" applyNumberFormat="1" applyFont="1" applyFill="1" applyBorder="1" applyAlignment="1" applyProtection="1">
      <alignment/>
      <protection locked="0"/>
    </xf>
    <xf numFmtId="173" fontId="11" fillId="0" borderId="56" xfId="0" applyNumberFormat="1" applyFont="1" applyBorder="1" applyAlignment="1">
      <alignment/>
    </xf>
    <xf numFmtId="172" fontId="11" fillId="0" borderId="57" xfId="0" applyNumberFormat="1" applyFont="1" applyBorder="1" applyAlignment="1">
      <alignment/>
    </xf>
    <xf numFmtId="172" fontId="11" fillId="0" borderId="58" xfId="0" applyNumberFormat="1" applyFont="1" applyBorder="1" applyAlignment="1">
      <alignment/>
    </xf>
    <xf numFmtId="0" fontId="10" fillId="0" borderId="59" xfId="0" applyFont="1" applyBorder="1" applyAlignment="1">
      <alignment vertical="top"/>
    </xf>
    <xf numFmtId="173" fontId="10" fillId="36" borderId="43" xfId="0" applyNumberFormat="1" applyFont="1" applyFill="1" applyBorder="1" applyAlignment="1" applyProtection="1">
      <alignment vertical="top"/>
      <protection locked="0"/>
    </xf>
    <xf numFmtId="173" fontId="11" fillId="36" borderId="53" xfId="0" applyNumberFormat="1" applyFont="1" applyFill="1" applyBorder="1" applyAlignment="1" applyProtection="1">
      <alignment vertical="top"/>
      <protection locked="0"/>
    </xf>
    <xf numFmtId="173" fontId="11" fillId="0" borderId="42" xfId="0" applyNumberFormat="1" applyFont="1" applyBorder="1" applyAlignment="1">
      <alignment vertical="top"/>
    </xf>
    <xf numFmtId="172" fontId="11" fillId="0" borderId="44" xfId="0" applyNumberFormat="1" applyFont="1" applyBorder="1" applyAlignment="1">
      <alignment vertical="top"/>
    </xf>
    <xf numFmtId="172" fontId="11" fillId="0" borderId="46" xfId="0" applyNumberFormat="1" applyFont="1" applyBorder="1" applyAlignment="1">
      <alignment vertical="top"/>
    </xf>
    <xf numFmtId="173" fontId="9" fillId="33" borderId="49" xfId="0" applyNumberFormat="1" applyFont="1" applyFill="1" applyBorder="1" applyAlignment="1" applyProtection="1">
      <alignment/>
      <protection locked="0"/>
    </xf>
    <xf numFmtId="41" fontId="8" fillId="0" borderId="60" xfId="0" applyNumberFormat="1" applyFont="1" applyBorder="1" applyAlignment="1">
      <alignment/>
    </xf>
    <xf numFmtId="173" fontId="8" fillId="36" borderId="29" xfId="0" applyNumberFormat="1" applyFont="1" applyFill="1" applyBorder="1" applyAlignment="1" applyProtection="1">
      <alignment/>
      <protection locked="0"/>
    </xf>
    <xf numFmtId="173" fontId="9" fillId="36" borderId="61" xfId="0" applyNumberFormat="1" applyFont="1" applyFill="1" applyBorder="1" applyAlignment="1" applyProtection="1">
      <alignment/>
      <protection locked="0"/>
    </xf>
    <xf numFmtId="173" fontId="9" fillId="0" borderId="62" xfId="0" applyNumberFormat="1" applyFont="1" applyBorder="1" applyAlignment="1">
      <alignment/>
    </xf>
    <xf numFmtId="172" fontId="9" fillId="0" borderId="30" xfId="0" applyNumberFormat="1" applyFont="1" applyBorder="1" applyAlignment="1">
      <alignment/>
    </xf>
    <xf numFmtId="172" fontId="9" fillId="0" borderId="63" xfId="0" applyNumberFormat="1" applyFont="1" applyBorder="1" applyAlignment="1">
      <alignment/>
    </xf>
    <xf numFmtId="41" fontId="8" fillId="0" borderId="59" xfId="0" applyNumberFormat="1" applyFont="1" applyBorder="1" applyAlignment="1">
      <alignment vertical="top"/>
    </xf>
    <xf numFmtId="173" fontId="8" fillId="36" borderId="64" xfId="0" applyNumberFormat="1" applyFont="1" applyFill="1" applyBorder="1" applyAlignment="1" applyProtection="1">
      <alignment vertical="top"/>
      <protection locked="0"/>
    </xf>
    <xf numFmtId="173" fontId="9" fillId="36" borderId="65" xfId="0" applyNumberFormat="1" applyFont="1" applyFill="1" applyBorder="1" applyAlignment="1" applyProtection="1">
      <alignment vertical="top"/>
      <protection locked="0"/>
    </xf>
    <xf numFmtId="173" fontId="9" fillId="0" borderId="66" xfId="0" applyNumberFormat="1" applyFont="1" applyBorder="1" applyAlignment="1">
      <alignment vertical="top"/>
    </xf>
    <xf numFmtId="172" fontId="9" fillId="0" borderId="67" xfId="0" applyNumberFormat="1" applyFont="1" applyBorder="1" applyAlignment="1">
      <alignment vertical="top"/>
    </xf>
    <xf numFmtId="172" fontId="9" fillId="0" borderId="68" xfId="0" applyNumberFormat="1" applyFont="1" applyBorder="1" applyAlignment="1">
      <alignment vertical="top"/>
    </xf>
    <xf numFmtId="0" fontId="9" fillId="0" borderId="69" xfId="0" applyNumberFormat="1" applyFont="1" applyBorder="1" applyAlignment="1">
      <alignment/>
    </xf>
    <xf numFmtId="173" fontId="8" fillId="36" borderId="54" xfId="0" applyNumberFormat="1" applyFont="1" applyFill="1" applyBorder="1" applyAlignment="1" applyProtection="1">
      <alignment/>
      <protection/>
    </xf>
    <xf numFmtId="173" fontId="9" fillId="36" borderId="55" xfId="0" applyNumberFormat="1" applyFont="1" applyFill="1" applyBorder="1" applyAlignment="1" applyProtection="1">
      <alignment/>
      <protection/>
    </xf>
    <xf numFmtId="173" fontId="9" fillId="0" borderId="56" xfId="0" applyNumberFormat="1" applyFont="1" applyBorder="1" applyAlignment="1">
      <alignment/>
    </xf>
    <xf numFmtId="172" fontId="9" fillId="0" borderId="57" xfId="0" applyNumberFormat="1" applyFont="1" applyBorder="1" applyAlignment="1">
      <alignment/>
    </xf>
    <xf numFmtId="172" fontId="9" fillId="0" borderId="58" xfId="0" applyNumberFormat="1" applyFont="1" applyBorder="1" applyAlignment="1">
      <alignment/>
    </xf>
    <xf numFmtId="0" fontId="9" fillId="0" borderId="20" xfId="0" applyNumberFormat="1" applyFont="1" applyFill="1" applyBorder="1" applyAlignment="1">
      <alignment/>
    </xf>
    <xf numFmtId="173" fontId="8" fillId="36" borderId="70" xfId="0" applyNumberFormat="1" applyFont="1" applyFill="1" applyBorder="1" applyAlignment="1" applyProtection="1">
      <alignment/>
      <protection/>
    </xf>
    <xf numFmtId="173" fontId="9" fillId="36" borderId="71" xfId="0" applyNumberFormat="1" applyFont="1" applyFill="1" applyBorder="1" applyAlignment="1" applyProtection="1">
      <alignment/>
      <protection/>
    </xf>
    <xf numFmtId="173" fontId="9" fillId="0" borderId="72" xfId="0" applyNumberFormat="1" applyFont="1" applyBorder="1" applyAlignment="1">
      <alignment/>
    </xf>
    <xf numFmtId="172" fontId="9" fillId="0" borderId="73" xfId="0" applyNumberFormat="1" applyFont="1" applyBorder="1" applyAlignment="1">
      <alignment/>
    </xf>
    <xf numFmtId="172" fontId="9" fillId="0" borderId="14" xfId="0" applyNumberFormat="1" applyFont="1" applyBorder="1" applyAlignment="1">
      <alignment/>
    </xf>
    <xf numFmtId="0" fontId="9" fillId="0" borderId="52" xfId="0" applyNumberFormat="1" applyFont="1" applyBorder="1" applyAlignment="1">
      <alignment vertical="center"/>
    </xf>
    <xf numFmtId="173" fontId="8" fillId="36" borderId="43" xfId="0" applyNumberFormat="1" applyFont="1" applyFill="1" applyBorder="1" applyAlignment="1" applyProtection="1">
      <alignment/>
      <protection/>
    </xf>
    <xf numFmtId="173" fontId="9" fillId="36" borderId="53" xfId="0" applyNumberFormat="1" applyFont="1" applyFill="1" applyBorder="1" applyAlignment="1" applyProtection="1">
      <alignment/>
      <protection/>
    </xf>
    <xf numFmtId="41" fontId="9" fillId="0" borderId="69" xfId="0" applyNumberFormat="1" applyFont="1" applyBorder="1" applyAlignment="1">
      <alignment/>
    </xf>
    <xf numFmtId="173" fontId="8" fillId="36" borderId="54" xfId="0" applyNumberFormat="1" applyFont="1" applyFill="1" applyBorder="1" applyAlignment="1" applyProtection="1">
      <alignment/>
      <protection locked="0"/>
    </xf>
    <xf numFmtId="173" fontId="9" fillId="36" borderId="55" xfId="0" applyNumberFormat="1" applyFont="1" applyFill="1" applyBorder="1" applyAlignment="1" applyProtection="1">
      <alignment/>
      <protection locked="0"/>
    </xf>
    <xf numFmtId="41" fontId="9" fillId="0" borderId="52" xfId="0" applyNumberFormat="1" applyFont="1" applyBorder="1" applyAlignment="1">
      <alignment vertical="top"/>
    </xf>
    <xf numFmtId="173" fontId="8" fillId="36" borderId="43" xfId="0" applyNumberFormat="1" applyFont="1" applyFill="1" applyBorder="1" applyAlignment="1" applyProtection="1">
      <alignment vertical="top"/>
      <protection locked="0"/>
    </xf>
    <xf numFmtId="173" fontId="9" fillId="36" borderId="53" xfId="0" applyNumberFormat="1" applyFont="1" applyFill="1" applyBorder="1" applyAlignment="1" applyProtection="1">
      <alignment vertical="top"/>
      <protection locked="0"/>
    </xf>
    <xf numFmtId="172" fontId="9" fillId="0" borderId="44" xfId="0" applyNumberFormat="1" applyFont="1" applyBorder="1" applyAlignment="1">
      <alignment vertical="top"/>
    </xf>
    <xf numFmtId="0" fontId="10" fillId="33" borderId="74" xfId="0" applyFont="1" applyFill="1" applyBorder="1" applyAlignment="1">
      <alignment/>
    </xf>
    <xf numFmtId="173" fontId="8" fillId="33" borderId="47" xfId="0" applyNumberFormat="1" applyFont="1" applyFill="1" applyBorder="1" applyAlignment="1">
      <alignment/>
    </xf>
    <xf numFmtId="173" fontId="8" fillId="33" borderId="48" xfId="0" applyNumberFormat="1" applyFont="1" applyFill="1" applyBorder="1" applyAlignment="1">
      <alignment/>
    </xf>
    <xf numFmtId="173" fontId="0" fillId="33" borderId="49" xfId="0" applyNumberFormat="1" applyFill="1" applyBorder="1" applyAlignment="1">
      <alignment/>
    </xf>
    <xf numFmtId="3" fontId="0" fillId="33" borderId="47" xfId="0" applyNumberFormat="1" applyFill="1" applyBorder="1" applyAlignment="1">
      <alignment/>
    </xf>
    <xf numFmtId="172" fontId="0" fillId="33" borderId="49" xfId="0" applyNumberFormat="1" applyFill="1" applyBorder="1" applyAlignment="1">
      <alignment/>
    </xf>
    <xf numFmtId="172" fontId="0" fillId="33" borderId="47" xfId="0" applyNumberFormat="1" applyFill="1" applyBorder="1" applyAlignment="1">
      <alignment/>
    </xf>
    <xf numFmtId="172" fontId="0" fillId="33" borderId="50" xfId="0" applyNumberFormat="1" applyFill="1" applyBorder="1" applyAlignment="1">
      <alignment/>
    </xf>
    <xf numFmtId="173" fontId="8" fillId="36" borderId="0" xfId="47" applyNumberFormat="1" applyFont="1" applyFill="1" applyBorder="1" applyAlignment="1">
      <alignment/>
    </xf>
    <xf numFmtId="173" fontId="8" fillId="36" borderId="70" xfId="47" applyNumberFormat="1" applyFont="1" applyFill="1" applyBorder="1" applyAlignment="1">
      <alignment/>
    </xf>
    <xf numFmtId="173" fontId="8" fillId="36" borderId="73" xfId="47" applyNumberFormat="1" applyFont="1" applyFill="1" applyBorder="1" applyAlignment="1">
      <alignment/>
    </xf>
    <xf numFmtId="173" fontId="8" fillId="36" borderId="0" xfId="47" applyNumberFormat="1" applyFont="1" applyFill="1" applyBorder="1" applyAlignment="1">
      <alignment vertical="top"/>
    </xf>
    <xf numFmtId="173" fontId="8" fillId="36" borderId="70" xfId="47" applyNumberFormat="1" applyFont="1" applyFill="1" applyBorder="1" applyAlignment="1">
      <alignment vertical="top"/>
    </xf>
    <xf numFmtId="173" fontId="8" fillId="36" borderId="73" xfId="47" applyNumberFormat="1" applyFont="1" applyFill="1" applyBorder="1" applyAlignment="1">
      <alignment vertical="top"/>
    </xf>
    <xf numFmtId="0" fontId="0" fillId="0" borderId="20" xfId="0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72" xfId="0" applyNumberFormat="1" applyBorder="1" applyAlignment="1">
      <alignment/>
    </xf>
    <xf numFmtId="172" fontId="0" fillId="0" borderId="14" xfId="0" applyNumberFormat="1" applyBorder="1" applyAlignment="1">
      <alignment/>
    </xf>
    <xf numFmtId="0" fontId="4" fillId="0" borderId="20" xfId="0" applyFont="1" applyBorder="1" applyAlignment="1">
      <alignment horizontal="center"/>
    </xf>
    <xf numFmtId="173" fontId="4" fillId="0" borderId="75" xfId="47" applyNumberFormat="1" applyFont="1" applyFill="1" applyBorder="1" applyAlignment="1">
      <alignment vertical="center"/>
    </xf>
    <xf numFmtId="173" fontId="4" fillId="0" borderId="70" xfId="47" applyNumberFormat="1" applyFont="1" applyFill="1" applyBorder="1" applyAlignment="1">
      <alignment vertical="center"/>
    </xf>
    <xf numFmtId="173" fontId="4" fillId="0" borderId="71" xfId="47" applyNumberFormat="1" applyFont="1" applyFill="1" applyBorder="1" applyAlignment="1">
      <alignment vertical="center"/>
    </xf>
    <xf numFmtId="173" fontId="4" fillId="0" borderId="72" xfId="0" applyNumberFormat="1" applyFont="1" applyBorder="1" applyAlignment="1">
      <alignment vertical="center"/>
    </xf>
    <xf numFmtId="172" fontId="4" fillId="0" borderId="0" xfId="0" applyNumberFormat="1" applyFont="1" applyBorder="1" applyAlignment="1">
      <alignment vertical="center"/>
    </xf>
    <xf numFmtId="172" fontId="4" fillId="0" borderId="14" xfId="0" applyNumberFormat="1" applyFont="1" applyBorder="1" applyAlignment="1">
      <alignment vertical="center"/>
    </xf>
    <xf numFmtId="0" fontId="9" fillId="0" borderId="20" xfId="0" applyFont="1" applyBorder="1" applyAlignment="1">
      <alignment horizontal="center"/>
    </xf>
    <xf numFmtId="173" fontId="8" fillId="36" borderId="75" xfId="47" applyNumberFormat="1" applyFont="1" applyFill="1" applyBorder="1" applyAlignment="1" applyProtection="1">
      <alignment/>
      <protection locked="0"/>
    </xf>
    <xf numFmtId="173" fontId="8" fillId="36" borderId="0" xfId="47" applyNumberFormat="1" applyFont="1" applyFill="1" applyBorder="1" applyAlignment="1" applyProtection="1">
      <alignment/>
      <protection locked="0"/>
    </xf>
    <xf numFmtId="173" fontId="8" fillId="36" borderId="71" xfId="47" applyNumberFormat="1" applyFont="1" applyFill="1" applyBorder="1" applyAlignment="1" applyProtection="1">
      <alignment/>
      <protection locked="0"/>
    </xf>
    <xf numFmtId="173" fontId="8" fillId="0" borderId="0" xfId="0" applyNumberFormat="1" applyFont="1" applyBorder="1" applyAlignment="1">
      <alignment/>
    </xf>
    <xf numFmtId="172" fontId="8" fillId="0" borderId="0" xfId="0" applyNumberFormat="1" applyFont="1" applyBorder="1" applyAlignment="1">
      <alignment/>
    </xf>
    <xf numFmtId="173" fontId="8" fillId="0" borderId="72" xfId="0" applyNumberFormat="1" applyFont="1" applyBorder="1" applyAlignment="1">
      <alignment/>
    </xf>
    <xf numFmtId="172" fontId="8" fillId="0" borderId="14" xfId="0" applyNumberFormat="1" applyFont="1" applyBorder="1" applyAlignment="1">
      <alignment/>
    </xf>
    <xf numFmtId="0" fontId="0" fillId="0" borderId="20" xfId="0" applyFont="1" applyBorder="1" applyAlignment="1">
      <alignment horizontal="center"/>
    </xf>
    <xf numFmtId="173" fontId="4" fillId="36" borderId="75" xfId="47" applyNumberFormat="1" applyFont="1" applyFill="1" applyBorder="1" applyAlignment="1" applyProtection="1">
      <alignment vertical="center"/>
      <protection locked="0"/>
    </xf>
    <xf numFmtId="173" fontId="4" fillId="36" borderId="70" xfId="47" applyNumberFormat="1" applyFont="1" applyFill="1" applyBorder="1" applyAlignment="1" applyProtection="1">
      <alignment vertical="center"/>
      <protection locked="0"/>
    </xf>
    <xf numFmtId="173" fontId="4" fillId="36" borderId="71" xfId="47" applyNumberFormat="1" applyFont="1" applyFill="1" applyBorder="1" applyAlignment="1" applyProtection="1">
      <alignment vertical="center"/>
      <protection locked="0"/>
    </xf>
    <xf numFmtId="173" fontId="4" fillId="0" borderId="0" xfId="47" applyNumberFormat="1" applyFont="1" applyFill="1" applyBorder="1" applyAlignment="1">
      <alignment/>
    </xf>
    <xf numFmtId="173" fontId="4" fillId="0" borderId="70" xfId="47" applyNumberFormat="1" applyFont="1" applyFill="1" applyBorder="1" applyAlignment="1">
      <alignment/>
    </xf>
    <xf numFmtId="173" fontId="4" fillId="0" borderId="71" xfId="47" applyNumberFormat="1" applyFont="1" applyFill="1" applyBorder="1" applyAlignment="1">
      <alignment/>
    </xf>
    <xf numFmtId="173" fontId="4" fillId="0" borderId="75" xfId="47" applyNumberFormat="1" applyFont="1" applyFill="1" applyBorder="1" applyAlignment="1">
      <alignment/>
    </xf>
    <xf numFmtId="173" fontId="4" fillId="0" borderId="73" xfId="47" applyNumberFormat="1" applyFont="1" applyFill="1" applyBorder="1" applyAlignment="1">
      <alignment/>
    </xf>
    <xf numFmtId="3" fontId="0" fillId="0" borderId="0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3" xfId="0" applyNumberFormat="1" applyBorder="1" applyAlignment="1">
      <alignment/>
    </xf>
    <xf numFmtId="0" fontId="0" fillId="0" borderId="0" xfId="0" applyBorder="1" applyAlignment="1">
      <alignment/>
    </xf>
    <xf numFmtId="0" fontId="0" fillId="0" borderId="76" xfId="0" applyBorder="1" applyAlignment="1">
      <alignment/>
    </xf>
    <xf numFmtId="0" fontId="0" fillId="0" borderId="14" xfId="0" applyBorder="1" applyAlignment="1">
      <alignment/>
    </xf>
    <xf numFmtId="0" fontId="12" fillId="33" borderId="77" xfId="0" applyFont="1" applyFill="1" applyBorder="1" applyAlignment="1" applyProtection="1">
      <alignment horizontal="centerContinuous" vertical="center" wrapText="1"/>
      <protection locked="0"/>
    </xf>
    <xf numFmtId="0" fontId="0" fillId="33" borderId="78" xfId="0" applyFill="1" applyBorder="1" applyAlignment="1">
      <alignment horizontal="centerContinuous"/>
    </xf>
    <xf numFmtId="0" fontId="0" fillId="33" borderId="79" xfId="0" applyFill="1" applyBorder="1" applyAlignment="1">
      <alignment horizontal="centerContinuous"/>
    </xf>
    <xf numFmtId="172" fontId="4" fillId="34" borderId="18" xfId="0" applyNumberFormat="1" applyFont="1" applyFill="1" applyBorder="1" applyAlignment="1">
      <alignment horizontal="centerContinuous" vertical="center" wrapText="1"/>
    </xf>
    <xf numFmtId="172" fontId="4" fillId="34" borderId="19" xfId="0" applyNumberFormat="1" applyFont="1" applyFill="1" applyBorder="1" applyAlignment="1">
      <alignment horizontal="centerContinuous" vertical="center" wrapText="1"/>
    </xf>
    <xf numFmtId="0" fontId="4" fillId="35" borderId="24" xfId="0" applyFont="1" applyFill="1" applyBorder="1" applyAlignment="1">
      <alignment horizontal="center"/>
    </xf>
    <xf numFmtId="0" fontId="4" fillId="35" borderId="25" xfId="0" applyFont="1" applyFill="1" applyBorder="1" applyAlignment="1">
      <alignment horizontal="center"/>
    </xf>
    <xf numFmtId="0" fontId="4" fillId="35" borderId="26" xfId="0" applyFont="1" applyFill="1" applyBorder="1" applyAlignment="1">
      <alignment horizontal="center"/>
    </xf>
    <xf numFmtId="0" fontId="4" fillId="0" borderId="80" xfId="0" applyFont="1" applyBorder="1" applyAlignment="1">
      <alignment horizontal="left"/>
    </xf>
    <xf numFmtId="173" fontId="4" fillId="36" borderId="62" xfId="0" applyNumberFormat="1" applyFont="1" applyFill="1" applyBorder="1" applyAlignment="1" applyProtection="1">
      <alignment horizontal="right"/>
      <protection/>
    </xf>
    <xf numFmtId="173" fontId="4" fillId="36" borderId="29" xfId="0" applyNumberFormat="1" applyFont="1" applyFill="1" applyBorder="1" applyAlignment="1" applyProtection="1">
      <alignment horizontal="right"/>
      <protection/>
    </xf>
    <xf numFmtId="173" fontId="4" fillId="36" borderId="30" xfId="0" applyNumberFormat="1" applyFont="1" applyFill="1" applyBorder="1" applyAlignment="1" applyProtection="1">
      <alignment horizontal="right"/>
      <protection/>
    </xf>
    <xf numFmtId="173" fontId="4" fillId="36" borderId="81" xfId="0" applyNumberFormat="1" applyFont="1" applyFill="1" applyBorder="1" applyAlignment="1" applyProtection="1">
      <alignment horizontal="right"/>
      <protection/>
    </xf>
    <xf numFmtId="173" fontId="4" fillId="0" borderId="62" xfId="0" applyNumberFormat="1" applyFont="1" applyFill="1" applyBorder="1" applyAlignment="1" quotePrefix="1">
      <alignment/>
    </xf>
    <xf numFmtId="172" fontId="4" fillId="0" borderId="82" xfId="0" applyNumberFormat="1" applyFont="1" applyBorder="1" applyAlignment="1">
      <alignment/>
    </xf>
    <xf numFmtId="173" fontId="4" fillId="0" borderId="62" xfId="0" applyNumberFormat="1" applyFont="1" applyBorder="1" applyAlignment="1">
      <alignment/>
    </xf>
    <xf numFmtId="172" fontId="4" fillId="0" borderId="30" xfId="0" applyNumberFormat="1" applyFont="1" applyBorder="1" applyAlignment="1">
      <alignment/>
    </xf>
    <xf numFmtId="172" fontId="4" fillId="0" borderId="63" xfId="0" applyNumberFormat="1" applyFont="1" applyBorder="1" applyAlignment="1">
      <alignment/>
    </xf>
    <xf numFmtId="0" fontId="11" fillId="0" borderId="69" xfId="0" applyFont="1" applyBorder="1" applyAlignment="1">
      <alignment/>
    </xf>
    <xf numFmtId="173" fontId="10" fillId="0" borderId="83" xfId="47" applyNumberFormat="1" applyFont="1" applyFill="1" applyBorder="1" applyAlignment="1" applyProtection="1">
      <alignment/>
      <protection locked="0"/>
    </xf>
    <xf numFmtId="173" fontId="10" fillId="0" borderId="54" xfId="47" applyNumberFormat="1" applyFont="1" applyFill="1" applyBorder="1" applyAlignment="1" applyProtection="1">
      <alignment/>
      <protection locked="0"/>
    </xf>
    <xf numFmtId="173" fontId="10" fillId="0" borderId="55" xfId="0" applyNumberFormat="1" applyFont="1" applyFill="1" applyBorder="1" applyAlignment="1" applyProtection="1">
      <alignment/>
      <protection/>
    </xf>
    <xf numFmtId="173" fontId="10" fillId="0" borderId="56" xfId="0" applyNumberFormat="1" applyFont="1" applyBorder="1" applyAlignment="1">
      <alignment/>
    </xf>
    <xf numFmtId="172" fontId="10" fillId="0" borderId="84" xfId="0" applyNumberFormat="1" applyFont="1" applyBorder="1" applyAlignment="1">
      <alignment/>
    </xf>
    <xf numFmtId="172" fontId="10" fillId="0" borderId="58" xfId="0" applyNumberFormat="1" applyFont="1" applyBorder="1" applyAlignment="1">
      <alignment/>
    </xf>
    <xf numFmtId="0" fontId="11" fillId="0" borderId="85" xfId="0" applyFont="1" applyBorder="1" applyAlignment="1">
      <alignment/>
    </xf>
    <xf numFmtId="173" fontId="10" fillId="0" borderId="86" xfId="47" applyNumberFormat="1" applyFont="1" applyFill="1" applyBorder="1" applyAlignment="1" applyProtection="1">
      <alignment/>
      <protection locked="0"/>
    </xf>
    <xf numFmtId="173" fontId="10" fillId="0" borderId="37" xfId="47" applyNumberFormat="1" applyFont="1" applyFill="1" applyBorder="1" applyAlignment="1" applyProtection="1">
      <alignment/>
      <protection locked="0"/>
    </xf>
    <xf numFmtId="173" fontId="10" fillId="0" borderId="87" xfId="0" applyNumberFormat="1" applyFont="1" applyFill="1" applyBorder="1" applyAlignment="1" applyProtection="1">
      <alignment/>
      <protection/>
    </xf>
    <xf numFmtId="173" fontId="10" fillId="0" borderId="36" xfId="0" applyNumberFormat="1" applyFont="1" applyBorder="1" applyAlignment="1">
      <alignment/>
    </xf>
    <xf numFmtId="172" fontId="10" fillId="0" borderId="39" xfId="0" applyNumberFormat="1" applyFont="1" applyBorder="1" applyAlignment="1">
      <alignment/>
    </xf>
    <xf numFmtId="172" fontId="10" fillId="0" borderId="40" xfId="0" applyNumberFormat="1" applyFont="1" applyBorder="1" applyAlignment="1">
      <alignment/>
    </xf>
    <xf numFmtId="173" fontId="10" fillId="0" borderId="88" xfId="47" applyNumberFormat="1" applyFont="1" applyFill="1" applyBorder="1" applyAlignment="1" applyProtection="1">
      <alignment/>
      <protection locked="0"/>
    </xf>
    <xf numFmtId="173" fontId="10" fillId="0" borderId="89" xfId="47" applyNumberFormat="1" applyFont="1" applyFill="1" applyBorder="1" applyAlignment="1" applyProtection="1">
      <alignment/>
      <protection locked="0"/>
    </xf>
    <xf numFmtId="173" fontId="10" fillId="0" borderId="90" xfId="0" applyNumberFormat="1" applyFont="1" applyFill="1" applyBorder="1" applyAlignment="1" applyProtection="1">
      <alignment/>
      <protection/>
    </xf>
    <xf numFmtId="0" fontId="11" fillId="0" borderId="52" xfId="0" applyFont="1" applyBorder="1" applyAlignment="1">
      <alignment/>
    </xf>
    <xf numFmtId="173" fontId="10" fillId="36" borderId="91" xfId="47" applyNumberFormat="1" applyFont="1" applyFill="1" applyBorder="1" applyAlignment="1" applyProtection="1">
      <alignment/>
      <protection locked="0"/>
    </xf>
    <xf numFmtId="173" fontId="10" fillId="36" borderId="70" xfId="47" applyNumberFormat="1" applyFont="1" applyFill="1" applyBorder="1" applyAlignment="1" applyProtection="1">
      <alignment/>
      <protection locked="0"/>
    </xf>
    <xf numFmtId="173" fontId="10" fillId="36" borderId="71" xfId="0" applyNumberFormat="1" applyFont="1" applyFill="1" applyBorder="1" applyAlignment="1" applyProtection="1">
      <alignment/>
      <protection/>
    </xf>
    <xf numFmtId="173" fontId="10" fillId="0" borderId="42" xfId="0" applyNumberFormat="1" applyFont="1" applyBorder="1" applyAlignment="1">
      <alignment/>
    </xf>
    <xf numFmtId="172" fontId="10" fillId="0" borderId="45" xfId="0" applyNumberFormat="1" applyFont="1" applyBorder="1" applyAlignment="1">
      <alignment/>
    </xf>
    <xf numFmtId="172" fontId="10" fillId="0" borderId="46" xfId="0" applyNumberFormat="1" applyFont="1" applyBorder="1" applyAlignment="1">
      <alignment/>
    </xf>
    <xf numFmtId="0" fontId="0" fillId="0" borderId="20" xfId="0" applyBorder="1" applyAlignment="1">
      <alignment/>
    </xf>
    <xf numFmtId="3" fontId="10" fillId="36" borderId="75" xfId="47" applyNumberFormat="1" applyFont="1" applyFill="1" applyBorder="1" applyAlignment="1" applyProtection="1">
      <alignment/>
      <protection locked="0"/>
    </xf>
    <xf numFmtId="3" fontId="10" fillId="36" borderId="70" xfId="47" applyNumberFormat="1" applyFont="1" applyFill="1" applyBorder="1" applyAlignment="1" applyProtection="1">
      <alignment/>
      <protection locked="0"/>
    </xf>
    <xf numFmtId="3" fontId="10" fillId="36" borderId="71" xfId="0" applyNumberFormat="1" applyFont="1" applyFill="1" applyBorder="1" applyAlignment="1">
      <alignment/>
    </xf>
    <xf numFmtId="3" fontId="10" fillId="0" borderId="72" xfId="0" applyNumberFormat="1" applyFont="1" applyBorder="1" applyAlignment="1">
      <alignment/>
    </xf>
    <xf numFmtId="172" fontId="10" fillId="0" borderId="0" xfId="0" applyNumberFormat="1" applyFont="1" applyBorder="1" applyAlignment="1">
      <alignment/>
    </xf>
    <xf numFmtId="172" fontId="10" fillId="0" borderId="14" xfId="0" applyNumberFormat="1" applyFont="1" applyBorder="1" applyAlignment="1">
      <alignment/>
    </xf>
    <xf numFmtId="0" fontId="14" fillId="0" borderId="20" xfId="0" applyFont="1" applyBorder="1" applyAlignment="1">
      <alignment vertical="center"/>
    </xf>
    <xf numFmtId="173" fontId="4" fillId="36" borderId="91" xfId="47" applyNumberFormat="1" applyFont="1" applyFill="1" applyBorder="1" applyAlignment="1" applyProtection="1">
      <alignment/>
      <protection locked="0"/>
    </xf>
    <xf numFmtId="173" fontId="4" fillId="36" borderId="70" xfId="47" applyNumberFormat="1" applyFont="1" applyFill="1" applyBorder="1" applyAlignment="1" applyProtection="1">
      <alignment/>
      <protection locked="0"/>
    </xf>
    <xf numFmtId="173" fontId="4" fillId="36" borderId="71" xfId="0" applyNumberFormat="1" applyFont="1" applyFill="1" applyBorder="1" applyAlignment="1" applyProtection="1">
      <alignment/>
      <protection/>
    </xf>
    <xf numFmtId="173" fontId="4" fillId="0" borderId="72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4" fillId="0" borderId="20" xfId="0" applyFont="1" applyBorder="1" applyAlignment="1">
      <alignment/>
    </xf>
    <xf numFmtId="173" fontId="4" fillId="36" borderId="70" xfId="47" applyNumberFormat="1" applyFont="1" applyFill="1" applyBorder="1" applyAlignment="1" applyProtection="1">
      <alignment/>
      <protection/>
    </xf>
    <xf numFmtId="173" fontId="10" fillId="36" borderId="83" xfId="47" applyNumberFormat="1" applyFont="1" applyFill="1" applyBorder="1" applyAlignment="1" applyProtection="1">
      <alignment/>
      <protection locked="0"/>
    </xf>
    <xf numFmtId="173" fontId="10" fillId="36" borderId="54" xfId="47" applyNumberFormat="1" applyFont="1" applyFill="1" applyBorder="1" applyAlignment="1" applyProtection="1">
      <alignment/>
      <protection locked="0"/>
    </xf>
    <xf numFmtId="173" fontId="10" fillId="36" borderId="55" xfId="0" applyNumberFormat="1" applyFont="1" applyFill="1" applyBorder="1" applyAlignment="1" applyProtection="1">
      <alignment/>
      <protection/>
    </xf>
    <xf numFmtId="173" fontId="10" fillId="36" borderId="86" xfId="47" applyNumberFormat="1" applyFont="1" applyFill="1" applyBorder="1" applyAlignment="1" applyProtection="1">
      <alignment/>
      <protection locked="0"/>
    </xf>
    <xf numFmtId="173" fontId="10" fillId="36" borderId="37" xfId="47" applyNumberFormat="1" applyFont="1" applyFill="1" applyBorder="1" applyAlignment="1" applyProtection="1">
      <alignment/>
      <protection locked="0"/>
    </xf>
    <xf numFmtId="173" fontId="10" fillId="36" borderId="87" xfId="0" applyNumberFormat="1" applyFont="1" applyFill="1" applyBorder="1" applyAlignment="1" applyProtection="1">
      <alignment/>
      <protection/>
    </xf>
    <xf numFmtId="173" fontId="10" fillId="36" borderId="92" xfId="47" applyNumberFormat="1" applyFont="1" applyFill="1" applyBorder="1" applyAlignment="1" applyProtection="1">
      <alignment/>
      <protection locked="0"/>
    </xf>
    <xf numFmtId="173" fontId="10" fillId="36" borderId="43" xfId="47" applyNumberFormat="1" applyFont="1" applyFill="1" applyBorder="1" applyAlignment="1" applyProtection="1">
      <alignment/>
      <protection locked="0"/>
    </xf>
    <xf numFmtId="173" fontId="10" fillId="36" borderId="53" xfId="0" applyNumberFormat="1" applyFont="1" applyFill="1" applyBorder="1" applyAlignment="1" applyProtection="1">
      <alignment/>
      <protection/>
    </xf>
    <xf numFmtId="173" fontId="8" fillId="0" borderId="70" xfId="47" applyNumberFormat="1" applyFont="1" applyFill="1" applyBorder="1" applyAlignment="1" applyProtection="1">
      <alignment/>
      <protection locked="0"/>
    </xf>
    <xf numFmtId="173" fontId="0" fillId="0" borderId="71" xfId="0" applyNumberFormat="1" applyFill="1" applyBorder="1" applyAlignment="1">
      <alignment/>
    </xf>
    <xf numFmtId="173" fontId="0" fillId="0" borderId="72" xfId="0" applyNumberFormat="1" applyBorder="1" applyAlignment="1">
      <alignment/>
    </xf>
    <xf numFmtId="172" fontId="0" fillId="0" borderId="0" xfId="0" applyNumberFormat="1" applyBorder="1" applyAlignment="1">
      <alignment/>
    </xf>
    <xf numFmtId="3" fontId="0" fillId="0" borderId="72" xfId="0" applyNumberFormat="1" applyBorder="1" applyAlignment="1">
      <alignment/>
    </xf>
    <xf numFmtId="172" fontId="0" fillId="0" borderId="14" xfId="0" applyNumberFormat="1" applyBorder="1" applyAlignment="1">
      <alignment/>
    </xf>
    <xf numFmtId="173" fontId="8" fillId="33" borderId="93" xfId="0" applyNumberFormat="1" applyFont="1" applyFill="1" applyBorder="1" applyAlignment="1" applyProtection="1">
      <alignment/>
      <protection locked="0"/>
    </xf>
    <xf numFmtId="3" fontId="0" fillId="33" borderId="47" xfId="0" applyNumberFormat="1" applyFill="1" applyBorder="1" applyAlignment="1">
      <alignment/>
    </xf>
    <xf numFmtId="172" fontId="0" fillId="33" borderId="49" xfId="0" applyNumberFormat="1" applyFill="1" applyBorder="1" applyAlignment="1">
      <alignment/>
    </xf>
    <xf numFmtId="172" fontId="0" fillId="33" borderId="50" xfId="0" applyNumberFormat="1" applyFill="1" applyBorder="1" applyAlignment="1">
      <alignment/>
    </xf>
    <xf numFmtId="0" fontId="8" fillId="0" borderId="20" xfId="0" applyFont="1" applyBorder="1" applyAlignment="1">
      <alignment/>
    </xf>
    <xf numFmtId="173" fontId="0" fillId="0" borderId="62" xfId="0" applyNumberFormat="1" applyBorder="1" applyAlignment="1">
      <alignment/>
    </xf>
    <xf numFmtId="3" fontId="0" fillId="0" borderId="62" xfId="0" applyNumberFormat="1" applyBorder="1" applyAlignment="1">
      <alignment/>
    </xf>
    <xf numFmtId="0" fontId="9" fillId="0" borderId="69" xfId="0" applyFont="1" applyBorder="1" applyAlignment="1">
      <alignment/>
    </xf>
    <xf numFmtId="173" fontId="8" fillId="0" borderId="83" xfId="47" applyNumberFormat="1" applyFont="1" applyFill="1" applyBorder="1" applyAlignment="1" applyProtection="1">
      <alignment/>
      <protection locked="0"/>
    </xf>
    <xf numFmtId="173" fontId="8" fillId="0" borderId="54" xfId="47" applyNumberFormat="1" applyFont="1" applyFill="1" applyBorder="1" applyAlignment="1" applyProtection="1">
      <alignment/>
      <protection locked="0"/>
    </xf>
    <xf numFmtId="173" fontId="8" fillId="0" borderId="55" xfId="0" applyNumberFormat="1" applyFont="1" applyFill="1" applyBorder="1" applyAlignment="1" applyProtection="1">
      <alignment/>
      <protection locked="0"/>
    </xf>
    <xf numFmtId="173" fontId="8" fillId="0" borderId="56" xfId="0" applyNumberFormat="1" applyFont="1" applyBorder="1" applyAlignment="1">
      <alignment/>
    </xf>
    <xf numFmtId="172" fontId="8" fillId="0" borderId="84" xfId="0" applyNumberFormat="1" applyFont="1" applyBorder="1" applyAlignment="1">
      <alignment/>
    </xf>
    <xf numFmtId="172" fontId="8" fillId="0" borderId="58" xfId="0" applyNumberFormat="1" applyFont="1" applyBorder="1" applyAlignment="1">
      <alignment/>
    </xf>
    <xf numFmtId="173" fontId="8" fillId="0" borderId="36" xfId="0" applyNumberFormat="1" applyFont="1" applyBorder="1" applyAlignment="1">
      <alignment/>
    </xf>
    <xf numFmtId="172" fontId="8" fillId="0" borderId="39" xfId="0" applyNumberFormat="1" applyFont="1" applyBorder="1" applyAlignment="1">
      <alignment/>
    </xf>
    <xf numFmtId="172" fontId="8" fillId="0" borderId="40" xfId="0" applyNumberFormat="1" applyFont="1" applyBorder="1" applyAlignment="1">
      <alignment/>
    </xf>
    <xf numFmtId="0" fontId="9" fillId="0" borderId="85" xfId="0" applyFont="1" applyBorder="1" applyAlignment="1">
      <alignment/>
    </xf>
    <xf numFmtId="173" fontId="8" fillId="0" borderId="86" xfId="47" applyNumberFormat="1" applyFont="1" applyFill="1" applyBorder="1" applyAlignment="1" applyProtection="1">
      <alignment/>
      <protection locked="0"/>
    </xf>
    <xf numFmtId="173" fontId="8" fillId="0" borderId="37" xfId="47" applyNumberFormat="1" applyFont="1" applyFill="1" applyBorder="1" applyAlignment="1" applyProtection="1">
      <alignment/>
      <protection locked="0"/>
    </xf>
    <xf numFmtId="173" fontId="8" fillId="0" borderId="87" xfId="0" applyNumberFormat="1" applyFont="1" applyFill="1" applyBorder="1" applyAlignment="1" applyProtection="1">
      <alignment/>
      <protection locked="0"/>
    </xf>
    <xf numFmtId="173" fontId="8" fillId="0" borderId="92" xfId="47" applyNumberFormat="1" applyFont="1" applyFill="1" applyBorder="1" applyAlignment="1" applyProtection="1">
      <alignment/>
      <protection locked="0"/>
    </xf>
    <xf numFmtId="173" fontId="8" fillId="0" borderId="43" xfId="47" applyNumberFormat="1" applyFont="1" applyFill="1" applyBorder="1" applyAlignment="1" applyProtection="1">
      <alignment/>
      <protection locked="0"/>
    </xf>
    <xf numFmtId="173" fontId="8" fillId="0" borderId="53" xfId="0" applyNumberFormat="1" applyFont="1" applyFill="1" applyBorder="1" applyAlignment="1" applyProtection="1">
      <alignment/>
      <protection locked="0"/>
    </xf>
    <xf numFmtId="173" fontId="8" fillId="0" borderId="42" xfId="0" applyNumberFormat="1" applyFont="1" applyBorder="1" applyAlignment="1">
      <alignment/>
    </xf>
    <xf numFmtId="172" fontId="8" fillId="0" borderId="45" xfId="0" applyNumberFormat="1" applyFont="1" applyBorder="1" applyAlignment="1">
      <alignment/>
    </xf>
    <xf numFmtId="172" fontId="8" fillId="0" borderId="46" xfId="0" applyNumberFormat="1" applyFont="1" applyBorder="1" applyAlignment="1">
      <alignment/>
    </xf>
    <xf numFmtId="0" fontId="0" fillId="0" borderId="20" xfId="0" applyBorder="1" applyAlignment="1">
      <alignment vertical="top"/>
    </xf>
    <xf numFmtId="3" fontId="0" fillId="0" borderId="72" xfId="0" applyNumberFormat="1" applyBorder="1" applyAlignment="1">
      <alignment vertical="top"/>
    </xf>
    <xf numFmtId="172" fontId="0" fillId="0" borderId="0" xfId="0" applyNumberFormat="1" applyBorder="1" applyAlignment="1">
      <alignment vertical="top"/>
    </xf>
    <xf numFmtId="172" fontId="0" fillId="0" borderId="73" xfId="0" applyNumberFormat="1" applyBorder="1" applyAlignment="1">
      <alignment vertical="top"/>
    </xf>
    <xf numFmtId="173" fontId="8" fillId="33" borderId="93" xfId="0" applyNumberFormat="1" applyFont="1" applyFill="1" applyBorder="1" applyAlignment="1">
      <alignment/>
    </xf>
    <xf numFmtId="3" fontId="0" fillId="33" borderId="48" xfId="0" applyNumberFormat="1" applyFill="1" applyBorder="1" applyAlignment="1">
      <alignment/>
    </xf>
    <xf numFmtId="173" fontId="0" fillId="0" borderId="0" xfId="0" applyNumberFormat="1" applyBorder="1" applyAlignment="1">
      <alignment/>
    </xf>
    <xf numFmtId="172" fontId="0" fillId="0" borderId="30" xfId="0" applyNumberFormat="1" applyBorder="1" applyAlignment="1">
      <alignment/>
    </xf>
    <xf numFmtId="3" fontId="0" fillId="0" borderId="0" xfId="0" applyNumberFormat="1" applyBorder="1" applyAlignment="1">
      <alignment/>
    </xf>
    <xf numFmtId="173" fontId="4" fillId="36" borderId="72" xfId="47" applyNumberFormat="1" applyFont="1" applyFill="1" applyBorder="1" applyAlignment="1">
      <alignment vertical="center"/>
    </xf>
    <xf numFmtId="173" fontId="4" fillId="36" borderId="70" xfId="47" applyNumberFormat="1" applyFont="1" applyFill="1" applyBorder="1" applyAlignment="1">
      <alignment vertical="center"/>
    </xf>
    <xf numFmtId="173" fontId="4" fillId="36" borderId="91" xfId="47" applyNumberFormat="1" applyFont="1" applyFill="1" applyBorder="1" applyAlignment="1">
      <alignment vertical="center"/>
    </xf>
    <xf numFmtId="172" fontId="4" fillId="0" borderId="73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0" xfId="0" applyAlignment="1">
      <alignment horizontal="center"/>
    </xf>
    <xf numFmtId="0" fontId="0" fillId="36" borderId="0" xfId="0" applyFill="1" applyAlignment="1">
      <alignment/>
    </xf>
    <xf numFmtId="0" fontId="15" fillId="0" borderId="0" xfId="0" applyFont="1" applyAlignment="1">
      <alignment/>
    </xf>
    <xf numFmtId="0" fontId="8" fillId="36" borderId="0" xfId="0" applyFont="1" applyFill="1" applyAlignment="1">
      <alignment/>
    </xf>
    <xf numFmtId="0" fontId="4" fillId="0" borderId="27" xfId="0" applyFont="1" applyBorder="1" applyAlignment="1">
      <alignment horizontal="left"/>
    </xf>
    <xf numFmtId="173" fontId="4" fillId="0" borderId="28" xfId="0" applyNumberFormat="1" applyFont="1" applyFill="1" applyBorder="1" applyAlignment="1" applyProtection="1">
      <alignment horizontal="right"/>
      <protection locked="0"/>
    </xf>
    <xf numFmtId="173" fontId="4" fillId="0" borderId="29" xfId="0" applyNumberFormat="1" applyFont="1" applyFill="1" applyBorder="1" applyAlignment="1" applyProtection="1">
      <alignment horizontal="right"/>
      <protection locked="0"/>
    </xf>
    <xf numFmtId="173" fontId="4" fillId="0" borderId="30" xfId="0" applyNumberFormat="1" applyFont="1" applyFill="1" applyBorder="1" applyAlignment="1" applyProtection="1">
      <alignment horizontal="right"/>
      <protection/>
    </xf>
    <xf numFmtId="173" fontId="4" fillId="0" borderId="81" xfId="0" applyNumberFormat="1" applyFont="1" applyFill="1" applyBorder="1" applyAlignment="1" applyProtection="1">
      <alignment horizontal="right"/>
      <protection locked="0"/>
    </xf>
    <xf numFmtId="173" fontId="4" fillId="0" borderId="36" xfId="0" applyNumberFormat="1" applyFont="1" applyBorder="1" applyAlignment="1">
      <alignment/>
    </xf>
    <xf numFmtId="172" fontId="4" fillId="0" borderId="39" xfId="0" applyNumberFormat="1" applyFont="1" applyBorder="1" applyAlignment="1">
      <alignment/>
    </xf>
    <xf numFmtId="172" fontId="4" fillId="0" borderId="40" xfId="0" applyNumberFormat="1" applyFont="1" applyBorder="1" applyAlignment="1">
      <alignment/>
    </xf>
    <xf numFmtId="0" fontId="4" fillId="0" borderId="35" xfId="0" applyFont="1" applyBorder="1" applyAlignment="1">
      <alignment/>
    </xf>
    <xf numFmtId="173" fontId="4" fillId="36" borderId="86" xfId="47" applyNumberFormat="1" applyFont="1" applyFill="1" applyBorder="1" applyAlignment="1" applyProtection="1">
      <alignment/>
      <protection locked="0"/>
    </xf>
    <xf numFmtId="173" fontId="4" fillId="36" borderId="37" xfId="47" applyNumberFormat="1" applyFont="1" applyFill="1" applyBorder="1" applyAlignment="1" applyProtection="1">
      <alignment/>
      <protection locked="0"/>
    </xf>
    <xf numFmtId="173" fontId="4" fillId="36" borderId="87" xfId="0" applyNumberFormat="1" applyFont="1" applyFill="1" applyBorder="1" applyAlignment="1" applyProtection="1">
      <alignment/>
      <protection/>
    </xf>
    <xf numFmtId="0" fontId="10" fillId="0" borderId="35" xfId="0" applyFont="1" applyBorder="1" applyAlignment="1">
      <alignment/>
    </xf>
    <xf numFmtId="3" fontId="10" fillId="36" borderId="86" xfId="47" applyNumberFormat="1" applyFont="1" applyFill="1" applyBorder="1" applyAlignment="1" applyProtection="1">
      <alignment/>
      <protection locked="0"/>
    </xf>
    <xf numFmtId="3" fontId="10" fillId="36" borderId="37" xfId="47" applyNumberFormat="1" applyFont="1" applyFill="1" applyBorder="1" applyAlignment="1" applyProtection="1">
      <alignment/>
      <protection locked="0"/>
    </xf>
    <xf numFmtId="3" fontId="10" fillId="36" borderId="87" xfId="0" applyNumberFormat="1" applyFont="1" applyFill="1" applyBorder="1" applyAlignment="1" applyProtection="1">
      <alignment/>
      <protection/>
    </xf>
    <xf numFmtId="3" fontId="10" fillId="0" borderId="36" xfId="0" applyNumberFormat="1" applyFont="1" applyBorder="1" applyAlignment="1">
      <alignment/>
    </xf>
    <xf numFmtId="172" fontId="10" fillId="0" borderId="39" xfId="0" applyNumberFormat="1" applyFont="1" applyBorder="1" applyAlignment="1">
      <alignment/>
    </xf>
    <xf numFmtId="172" fontId="10" fillId="0" borderId="40" xfId="0" applyNumberFormat="1" applyFont="1" applyBorder="1" applyAlignment="1">
      <alignment/>
    </xf>
    <xf numFmtId="3" fontId="10" fillId="36" borderId="86" xfId="47" applyNumberFormat="1" applyFont="1" applyFill="1" applyBorder="1" applyAlignment="1" applyProtection="1">
      <alignment/>
      <protection/>
    </xf>
    <xf numFmtId="3" fontId="10" fillId="36" borderId="37" xfId="47" applyNumberFormat="1" applyFont="1" applyFill="1" applyBorder="1" applyAlignment="1" applyProtection="1">
      <alignment/>
      <protection/>
    </xf>
    <xf numFmtId="0" fontId="15" fillId="36" borderId="0" xfId="0" applyFont="1" applyFill="1" applyAlignment="1">
      <alignment/>
    </xf>
    <xf numFmtId="0" fontId="10" fillId="0" borderId="95" xfId="0" applyFont="1" applyBorder="1" applyAlignment="1">
      <alignment/>
    </xf>
    <xf numFmtId="0" fontId="17" fillId="36" borderId="0" xfId="0" applyFont="1" applyFill="1" applyAlignment="1">
      <alignment/>
    </xf>
    <xf numFmtId="0" fontId="4" fillId="0" borderId="20" xfId="0" applyFont="1" applyBorder="1" applyAlignment="1">
      <alignment horizontal="center" vertical="center" wrapText="1"/>
    </xf>
    <xf numFmtId="173" fontId="4" fillId="36" borderId="42" xfId="0" applyNumberFormat="1" applyFont="1" applyFill="1" applyBorder="1" applyAlignment="1">
      <alignment vertical="center"/>
    </xf>
    <xf numFmtId="173" fontId="4" fillId="36" borderId="43" xfId="0" applyNumberFormat="1" applyFont="1" applyFill="1" applyBorder="1" applyAlignment="1">
      <alignment vertical="center"/>
    </xf>
    <xf numFmtId="173" fontId="4" fillId="36" borderId="44" xfId="0" applyNumberFormat="1" applyFont="1" applyFill="1" applyBorder="1" applyAlignment="1">
      <alignment vertical="center"/>
    </xf>
    <xf numFmtId="173" fontId="4" fillId="36" borderId="45" xfId="0" applyNumberFormat="1" applyFont="1" applyFill="1" applyBorder="1" applyAlignment="1">
      <alignment vertical="center"/>
    </xf>
    <xf numFmtId="3" fontId="4" fillId="0" borderId="42" xfId="0" applyNumberFormat="1" applyFont="1" applyBorder="1" applyAlignment="1">
      <alignment vertical="center"/>
    </xf>
    <xf numFmtId="172" fontId="4" fillId="0" borderId="44" xfId="0" applyNumberFormat="1" applyFont="1" applyBorder="1" applyAlignment="1">
      <alignment vertical="center"/>
    </xf>
    <xf numFmtId="172" fontId="4" fillId="0" borderId="46" xfId="0" applyNumberFormat="1" applyFont="1" applyBorder="1" applyAlignment="1">
      <alignment vertical="center"/>
    </xf>
    <xf numFmtId="0" fontId="8" fillId="0" borderId="20" xfId="0" applyFont="1" applyBorder="1" applyAlignment="1">
      <alignment vertical="top"/>
    </xf>
    <xf numFmtId="173" fontId="8" fillId="36" borderId="75" xfId="47" applyNumberFormat="1" applyFont="1" applyFill="1" applyBorder="1" applyAlignment="1" applyProtection="1">
      <alignment vertical="top"/>
      <protection locked="0"/>
    </xf>
    <xf numFmtId="173" fontId="8" fillId="36" borderId="70" xfId="47" applyNumberFormat="1" applyFont="1" applyFill="1" applyBorder="1" applyAlignment="1" applyProtection="1">
      <alignment vertical="top"/>
      <protection locked="0"/>
    </xf>
    <xf numFmtId="173" fontId="8" fillId="36" borderId="71" xfId="0" applyNumberFormat="1" applyFont="1" applyFill="1" applyBorder="1" applyAlignment="1" applyProtection="1">
      <alignment vertical="top"/>
      <protection/>
    </xf>
    <xf numFmtId="3" fontId="8" fillId="0" borderId="72" xfId="0" applyNumberFormat="1" applyFont="1" applyBorder="1" applyAlignment="1">
      <alignment vertical="top"/>
    </xf>
    <xf numFmtId="172" fontId="8" fillId="0" borderId="0" xfId="0" applyNumberFormat="1" applyFont="1" applyBorder="1" applyAlignment="1">
      <alignment vertical="top"/>
    </xf>
    <xf numFmtId="172" fontId="8" fillId="0" borderId="14" xfId="0" applyNumberFormat="1" applyFont="1" applyBorder="1" applyAlignment="1">
      <alignment vertical="top"/>
    </xf>
    <xf numFmtId="3" fontId="8" fillId="0" borderId="29" xfId="0" applyNumberFormat="1" applyFont="1" applyBorder="1" applyAlignment="1">
      <alignment/>
    </xf>
    <xf numFmtId="173" fontId="8" fillId="0" borderId="73" xfId="0" applyNumberFormat="1" applyFont="1" applyFill="1" applyBorder="1" applyAlignment="1">
      <alignment/>
    </xf>
    <xf numFmtId="3" fontId="8" fillId="0" borderId="0" xfId="0" applyNumberFormat="1" applyFont="1" applyBorder="1" applyAlignment="1">
      <alignment/>
    </xf>
    <xf numFmtId="3" fontId="8" fillId="0" borderId="62" xfId="0" applyNumberFormat="1" applyFont="1" applyBorder="1" applyAlignment="1">
      <alignment/>
    </xf>
    <xf numFmtId="173" fontId="4" fillId="36" borderId="0" xfId="0" applyNumberFormat="1" applyFont="1" applyFill="1" applyBorder="1" applyAlignment="1">
      <alignment/>
    </xf>
    <xf numFmtId="173" fontId="4" fillId="36" borderId="70" xfId="0" applyNumberFormat="1" applyFont="1" applyFill="1" applyBorder="1" applyAlignment="1">
      <alignment/>
    </xf>
    <xf numFmtId="173" fontId="4" fillId="36" borderId="73" xfId="0" applyNumberFormat="1" applyFont="1" applyFill="1" applyBorder="1" applyAlignment="1">
      <alignment/>
    </xf>
    <xf numFmtId="3" fontId="4" fillId="0" borderId="0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3" fontId="4" fillId="0" borderId="72" xfId="0" applyNumberFormat="1" applyFont="1" applyBorder="1" applyAlignment="1">
      <alignment/>
    </xf>
    <xf numFmtId="172" fontId="4" fillId="0" borderId="14" xfId="0" applyNumberFormat="1" applyFont="1" applyBorder="1" applyAlignment="1">
      <alignment/>
    </xf>
    <xf numFmtId="0" fontId="0" fillId="0" borderId="20" xfId="0" applyBorder="1" applyAlignment="1" quotePrefix="1">
      <alignment horizontal="left"/>
    </xf>
    <xf numFmtId="0" fontId="0" fillId="0" borderId="96" xfId="0" applyBorder="1" applyAlignment="1">
      <alignment/>
    </xf>
    <xf numFmtId="0" fontId="0" fillId="0" borderId="73" xfId="0" applyBorder="1" applyAlignment="1">
      <alignment/>
    </xf>
    <xf numFmtId="174" fontId="0" fillId="0" borderId="0" xfId="0" applyNumberFormat="1" applyBorder="1" applyAlignment="1">
      <alignment/>
    </xf>
    <xf numFmtId="174" fontId="0" fillId="0" borderId="76" xfId="0" applyNumberFormat="1" applyBorder="1" applyAlignment="1">
      <alignment/>
    </xf>
    <xf numFmtId="172" fontId="0" fillId="0" borderId="97" xfId="0" applyNumberFormat="1" applyBorder="1" applyAlignment="1">
      <alignment/>
    </xf>
    <xf numFmtId="174" fontId="0" fillId="0" borderId="0" xfId="0" applyNumberFormat="1" applyAlignment="1">
      <alignment/>
    </xf>
    <xf numFmtId="172" fontId="0" fillId="0" borderId="0" xfId="0" applyNumberFormat="1" applyAlignment="1">
      <alignment/>
    </xf>
    <xf numFmtId="173" fontId="4" fillId="0" borderId="30" xfId="0" applyNumberFormat="1" applyFont="1" applyFill="1" applyBorder="1" applyAlignment="1" applyProtection="1">
      <alignment horizontal="right"/>
      <protection locked="0"/>
    </xf>
    <xf numFmtId="175" fontId="4" fillId="0" borderId="39" xfId="0" applyNumberFormat="1" applyFont="1" applyBorder="1" applyAlignment="1">
      <alignment/>
    </xf>
    <xf numFmtId="173" fontId="4" fillId="36" borderId="87" xfId="0" applyNumberFormat="1" applyFont="1" applyFill="1" applyBorder="1" applyAlignment="1" applyProtection="1">
      <alignment/>
      <protection locked="0"/>
    </xf>
    <xf numFmtId="3" fontId="10" fillId="36" borderId="87" xfId="0" applyNumberFormat="1" applyFont="1" applyFill="1" applyBorder="1" applyAlignment="1" applyProtection="1">
      <alignment/>
      <protection locked="0"/>
    </xf>
    <xf numFmtId="175" fontId="10" fillId="0" borderId="39" xfId="0" applyNumberFormat="1" applyFont="1" applyBorder="1" applyAlignment="1">
      <alignment/>
    </xf>
    <xf numFmtId="173" fontId="8" fillId="36" borderId="71" xfId="0" applyNumberFormat="1" applyFont="1" applyFill="1" applyBorder="1" applyAlignment="1" applyProtection="1">
      <alignment vertical="top"/>
      <protection locked="0"/>
    </xf>
    <xf numFmtId="175" fontId="8" fillId="0" borderId="0" xfId="0" applyNumberFormat="1" applyFont="1" applyBorder="1" applyAlignment="1">
      <alignment vertical="top"/>
    </xf>
    <xf numFmtId="174" fontId="4" fillId="34" borderId="16" xfId="0" applyNumberFormat="1" applyFont="1" applyFill="1" applyBorder="1" applyAlignment="1" applyProtection="1">
      <alignment horizontal="centerContinuous" vertical="center"/>
      <protection locked="0"/>
    </xf>
    <xf numFmtId="174" fontId="4" fillId="34" borderId="16" xfId="0" applyNumberFormat="1" applyFont="1" applyFill="1" applyBorder="1" applyAlignment="1" quotePrefix="1">
      <alignment horizontal="centerContinuous" vertical="center"/>
    </xf>
    <xf numFmtId="0" fontId="8" fillId="0" borderId="13" xfId="0" applyFont="1" applyFill="1" applyBorder="1" applyAlignment="1">
      <alignment/>
    </xf>
    <xf numFmtId="0" fontId="8" fillId="0" borderId="59" xfId="0" applyFont="1" applyFill="1" applyBorder="1" applyAlignment="1">
      <alignment vertical="top"/>
    </xf>
    <xf numFmtId="173" fontId="8" fillId="0" borderId="36" xfId="0" applyNumberFormat="1" applyFont="1" applyBorder="1" applyAlignment="1" applyProtection="1">
      <alignment horizontal="right" vertical="top"/>
      <protection locked="0"/>
    </xf>
    <xf numFmtId="173" fontId="8" fillId="0" borderId="37" xfId="0" applyNumberFormat="1" applyFont="1" applyBorder="1" applyAlignment="1" applyProtection="1">
      <alignment vertical="top"/>
      <protection locked="0"/>
    </xf>
    <xf numFmtId="173" fontId="8" fillId="0" borderId="38" xfId="0" applyNumberFormat="1" applyFont="1" applyBorder="1" applyAlignment="1" applyProtection="1">
      <alignment horizontal="right" vertical="top"/>
      <protection locked="0"/>
    </xf>
    <xf numFmtId="173" fontId="8" fillId="0" borderId="36" xfId="0" applyNumberFormat="1" applyFont="1" applyBorder="1" applyAlignment="1">
      <alignment horizontal="right" vertical="top"/>
    </xf>
    <xf numFmtId="173" fontId="9" fillId="0" borderId="36" xfId="0" applyNumberFormat="1" applyFont="1" applyBorder="1" applyAlignment="1">
      <alignment vertical="top"/>
    </xf>
    <xf numFmtId="172" fontId="9" fillId="0" borderId="38" xfId="0" applyNumberFormat="1" applyFont="1" applyBorder="1" applyAlignment="1">
      <alignment vertical="top"/>
    </xf>
    <xf numFmtId="172" fontId="9" fillId="0" borderId="40" xfId="0" applyNumberFormat="1" applyFont="1" applyBorder="1" applyAlignment="1">
      <alignment vertical="top"/>
    </xf>
    <xf numFmtId="0" fontId="8" fillId="0" borderId="41" xfId="0" applyFont="1" applyBorder="1" applyAlignment="1">
      <alignment vertical="center"/>
    </xf>
    <xf numFmtId="173" fontId="8" fillId="0" borderId="42" xfId="0" applyNumberFormat="1" applyFont="1" applyBorder="1" applyAlignment="1" applyProtection="1">
      <alignment vertical="center"/>
      <protection locked="0"/>
    </xf>
    <xf numFmtId="173" fontId="8" fillId="0" borderId="43" xfId="0" applyNumberFormat="1" applyFont="1" applyBorder="1" applyAlignment="1" applyProtection="1">
      <alignment vertical="center"/>
      <protection locked="0"/>
    </xf>
    <xf numFmtId="173" fontId="8" fillId="0" borderId="44" xfId="0" applyNumberFormat="1" applyFont="1" applyBorder="1" applyAlignment="1" applyProtection="1">
      <alignment vertical="center"/>
      <protection locked="0"/>
    </xf>
    <xf numFmtId="173" fontId="8" fillId="0" borderId="42" xfId="0" applyNumberFormat="1" applyFont="1" applyBorder="1" applyAlignment="1">
      <alignment vertical="center"/>
    </xf>
    <xf numFmtId="172" fontId="9" fillId="0" borderId="45" xfId="0" applyNumberFormat="1" applyFont="1" applyBorder="1" applyAlignment="1">
      <alignment vertical="center"/>
    </xf>
    <xf numFmtId="173" fontId="9" fillId="0" borderId="42" xfId="0" applyNumberFormat="1" applyFont="1" applyBorder="1" applyAlignment="1">
      <alignment vertical="center"/>
    </xf>
    <xf numFmtId="172" fontId="9" fillId="0" borderId="46" xfId="0" applyNumberFormat="1" applyFont="1" applyBorder="1" applyAlignment="1">
      <alignment vertical="center"/>
    </xf>
    <xf numFmtId="173" fontId="8" fillId="33" borderId="98" xfId="0" applyNumberFormat="1" applyFont="1" applyFill="1" applyBorder="1" applyAlignment="1" applyProtection="1">
      <alignment/>
      <protection locked="0"/>
    </xf>
    <xf numFmtId="173" fontId="8" fillId="0" borderId="13" xfId="0" applyNumberFormat="1" applyFont="1" applyFill="1" applyBorder="1" applyAlignment="1" applyProtection="1">
      <alignment/>
      <protection locked="0"/>
    </xf>
    <xf numFmtId="173" fontId="8" fillId="0" borderId="72" xfId="0" applyNumberFormat="1" applyFont="1" applyFill="1" applyBorder="1" applyAlignment="1" applyProtection="1">
      <alignment/>
      <protection locked="0"/>
    </xf>
    <xf numFmtId="173" fontId="8" fillId="0" borderId="29" xfId="0" applyNumberFormat="1" applyFont="1" applyFill="1" applyBorder="1" applyAlignment="1" applyProtection="1">
      <alignment/>
      <protection locked="0"/>
    </xf>
    <xf numFmtId="173" fontId="0" fillId="0" borderId="73" xfId="0" applyNumberFormat="1" applyFill="1" applyBorder="1" applyAlignment="1" applyProtection="1">
      <alignment/>
      <protection locked="0"/>
    </xf>
    <xf numFmtId="173" fontId="9" fillId="0" borderId="99" xfId="0" applyNumberFormat="1" applyFont="1" applyBorder="1" applyAlignment="1">
      <alignment/>
    </xf>
    <xf numFmtId="172" fontId="9" fillId="0" borderId="100" xfId="0" applyNumberFormat="1" applyFont="1" applyBorder="1" applyAlignment="1">
      <alignment/>
    </xf>
    <xf numFmtId="172" fontId="9" fillId="0" borderId="101" xfId="0" applyNumberFormat="1" applyFont="1" applyBorder="1" applyAlignment="1">
      <alignment/>
    </xf>
    <xf numFmtId="0" fontId="8" fillId="0" borderId="102" xfId="0" applyFont="1" applyFill="1" applyBorder="1" applyAlignment="1">
      <alignment/>
    </xf>
    <xf numFmtId="173" fontId="8" fillId="0" borderId="103" xfId="0" applyNumberFormat="1" applyFont="1" applyFill="1" applyBorder="1" applyAlignment="1" applyProtection="1">
      <alignment/>
      <protection locked="0"/>
    </xf>
    <xf numFmtId="173" fontId="8" fillId="0" borderId="104" xfId="0" applyNumberFormat="1" applyFont="1" applyFill="1" applyBorder="1" applyAlignment="1" applyProtection="1">
      <alignment/>
      <protection locked="0"/>
    </xf>
    <xf numFmtId="173" fontId="0" fillId="0" borderId="105" xfId="0" applyNumberFormat="1" applyFill="1" applyBorder="1" applyAlignment="1" applyProtection="1">
      <alignment/>
      <protection locked="0"/>
    </xf>
    <xf numFmtId="173" fontId="9" fillId="0" borderId="103" xfId="0" applyNumberFormat="1" applyFont="1" applyBorder="1" applyAlignment="1">
      <alignment/>
    </xf>
    <xf numFmtId="172" fontId="9" fillId="0" borderId="105" xfId="0" applyNumberFormat="1" applyFont="1" applyBorder="1" applyAlignment="1">
      <alignment/>
    </xf>
    <xf numFmtId="172" fontId="9" fillId="0" borderId="106" xfId="0" applyNumberFormat="1" applyFont="1" applyBorder="1" applyAlignment="1">
      <alignment/>
    </xf>
    <xf numFmtId="0" fontId="8" fillId="0" borderId="13" xfId="0" applyFont="1" applyFill="1" applyBorder="1" applyAlignment="1">
      <alignment vertical="top"/>
    </xf>
    <xf numFmtId="173" fontId="8" fillId="0" borderId="72" xfId="0" applyNumberFormat="1" applyFont="1" applyFill="1" applyBorder="1" applyAlignment="1" applyProtection="1">
      <alignment vertical="top"/>
      <protection locked="0"/>
    </xf>
    <xf numFmtId="173" fontId="8" fillId="0" borderId="70" xfId="0" applyNumberFormat="1" applyFont="1" applyFill="1" applyBorder="1" applyAlignment="1" applyProtection="1">
      <alignment vertical="top"/>
      <protection locked="0"/>
    </xf>
    <xf numFmtId="173" fontId="9" fillId="0" borderId="73" xfId="0" applyNumberFormat="1" applyFont="1" applyFill="1" applyBorder="1" applyAlignment="1" applyProtection="1">
      <alignment vertical="top"/>
      <protection locked="0"/>
    </xf>
    <xf numFmtId="0" fontId="9" fillId="0" borderId="52" xfId="0" applyFont="1" applyBorder="1" applyAlignment="1">
      <alignment vertical="center"/>
    </xf>
    <xf numFmtId="173" fontId="8" fillId="36" borderId="43" xfId="0" applyNumberFormat="1" applyFont="1" applyFill="1" applyBorder="1" applyAlignment="1" applyProtection="1">
      <alignment vertical="center"/>
      <protection locked="0"/>
    </xf>
    <xf numFmtId="173" fontId="9" fillId="36" borderId="53" xfId="0" applyNumberFormat="1" applyFont="1" applyFill="1" applyBorder="1" applyAlignment="1" applyProtection="1">
      <alignment vertical="center"/>
      <protection locked="0"/>
    </xf>
    <xf numFmtId="172" fontId="9" fillId="0" borderId="44" xfId="0" applyNumberFormat="1" applyFont="1" applyBorder="1" applyAlignment="1">
      <alignment vertical="center"/>
    </xf>
    <xf numFmtId="0" fontId="9" fillId="0" borderId="20" xfId="0" applyNumberFormat="1" applyFont="1" applyBorder="1" applyAlignment="1">
      <alignment vertical="center"/>
    </xf>
    <xf numFmtId="173" fontId="8" fillId="36" borderId="70" xfId="47" applyNumberFormat="1" applyFont="1" applyFill="1" applyBorder="1" applyAlignment="1" applyProtection="1">
      <alignment/>
      <protection locked="0"/>
    </xf>
    <xf numFmtId="173" fontId="8" fillId="36" borderId="73" xfId="47" applyNumberFormat="1" applyFont="1" applyFill="1" applyBorder="1" applyAlignment="1" applyProtection="1">
      <alignment/>
      <protection locked="0"/>
    </xf>
    <xf numFmtId="0" fontId="19" fillId="0" borderId="0" xfId="52" applyFont="1">
      <alignment/>
      <protection/>
    </xf>
    <xf numFmtId="0" fontId="8" fillId="0" borderId="0" xfId="52">
      <alignment/>
      <protection/>
    </xf>
    <xf numFmtId="0" fontId="8" fillId="0" borderId="0" xfId="52" applyFont="1">
      <alignment/>
      <protection/>
    </xf>
    <xf numFmtId="0" fontId="20" fillId="0" borderId="0" xfId="52" applyFont="1">
      <alignment/>
      <protection/>
    </xf>
    <xf numFmtId="0" fontId="4" fillId="34" borderId="16" xfId="0" applyNumberFormat="1" applyFont="1" applyFill="1" applyBorder="1" applyAlignment="1" applyProtection="1" quotePrefix="1">
      <alignment horizontal="centerContinuous" vertical="center"/>
      <protection locked="0"/>
    </xf>
    <xf numFmtId="0" fontId="8" fillId="0" borderId="20" xfId="0" applyFont="1" applyBorder="1" applyAlignment="1">
      <alignment horizontal="center"/>
    </xf>
    <xf numFmtId="173" fontId="8" fillId="0" borderId="0" xfId="47" applyNumberFormat="1" applyFont="1" applyFill="1" applyBorder="1" applyAlignment="1">
      <alignment/>
    </xf>
    <xf numFmtId="173" fontId="8" fillId="0" borderId="70" xfId="47" applyNumberFormat="1" applyFont="1" applyFill="1" applyBorder="1" applyAlignment="1">
      <alignment/>
    </xf>
    <xf numFmtId="173" fontId="8" fillId="0" borderId="73" xfId="47" applyNumberFormat="1" applyFont="1" applyFill="1" applyBorder="1" applyAlignment="1">
      <alignment/>
    </xf>
    <xf numFmtId="173" fontId="8" fillId="0" borderId="72" xfId="0" applyNumberFormat="1" applyFont="1" applyBorder="1" applyAlignment="1">
      <alignment vertical="center"/>
    </xf>
    <xf numFmtId="172" fontId="8" fillId="0" borderId="0" xfId="0" applyNumberFormat="1" applyFont="1" applyBorder="1" applyAlignment="1">
      <alignment vertical="center"/>
    </xf>
    <xf numFmtId="172" fontId="8" fillId="0" borderId="14" xfId="0" applyNumberFormat="1" applyFont="1" applyBorder="1" applyAlignment="1">
      <alignment vertical="center"/>
    </xf>
    <xf numFmtId="178" fontId="8" fillId="0" borderId="0" xfId="47" applyNumberFormat="1" applyFont="1" applyFill="1" applyBorder="1" applyAlignment="1">
      <alignment/>
    </xf>
    <xf numFmtId="178" fontId="8" fillId="0" borderId="70" xfId="47" applyNumberFormat="1" applyFont="1" applyFill="1" applyBorder="1" applyAlignment="1">
      <alignment/>
    </xf>
    <xf numFmtId="178" fontId="8" fillId="0" borderId="73" xfId="47" applyNumberFormat="1" applyFont="1" applyFill="1" applyBorder="1" applyAlignment="1">
      <alignment/>
    </xf>
    <xf numFmtId="172" fontId="4" fillId="0" borderId="107" xfId="0" applyNumberFormat="1" applyFont="1" applyFill="1" applyBorder="1" applyAlignment="1" quotePrefix="1">
      <alignment vertical="center"/>
    </xf>
    <xf numFmtId="172" fontId="4" fillId="34" borderId="17" xfId="0" applyNumberFormat="1" applyFont="1" applyFill="1" applyBorder="1" applyAlignment="1">
      <alignment horizontal="centerContinuous" vertical="center"/>
    </xf>
    <xf numFmtId="172" fontId="4" fillId="34" borderId="108" xfId="0" applyNumberFormat="1" applyFont="1" applyFill="1" applyBorder="1" applyAlignment="1" quotePrefix="1">
      <alignment horizontal="centerContinuous" vertical="center"/>
    </xf>
    <xf numFmtId="0" fontId="4" fillId="0" borderId="109" xfId="0" applyFont="1" applyFill="1" applyBorder="1" applyAlignment="1">
      <alignment horizontal="center" vertical="center" wrapText="1"/>
    </xf>
    <xf numFmtId="0" fontId="4" fillId="0" borderId="109" xfId="0" applyFont="1" applyFill="1" applyBorder="1" applyAlignment="1">
      <alignment horizontal="center" vertical="center"/>
    </xf>
    <xf numFmtId="173" fontId="4" fillId="0" borderId="109" xfId="0" applyNumberFormat="1" applyFont="1" applyFill="1" applyBorder="1" applyAlignment="1" applyProtection="1">
      <alignment horizontal="right"/>
      <protection locked="0"/>
    </xf>
    <xf numFmtId="179" fontId="4" fillId="0" borderId="81" xfId="0" applyNumberFormat="1" applyFont="1" applyFill="1" applyBorder="1" applyAlignment="1" applyProtection="1">
      <alignment horizontal="center"/>
      <protection locked="0"/>
    </xf>
    <xf numFmtId="179" fontId="4" fillId="0" borderId="91" xfId="0" applyNumberFormat="1" applyFont="1" applyFill="1" applyBorder="1" applyAlignment="1" applyProtection="1">
      <alignment horizontal="center"/>
      <protection locked="0"/>
    </xf>
    <xf numFmtId="173" fontId="4" fillId="36" borderId="109" xfId="0" applyNumberFormat="1" applyFont="1" applyFill="1" applyBorder="1" applyAlignment="1" applyProtection="1">
      <alignment/>
      <protection locked="0"/>
    </xf>
    <xf numFmtId="179" fontId="4" fillId="36" borderId="86" xfId="0" applyNumberFormat="1" applyFont="1" applyFill="1" applyBorder="1" applyAlignment="1" applyProtection="1">
      <alignment horizontal="center"/>
      <protection locked="0"/>
    </xf>
    <xf numFmtId="179" fontId="4" fillId="36" borderId="110" xfId="0" applyNumberFormat="1" applyFont="1" applyFill="1" applyBorder="1" applyAlignment="1" applyProtection="1">
      <alignment horizontal="center"/>
      <protection locked="0"/>
    </xf>
    <xf numFmtId="3" fontId="10" fillId="36" borderId="109" xfId="0" applyNumberFormat="1" applyFont="1" applyFill="1" applyBorder="1" applyAlignment="1" applyProtection="1">
      <alignment/>
      <protection locked="0"/>
    </xf>
    <xf numFmtId="179" fontId="10" fillId="36" borderId="86" xfId="0" applyNumberFormat="1" applyFont="1" applyFill="1" applyBorder="1" applyAlignment="1" applyProtection="1">
      <alignment horizontal="center"/>
      <protection locked="0"/>
    </xf>
    <xf numFmtId="179" fontId="10" fillId="36" borderId="110" xfId="0" applyNumberFormat="1" applyFont="1" applyFill="1" applyBorder="1" applyAlignment="1" applyProtection="1">
      <alignment horizontal="center"/>
      <protection locked="0"/>
    </xf>
    <xf numFmtId="173" fontId="4" fillId="36" borderId="109" xfId="0" applyNumberFormat="1" applyFont="1" applyFill="1" applyBorder="1" applyAlignment="1">
      <alignment vertical="center"/>
    </xf>
    <xf numFmtId="179" fontId="4" fillId="36" borderId="92" xfId="0" applyNumberFormat="1" applyFont="1" applyFill="1" applyBorder="1" applyAlignment="1">
      <alignment horizontal="center" vertical="center"/>
    </xf>
    <xf numFmtId="179" fontId="4" fillId="36" borderId="0" xfId="0" applyNumberFormat="1" applyFont="1" applyFill="1" applyBorder="1" applyAlignment="1">
      <alignment horizontal="center" vertical="center"/>
    </xf>
    <xf numFmtId="173" fontId="8" fillId="36" borderId="109" xfId="0" applyNumberFormat="1" applyFont="1" applyFill="1" applyBorder="1" applyAlignment="1" applyProtection="1">
      <alignment vertical="top"/>
      <protection locked="0"/>
    </xf>
    <xf numFmtId="179" fontId="8" fillId="36" borderId="75" xfId="0" applyNumberFormat="1" applyFont="1" applyFill="1" applyBorder="1" applyAlignment="1" applyProtection="1">
      <alignment horizontal="center" vertical="top"/>
      <protection locked="0"/>
    </xf>
    <xf numFmtId="179" fontId="8" fillId="36" borderId="0" xfId="0" applyNumberFormat="1" applyFont="1" applyFill="1" applyBorder="1" applyAlignment="1" applyProtection="1">
      <alignment horizontal="center" vertical="top"/>
      <protection locked="0"/>
    </xf>
    <xf numFmtId="173" fontId="0" fillId="0" borderId="109" xfId="0" applyNumberFormat="1" applyFill="1" applyBorder="1" applyAlignment="1">
      <alignment/>
    </xf>
    <xf numFmtId="179" fontId="0" fillId="33" borderId="111" xfId="0" applyNumberFormat="1" applyFill="1" applyBorder="1" applyAlignment="1">
      <alignment horizontal="center"/>
    </xf>
    <xf numFmtId="179" fontId="0" fillId="33" borderId="112" xfId="0" applyNumberFormat="1" applyFill="1" applyBorder="1" applyAlignment="1">
      <alignment horizontal="center"/>
    </xf>
    <xf numFmtId="173" fontId="8" fillId="0" borderId="109" xfId="0" applyNumberFormat="1" applyFont="1" applyFill="1" applyBorder="1" applyAlignment="1">
      <alignment/>
    </xf>
    <xf numFmtId="179" fontId="8" fillId="0" borderId="75" xfId="0" applyNumberFormat="1" applyFont="1" applyFill="1" applyBorder="1" applyAlignment="1">
      <alignment horizontal="center"/>
    </xf>
    <xf numFmtId="179" fontId="8" fillId="0" borderId="0" xfId="0" applyNumberFormat="1" applyFont="1" applyFill="1" applyBorder="1" applyAlignment="1">
      <alignment horizontal="center"/>
    </xf>
    <xf numFmtId="173" fontId="4" fillId="36" borderId="109" xfId="0" applyNumberFormat="1" applyFont="1" applyFill="1" applyBorder="1" applyAlignment="1">
      <alignment/>
    </xf>
    <xf numFmtId="179" fontId="4" fillId="36" borderId="75" xfId="0" applyNumberFormat="1" applyFont="1" applyFill="1" applyBorder="1" applyAlignment="1">
      <alignment horizontal="center" vertical="center"/>
    </xf>
    <xf numFmtId="179" fontId="4" fillId="36" borderId="0" xfId="0" applyNumberFormat="1" applyFont="1" applyFill="1" applyBorder="1" applyAlignment="1">
      <alignment horizontal="center"/>
    </xf>
    <xf numFmtId="0" fontId="0" fillId="0" borderId="113" xfId="0" applyBorder="1" applyAlignment="1">
      <alignment/>
    </xf>
    <xf numFmtId="0" fontId="0" fillId="0" borderId="114" xfId="0" applyBorder="1" applyAlignment="1">
      <alignment/>
    </xf>
    <xf numFmtId="173" fontId="8" fillId="0" borderId="42" xfId="0" applyNumberFormat="1" applyFont="1" applyBorder="1" applyAlignment="1" applyProtection="1">
      <alignment vertical="top"/>
      <protection locked="0"/>
    </xf>
    <xf numFmtId="173" fontId="8" fillId="0" borderId="44" xfId="0" applyNumberFormat="1" applyFont="1" applyBorder="1" applyAlignment="1" applyProtection="1">
      <alignment vertical="top"/>
      <protection locked="0"/>
    </xf>
    <xf numFmtId="173" fontId="8" fillId="0" borderId="42" xfId="0" applyNumberFormat="1" applyFont="1" applyBorder="1" applyAlignment="1">
      <alignment vertical="top"/>
    </xf>
    <xf numFmtId="173" fontId="52" fillId="0" borderId="73" xfId="0" applyNumberFormat="1" applyFont="1" applyFill="1" applyBorder="1" applyAlignment="1" applyProtection="1">
      <alignment/>
      <protection locked="0"/>
    </xf>
    <xf numFmtId="173" fontId="52" fillId="0" borderId="105" xfId="0" applyNumberFormat="1" applyFont="1" applyFill="1" applyBorder="1" applyAlignment="1" applyProtection="1">
      <alignment/>
      <protection locked="0"/>
    </xf>
    <xf numFmtId="0" fontId="9" fillId="0" borderId="20" xfId="0" applyNumberFormat="1" applyFont="1" applyBorder="1" applyAlignment="1">
      <alignment/>
    </xf>
    <xf numFmtId="0" fontId="4" fillId="35" borderId="115" xfId="0" applyFont="1" applyFill="1" applyBorder="1" applyAlignment="1">
      <alignment horizontal="center" vertical="center"/>
    </xf>
    <xf numFmtId="0" fontId="4" fillId="35" borderId="111" xfId="0" applyFont="1" applyFill="1" applyBorder="1" applyAlignment="1">
      <alignment horizontal="center" vertical="center"/>
    </xf>
    <xf numFmtId="0" fontId="4" fillId="35" borderId="116" xfId="0" applyFont="1" applyFill="1" applyBorder="1" applyAlignment="1">
      <alignment horizontal="center" vertical="center"/>
    </xf>
    <xf numFmtId="0" fontId="4" fillId="35" borderId="117" xfId="0" applyFont="1" applyFill="1" applyBorder="1" applyAlignment="1">
      <alignment horizontal="center" vertical="center"/>
    </xf>
    <xf numFmtId="0" fontId="4" fillId="35" borderId="118" xfId="0" applyFont="1" applyFill="1" applyBorder="1" applyAlignment="1">
      <alignment horizontal="center" vertical="center"/>
    </xf>
    <xf numFmtId="0" fontId="4" fillId="35" borderId="119" xfId="0" applyFont="1" applyFill="1" applyBorder="1" applyAlignment="1">
      <alignment horizontal="center" vertical="center"/>
    </xf>
    <xf numFmtId="0" fontId="10" fillId="0" borderId="120" xfId="0" applyFont="1" applyFill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/>
    </xf>
    <xf numFmtId="0" fontId="13" fillId="0" borderId="121" xfId="0" applyFont="1" applyBorder="1" applyAlignment="1">
      <alignment horizontal="center" vertical="center"/>
    </xf>
    <xf numFmtId="0" fontId="4" fillId="0" borderId="120" xfId="0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21" xfId="0" applyBorder="1" applyAlignment="1">
      <alignment horizontal="center" vertical="center"/>
    </xf>
    <xf numFmtId="0" fontId="4" fillId="35" borderId="115" xfId="0" applyFont="1" applyFill="1" applyBorder="1" applyAlignment="1">
      <alignment horizontal="center" vertical="center" wrapText="1"/>
    </xf>
    <xf numFmtId="0" fontId="0" fillId="0" borderId="111" xfId="0" applyBorder="1" applyAlignment="1">
      <alignment horizontal="center" vertical="center"/>
    </xf>
    <xf numFmtId="0" fontId="4" fillId="35" borderId="122" xfId="0" applyFont="1" applyFill="1" applyBorder="1" applyAlignment="1">
      <alignment horizontal="center" vertical="center" wrapText="1"/>
    </xf>
    <xf numFmtId="0" fontId="0" fillId="0" borderId="112" xfId="0" applyBorder="1" applyAlignment="1">
      <alignment horizontal="center" vertical="center"/>
    </xf>
    <xf numFmtId="0" fontId="4" fillId="35" borderId="118" xfId="0" applyFont="1" applyFill="1" applyBorder="1" applyAlignment="1">
      <alignment horizontal="center" vertical="center" wrapText="1"/>
    </xf>
    <xf numFmtId="0" fontId="4" fillId="35" borderId="116" xfId="0" applyFont="1" applyFill="1" applyBorder="1" applyAlignment="1">
      <alignment horizontal="center" vertical="center" wrapText="1"/>
    </xf>
    <xf numFmtId="0" fontId="4" fillId="35" borderId="117" xfId="0" applyFont="1" applyFill="1" applyBorder="1" applyAlignment="1">
      <alignment horizontal="center" vertical="center" wrapText="1"/>
    </xf>
    <xf numFmtId="41" fontId="9" fillId="0" borderId="20" xfId="0" applyNumberFormat="1" applyFont="1" applyBorder="1" applyAlignment="1">
      <alignment vertical="top"/>
    </xf>
    <xf numFmtId="173" fontId="8" fillId="36" borderId="0" xfId="0" applyNumberFormat="1" applyFont="1" applyFill="1" applyBorder="1" applyAlignment="1" applyProtection="1">
      <alignment vertical="top"/>
      <protection locked="0"/>
    </xf>
    <xf numFmtId="173" fontId="9" fillId="36" borderId="73" xfId="0" applyNumberFormat="1" applyFont="1" applyFill="1" applyBorder="1" applyAlignment="1" applyProtection="1">
      <alignment vertical="top"/>
      <protection locked="0"/>
    </xf>
    <xf numFmtId="173" fontId="9" fillId="0" borderId="72" xfId="0" applyNumberFormat="1" applyFont="1" applyBorder="1" applyAlignment="1">
      <alignment vertical="top"/>
    </xf>
    <xf numFmtId="172" fontId="9" fillId="0" borderId="73" xfId="0" applyNumberFormat="1" applyFont="1" applyBorder="1" applyAlignment="1">
      <alignment vertical="top"/>
    </xf>
    <xf numFmtId="172" fontId="9" fillId="0" borderId="14" xfId="0" applyNumberFormat="1" applyFont="1" applyBorder="1" applyAlignment="1">
      <alignment vertical="top"/>
    </xf>
    <xf numFmtId="41" fontId="9" fillId="0" borderId="20" xfId="0" applyNumberFormat="1" applyFont="1" applyBorder="1" applyAlignment="1">
      <alignment/>
    </xf>
    <xf numFmtId="41" fontId="9" fillId="0" borderId="59" xfId="0" applyNumberFormat="1" applyFont="1" applyBorder="1" applyAlignment="1">
      <alignment vertical="top"/>
    </xf>
    <xf numFmtId="173" fontId="8" fillId="36" borderId="123" xfId="0" applyNumberFormat="1" applyFont="1" applyFill="1" applyBorder="1" applyAlignment="1" applyProtection="1">
      <alignment vertical="top"/>
      <protection locked="0"/>
    </xf>
    <xf numFmtId="173" fontId="9" fillId="36" borderId="67" xfId="0" applyNumberFormat="1" applyFont="1" applyFill="1" applyBorder="1" applyAlignment="1" applyProtection="1">
      <alignment vertical="top"/>
      <protection locked="0"/>
    </xf>
    <xf numFmtId="173" fontId="8" fillId="36" borderId="70" xfId="0" applyNumberFormat="1" applyFont="1" applyFill="1" applyBorder="1" applyAlignment="1" applyProtection="1">
      <alignment vertical="top"/>
      <protection locked="0"/>
    </xf>
    <xf numFmtId="173" fontId="8" fillId="36" borderId="0" xfId="0" applyNumberFormat="1" applyFont="1" applyFill="1" applyBorder="1" applyAlignment="1" applyProtection="1">
      <alignment/>
      <protection locked="0"/>
    </xf>
    <xf numFmtId="173" fontId="9" fillId="36" borderId="73" xfId="0" applyNumberFormat="1" applyFont="1" applyFill="1" applyBorder="1" applyAlignment="1" applyProtection="1">
      <alignment/>
      <protection locked="0"/>
    </xf>
  </cellXfs>
  <cellStyles count="9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Migliaia (0)_1°Quadrim." xfId="44"/>
    <cellStyle name="Comma [0]" xfId="45"/>
    <cellStyle name="Migliaia [0] 2" xfId="46"/>
    <cellStyle name="Migliaia [0] 2 2" xfId="47"/>
    <cellStyle name="Migliaia [0] 2 3" xfId="48"/>
    <cellStyle name="Migliaia 2" xfId="49"/>
    <cellStyle name="Neutrale" xfId="50"/>
    <cellStyle name="Normale 2" xfId="51"/>
    <cellStyle name="Normale 2 2" xfId="52"/>
    <cellStyle name="Normale 2 3" xfId="53"/>
    <cellStyle name="Normale 3" xfId="54"/>
    <cellStyle name="Normale 3 2" xfId="55"/>
    <cellStyle name="Normale 4" xfId="56"/>
    <cellStyle name="Nota" xfId="57"/>
    <cellStyle name="Nota 2" xfId="58"/>
    <cellStyle name="Nota 2 10" xfId="59"/>
    <cellStyle name="Nota 2 2" xfId="60"/>
    <cellStyle name="Nota 2 3" xfId="61"/>
    <cellStyle name="Nota 2 4" xfId="62"/>
    <cellStyle name="Nota 2 5" xfId="63"/>
    <cellStyle name="Nota 2 6" xfId="64"/>
    <cellStyle name="Nota 2 7" xfId="65"/>
    <cellStyle name="Nota 2 8" xfId="66"/>
    <cellStyle name="Nota 2 9" xfId="67"/>
    <cellStyle name="Nota 3" xfId="68"/>
    <cellStyle name="Nota 4" xfId="69"/>
    <cellStyle name="Nota 4 2" xfId="70"/>
    <cellStyle name="Nota 4 3" xfId="71"/>
    <cellStyle name="Nota 4 4" xfId="72"/>
    <cellStyle name="Nota 5" xfId="73"/>
    <cellStyle name="Nota 5 2" xfId="74"/>
    <cellStyle name="Nota 5 3" xfId="75"/>
    <cellStyle name="Nota 5 4" xfId="76"/>
    <cellStyle name="Nota 6" xfId="77"/>
    <cellStyle name="Nota 6 2" xfId="78"/>
    <cellStyle name="Nota 6 3" xfId="79"/>
    <cellStyle name="Nota 6 4" xfId="80"/>
    <cellStyle name="Nota 7" xfId="81"/>
    <cellStyle name="Nota 7 2" xfId="82"/>
    <cellStyle name="Nota 7 3" xfId="83"/>
    <cellStyle name="Nota 7 4" xfId="84"/>
    <cellStyle name="Nota 8" xfId="85"/>
    <cellStyle name="Nota 8 2" xfId="86"/>
    <cellStyle name="Nota 8 3" xfId="87"/>
    <cellStyle name="Nota 8 4" xfId="88"/>
    <cellStyle name="Output" xfId="89"/>
    <cellStyle name="Percent" xfId="90"/>
    <cellStyle name="Percentuale 2" xfId="91"/>
    <cellStyle name="Percentuale 3" xfId="92"/>
    <cellStyle name="Percentuale 3 2" xfId="93"/>
    <cellStyle name="Percentuale 4" xfId="94"/>
    <cellStyle name="Percentuale 5" xfId="95"/>
    <cellStyle name="Testo avviso" xfId="96"/>
    <cellStyle name="Testo descrittivo" xfId="97"/>
    <cellStyle name="Titolo" xfId="98"/>
    <cellStyle name="Titolo 1" xfId="99"/>
    <cellStyle name="Titolo 2" xfId="100"/>
    <cellStyle name="Titolo 3" xfId="101"/>
    <cellStyle name="Titolo 4" xfId="102"/>
    <cellStyle name="Totale" xfId="103"/>
    <cellStyle name="Valore non valido" xfId="104"/>
    <cellStyle name="Valore valido" xfId="105"/>
    <cellStyle name="Currency" xfId="106"/>
    <cellStyle name="Valuta (0)_1°Quadrim." xfId="107"/>
    <cellStyle name="Currency [0]" xfId="10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K_ACER\REGIONE\GR_FAUSTO\NUOVO_DB\DBASE%20prova%20x%20GRIMALDI_4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I PRECEDENTI"/>
      <sheetName val="DATI"/>
      <sheetName val="NOTE"/>
      <sheetName val="Foglio19"/>
      <sheetName val="PIV1"/>
      <sheetName val="PIV2"/>
      <sheetName val="PIV3"/>
      <sheetName val="PIV4"/>
      <sheetName val="PIV5"/>
      <sheetName val="PIV6"/>
      <sheetName val="PIV7"/>
      <sheetName val="PIV8"/>
      <sheetName val="PIV9"/>
      <sheetName val="PIV10"/>
      <sheetName val="SUPPORT"/>
      <sheetName val="DESTINAT"/>
      <sheetName val="Riepilogo"/>
      <sheetName val="Contratti e qualifiche"/>
      <sheetName val="Settor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36"/>
  <sheetViews>
    <sheetView showGridLines="0" tabSelected="1" zoomScalePageLayoutView="0" workbookViewId="0" topLeftCell="A1">
      <selection activeCell="A1" sqref="A1"/>
    </sheetView>
  </sheetViews>
  <sheetFormatPr defaultColWidth="9.140625" defaultRowHeight="15"/>
  <cols>
    <col min="1" max="16384" width="9.140625" style="394" customWidth="1"/>
  </cols>
  <sheetData>
    <row r="1" ht="19.5" customHeight="1">
      <c r="A1" s="393" t="s">
        <v>109</v>
      </c>
    </row>
    <row r="2" ht="7.5" customHeight="1"/>
    <row r="3" ht="12.75">
      <c r="A3" s="395" t="s">
        <v>110</v>
      </c>
    </row>
    <row r="4" ht="12.75">
      <c r="A4" s="395" t="s">
        <v>111</v>
      </c>
    </row>
    <row r="5" ht="12.75">
      <c r="A5" s="395" t="s">
        <v>112</v>
      </c>
    </row>
    <row r="6" ht="12.75">
      <c r="A6" s="395" t="s">
        <v>113</v>
      </c>
    </row>
    <row r="7" ht="7.5" customHeight="1"/>
    <row r="8" ht="12.75">
      <c r="A8" s="396" t="s">
        <v>114</v>
      </c>
    </row>
    <row r="9" ht="15" customHeight="1">
      <c r="A9" s="395" t="s">
        <v>115</v>
      </c>
    </row>
    <row r="10" ht="12.75">
      <c r="A10" s="395" t="s">
        <v>116</v>
      </c>
    </row>
    <row r="11" ht="12.75">
      <c r="A11" s="395" t="s">
        <v>117</v>
      </c>
    </row>
    <row r="12" ht="12.75">
      <c r="A12" s="395" t="s">
        <v>118</v>
      </c>
    </row>
    <row r="13" ht="9.75" customHeight="1"/>
    <row r="14" ht="12.75">
      <c r="A14" s="396" t="s">
        <v>119</v>
      </c>
    </row>
    <row r="15" ht="15" customHeight="1">
      <c r="A15" s="395" t="s">
        <v>120</v>
      </c>
    </row>
    <row r="16" ht="12.75">
      <c r="A16" s="395" t="s">
        <v>121</v>
      </c>
    </row>
    <row r="17" ht="9.75" customHeight="1"/>
    <row r="18" ht="12.75">
      <c r="A18" s="396" t="s">
        <v>122</v>
      </c>
    </row>
    <row r="19" ht="15" customHeight="1">
      <c r="A19" s="395" t="s">
        <v>123</v>
      </c>
    </row>
    <row r="20" ht="12.75">
      <c r="A20" s="395" t="s">
        <v>124</v>
      </c>
    </row>
    <row r="21" ht="12.75">
      <c r="A21" s="395" t="s">
        <v>125</v>
      </c>
    </row>
    <row r="22" ht="12.75">
      <c r="A22" s="395" t="s">
        <v>126</v>
      </c>
    </row>
    <row r="23" ht="12.75">
      <c r="A23" s="395" t="s">
        <v>127</v>
      </c>
    </row>
    <row r="24" ht="12.75">
      <c r="A24" s="395" t="s">
        <v>128</v>
      </c>
    </row>
    <row r="25" ht="12.75">
      <c r="A25" s="395" t="s">
        <v>129</v>
      </c>
    </row>
    <row r="26" ht="12.75">
      <c r="A26" s="395" t="s">
        <v>130</v>
      </c>
    </row>
    <row r="27" ht="12.75">
      <c r="A27" s="395" t="s">
        <v>131</v>
      </c>
    </row>
    <row r="28" ht="12.75">
      <c r="A28" s="395" t="s">
        <v>132</v>
      </c>
    </row>
    <row r="29" ht="12.75">
      <c r="A29" s="395" t="s">
        <v>133</v>
      </c>
    </row>
    <row r="30" ht="12.75">
      <c r="A30" s="395" t="s">
        <v>134</v>
      </c>
    </row>
    <row r="31" ht="12.75">
      <c r="A31" s="395" t="s">
        <v>135</v>
      </c>
    </row>
    <row r="32" ht="12.75">
      <c r="A32" s="395" t="s">
        <v>136</v>
      </c>
    </row>
    <row r="33" ht="12.75">
      <c r="A33" s="395" t="s">
        <v>137</v>
      </c>
    </row>
    <row r="34" ht="12.75">
      <c r="A34" s="395" t="s">
        <v>138</v>
      </c>
    </row>
    <row r="35" ht="12.75">
      <c r="A35" s="395" t="s">
        <v>139</v>
      </c>
    </row>
    <row r="36" ht="12.75">
      <c r="A36" s="395" t="s">
        <v>140</v>
      </c>
    </row>
  </sheetData>
  <sheetProtection/>
  <printOptions/>
  <pageMargins left="0.7086614173228347" right="0.7086614173228347" top="0.5905511811023623" bottom="0.5905511811023623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8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3.7109375" style="0" customWidth="1"/>
    <col min="2" max="3" width="7.7109375" style="0" customWidth="1"/>
    <col min="4" max="4" width="8.28125" style="0" customWidth="1"/>
    <col min="5" max="6" width="7.7109375" style="0" customWidth="1"/>
    <col min="7" max="7" width="8.8515625" style="0" customWidth="1"/>
    <col min="8" max="8" width="7.00390625" style="0" customWidth="1"/>
    <col min="9" max="9" width="6.140625" style="0" customWidth="1"/>
    <col min="10" max="10" width="7.140625" style="0" customWidth="1"/>
    <col min="11" max="11" width="6.140625" style="0" customWidth="1"/>
    <col min="12" max="12" width="7.140625" style="0" customWidth="1"/>
    <col min="13" max="13" width="6.140625" style="0" customWidth="1"/>
  </cols>
  <sheetData>
    <row r="1" spans="1:13" ht="22.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2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7"/>
      <c r="B3" s="397">
        <v>2017</v>
      </c>
      <c r="C3" s="9"/>
      <c r="D3" s="9"/>
      <c r="E3" s="397">
        <v>2018</v>
      </c>
      <c r="F3" s="9"/>
      <c r="G3" s="9"/>
      <c r="H3" s="10" t="s">
        <v>3</v>
      </c>
      <c r="I3" s="11"/>
      <c r="J3" s="12"/>
      <c r="K3" s="12"/>
      <c r="L3" s="12"/>
      <c r="M3" s="13"/>
    </row>
    <row r="4" spans="1:13" s="18" customFormat="1" ht="12.75">
      <c r="A4" s="14"/>
      <c r="B4" s="445" t="s">
        <v>4</v>
      </c>
      <c r="C4" s="447" t="s">
        <v>5</v>
      </c>
      <c r="D4" s="449" t="s">
        <v>6</v>
      </c>
      <c r="E4" s="445" t="s">
        <v>4</v>
      </c>
      <c r="F4" s="447" t="s">
        <v>5</v>
      </c>
      <c r="G4" s="449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</row>
    <row r="5" spans="1:13" s="18" customFormat="1" ht="13.5" thickBot="1">
      <c r="A5" s="19"/>
      <c r="B5" s="446"/>
      <c r="C5" s="448"/>
      <c r="D5" s="450"/>
      <c r="E5" s="446"/>
      <c r="F5" s="448"/>
      <c r="G5" s="450"/>
      <c r="H5" s="20" t="s">
        <v>10</v>
      </c>
      <c r="I5" s="21" t="s">
        <v>11</v>
      </c>
      <c r="J5" s="20" t="s">
        <v>12</v>
      </c>
      <c r="K5" s="21" t="s">
        <v>11</v>
      </c>
      <c r="L5" s="20" t="s">
        <v>13</v>
      </c>
      <c r="M5" s="22" t="s">
        <v>14</v>
      </c>
    </row>
    <row r="6" spans="1:13" ht="18" customHeight="1">
      <c r="A6" s="23" t="s">
        <v>15</v>
      </c>
      <c r="B6" s="24">
        <v>9448</v>
      </c>
      <c r="C6" s="25">
        <v>8220</v>
      </c>
      <c r="D6" s="26">
        <v>17668</v>
      </c>
      <c r="E6" s="27">
        <v>10023</v>
      </c>
      <c r="F6" s="25">
        <v>8100</v>
      </c>
      <c r="G6" s="26">
        <v>18123</v>
      </c>
      <c r="H6" s="28">
        <f>E6-B6</f>
        <v>575</v>
      </c>
      <c r="I6" s="29">
        <f>E6/B6%-100</f>
        <v>6.085944115156636</v>
      </c>
      <c r="J6" s="30">
        <f>F6-C6</f>
        <v>-120</v>
      </c>
      <c r="K6" s="31">
        <f>F6/C6%-100</f>
        <v>-1.4598540145985481</v>
      </c>
      <c r="L6" s="30">
        <f>G6-D6</f>
        <v>455</v>
      </c>
      <c r="M6" s="32">
        <f>G6/D6%-100</f>
        <v>2.5752773375594273</v>
      </c>
    </row>
    <row r="7" spans="1:13" ht="15">
      <c r="A7" s="33" t="s">
        <v>16</v>
      </c>
      <c r="B7" s="34">
        <v>5864</v>
      </c>
      <c r="C7" s="35">
        <v>5472</v>
      </c>
      <c r="D7" s="36">
        <v>11336</v>
      </c>
      <c r="E7" s="34">
        <v>5958</v>
      </c>
      <c r="F7" s="35">
        <v>5859</v>
      </c>
      <c r="G7" s="36">
        <v>11817</v>
      </c>
      <c r="H7" s="37">
        <f>E7-B7</f>
        <v>94</v>
      </c>
      <c r="I7" s="38">
        <f>E7/B7%-100</f>
        <v>1.6030013642564853</v>
      </c>
      <c r="J7" s="39">
        <f>F7-C7</f>
        <v>387</v>
      </c>
      <c r="K7" s="40">
        <f>F7/C7%-100</f>
        <v>7.07236842105263</v>
      </c>
      <c r="L7" s="39">
        <f>G7-D7</f>
        <v>481</v>
      </c>
      <c r="M7" s="41">
        <f>G7/D7%-100</f>
        <v>4.2431192660550465</v>
      </c>
    </row>
    <row r="8" spans="1:13" ht="15">
      <c r="A8" s="33" t="s">
        <v>17</v>
      </c>
      <c r="B8" s="34">
        <v>5459</v>
      </c>
      <c r="C8" s="35">
        <v>5122</v>
      </c>
      <c r="D8" s="36">
        <v>10581</v>
      </c>
      <c r="E8" s="34">
        <v>5589</v>
      </c>
      <c r="F8" s="35">
        <v>5434</v>
      </c>
      <c r="G8" s="36">
        <v>11023</v>
      </c>
      <c r="H8" s="37">
        <f>E8-B8</f>
        <v>130</v>
      </c>
      <c r="I8" s="38">
        <f>E8/B8%-100</f>
        <v>2.3813885326982955</v>
      </c>
      <c r="J8" s="39">
        <f>F8-C8</f>
        <v>312</v>
      </c>
      <c r="K8" s="40">
        <f>F8/C8%-100</f>
        <v>6.091370558375644</v>
      </c>
      <c r="L8" s="39">
        <f>G8-D8</f>
        <v>442</v>
      </c>
      <c r="M8" s="41">
        <f>G8/D8%-100</f>
        <v>4.177298932048004</v>
      </c>
    </row>
    <row r="9" spans="1:13" ht="18" customHeight="1">
      <c r="A9" s="42" t="s">
        <v>18</v>
      </c>
      <c r="B9" s="43">
        <v>4305</v>
      </c>
      <c r="C9" s="44">
        <v>3596</v>
      </c>
      <c r="D9" s="45">
        <v>7901</v>
      </c>
      <c r="E9" s="43">
        <v>4643</v>
      </c>
      <c r="F9" s="44">
        <v>3858</v>
      </c>
      <c r="G9" s="45">
        <v>8501</v>
      </c>
      <c r="H9" s="46">
        <f>E9-B9</f>
        <v>338</v>
      </c>
      <c r="I9" s="47">
        <f>E9/B9%-100</f>
        <v>7.851335656213706</v>
      </c>
      <c r="J9" s="48">
        <f>F9-C9</f>
        <v>262</v>
      </c>
      <c r="K9" s="47">
        <f>F9/C9%-100</f>
        <v>7.285873192436043</v>
      </c>
      <c r="L9" s="48">
        <f>G9-D9</f>
        <v>600</v>
      </c>
      <c r="M9" s="49">
        <f>G9/D9%-100</f>
        <v>7.593975446146047</v>
      </c>
    </row>
    <row r="10" spans="1:13" ht="12.75" customHeight="1" thickBot="1">
      <c r="A10" s="50"/>
      <c r="B10" s="51"/>
      <c r="C10" s="52"/>
      <c r="D10" s="53"/>
      <c r="E10" s="51"/>
      <c r="F10" s="52"/>
      <c r="G10" s="53"/>
      <c r="H10" s="54"/>
      <c r="I10" s="55"/>
      <c r="J10" s="54"/>
      <c r="K10" s="55"/>
      <c r="L10" s="56"/>
      <c r="M10" s="57"/>
    </row>
    <row r="11" spans="1:13" ht="18" customHeight="1">
      <c r="A11" s="23" t="s">
        <v>19</v>
      </c>
      <c r="B11" s="24">
        <v>19734</v>
      </c>
      <c r="C11" s="58">
        <v>19359</v>
      </c>
      <c r="D11" s="59">
        <v>39093</v>
      </c>
      <c r="E11" s="24">
        <v>20508</v>
      </c>
      <c r="F11" s="58">
        <v>19879</v>
      </c>
      <c r="G11" s="59">
        <v>40387</v>
      </c>
      <c r="H11" s="28">
        <f>E11-B11</f>
        <v>774</v>
      </c>
      <c r="I11" s="29">
        <f>E11/B11%-100</f>
        <v>3.9221647917300118</v>
      </c>
      <c r="J11" s="30">
        <f>F11-C11</f>
        <v>520</v>
      </c>
      <c r="K11" s="29">
        <f>F11/C11%-100</f>
        <v>2.686089157497804</v>
      </c>
      <c r="L11" s="30">
        <f>G11-D11</f>
        <v>1294</v>
      </c>
      <c r="M11" s="32">
        <f>G11/D11%-100</f>
        <v>3.3100555086588344</v>
      </c>
    </row>
    <row r="12" spans="1:13" ht="15">
      <c r="A12" s="60" t="s">
        <v>20</v>
      </c>
      <c r="B12" s="61">
        <v>5342</v>
      </c>
      <c r="C12" s="61">
        <v>3051</v>
      </c>
      <c r="D12" s="62">
        <v>8393</v>
      </c>
      <c r="E12" s="61">
        <v>5705</v>
      </c>
      <c r="F12" s="61">
        <v>3372</v>
      </c>
      <c r="G12" s="62">
        <v>9077</v>
      </c>
      <c r="H12" s="63">
        <f>E12-B12</f>
        <v>363</v>
      </c>
      <c r="I12" s="64">
        <f>E12/B12%-100</f>
        <v>6.795207787345561</v>
      </c>
      <c r="J12" s="63">
        <f>F12-C12</f>
        <v>321</v>
      </c>
      <c r="K12" s="64">
        <f>F12/C12%-100</f>
        <v>10.521140609636177</v>
      </c>
      <c r="L12" s="63">
        <f>G12-D12</f>
        <v>684</v>
      </c>
      <c r="M12" s="65">
        <f>G12/D12%-100</f>
        <v>8.149648516620985</v>
      </c>
    </row>
    <row r="13" spans="1:13" ht="15">
      <c r="A13" s="66" t="s">
        <v>21</v>
      </c>
      <c r="B13" s="67">
        <v>4591</v>
      </c>
      <c r="C13" s="67">
        <v>2371</v>
      </c>
      <c r="D13" s="68">
        <v>6962</v>
      </c>
      <c r="E13" s="67">
        <v>4896</v>
      </c>
      <c r="F13" s="67">
        <v>2683</v>
      </c>
      <c r="G13" s="68">
        <v>7579</v>
      </c>
      <c r="H13" s="69">
        <f>E13-B13</f>
        <v>305</v>
      </c>
      <c r="I13" s="70">
        <f>E13/B13%-100</f>
        <v>6.64343280331083</v>
      </c>
      <c r="J13" s="69">
        <f>F13-C13</f>
        <v>312</v>
      </c>
      <c r="K13" s="70">
        <f>F13/C13%-100</f>
        <v>13.159004639392663</v>
      </c>
      <c r="L13" s="69">
        <f>G13-D13</f>
        <v>617</v>
      </c>
      <c r="M13" s="71">
        <f>G13/D13%-100</f>
        <v>8.862395863257674</v>
      </c>
    </row>
    <row r="14" spans="1:13" ht="15" customHeight="1">
      <c r="A14" s="72" t="s">
        <v>22</v>
      </c>
      <c r="B14" s="73">
        <v>751</v>
      </c>
      <c r="C14" s="73">
        <v>680</v>
      </c>
      <c r="D14" s="74">
        <v>1431</v>
      </c>
      <c r="E14" s="73">
        <v>809</v>
      </c>
      <c r="F14" s="73">
        <v>689</v>
      </c>
      <c r="G14" s="74">
        <v>1498</v>
      </c>
      <c r="H14" s="75">
        <f>E14-B14</f>
        <v>58</v>
      </c>
      <c r="I14" s="76">
        <f>E14/B14%-100</f>
        <v>7.723035952063924</v>
      </c>
      <c r="J14" s="75">
        <f>F14-C14</f>
        <v>9</v>
      </c>
      <c r="K14" s="76">
        <f>F14/C14%-100</f>
        <v>1.32352941176471</v>
      </c>
      <c r="L14" s="75">
        <f>G14-D14</f>
        <v>67</v>
      </c>
      <c r="M14" s="77">
        <f>G14/D14%-100</f>
        <v>4.68204053109713</v>
      </c>
    </row>
    <row r="15" spans="1:13" ht="12.75" customHeight="1" thickBot="1">
      <c r="A15" s="50"/>
      <c r="B15" s="51"/>
      <c r="C15" s="52"/>
      <c r="D15" s="78"/>
      <c r="E15" s="51"/>
      <c r="F15" s="52"/>
      <c r="G15" s="78"/>
      <c r="H15" s="54"/>
      <c r="I15" s="55"/>
      <c r="J15" s="54"/>
      <c r="K15" s="55"/>
      <c r="L15" s="56"/>
      <c r="M15" s="57"/>
    </row>
    <row r="16" spans="1:13" ht="18" customHeight="1">
      <c r="A16" s="79" t="s">
        <v>23</v>
      </c>
      <c r="B16" s="80">
        <v>5881</v>
      </c>
      <c r="C16" s="80">
        <v>9554</v>
      </c>
      <c r="D16" s="81">
        <v>15435</v>
      </c>
      <c r="E16" s="80">
        <v>5729</v>
      </c>
      <c r="F16" s="80">
        <v>9522</v>
      </c>
      <c r="G16" s="81">
        <v>15251</v>
      </c>
      <c r="H16" s="82">
        <f aca="true" t="shared" si="0" ref="H16:H22">E16-B16</f>
        <v>-152</v>
      </c>
      <c r="I16" s="83">
        <f aca="true" t="shared" si="1" ref="I16:I22">E16/B16%-100</f>
        <v>-2.584594456725057</v>
      </c>
      <c r="J16" s="82">
        <f aca="true" t="shared" si="2" ref="J16:J22">F16-C16</f>
        <v>-32</v>
      </c>
      <c r="K16" s="83">
        <f aca="true" t="shared" si="3" ref="K16:K22">F16/C16%-100</f>
        <v>-0.334938245760938</v>
      </c>
      <c r="L16" s="82">
        <f aca="true" t="shared" si="4" ref="L16:L22">G16-D16</f>
        <v>-184</v>
      </c>
      <c r="M16" s="84">
        <f aca="true" t="shared" si="5" ref="M16:M22">G16/D16%-100</f>
        <v>-1.1920958859734299</v>
      </c>
    </row>
    <row r="17" spans="1:13" ht="15">
      <c r="A17" s="85" t="s">
        <v>24</v>
      </c>
      <c r="B17" s="86">
        <v>19195</v>
      </c>
      <c r="C17" s="86">
        <v>12856</v>
      </c>
      <c r="D17" s="87">
        <v>32051</v>
      </c>
      <c r="E17" s="86">
        <v>20484</v>
      </c>
      <c r="F17" s="86">
        <v>13729</v>
      </c>
      <c r="G17" s="87">
        <v>34213</v>
      </c>
      <c r="H17" s="88">
        <f t="shared" si="0"/>
        <v>1289</v>
      </c>
      <c r="I17" s="89">
        <f t="shared" si="1"/>
        <v>6.7152904402188085</v>
      </c>
      <c r="J17" s="88">
        <f t="shared" si="2"/>
        <v>873</v>
      </c>
      <c r="K17" s="89">
        <f t="shared" si="3"/>
        <v>6.790603609209711</v>
      </c>
      <c r="L17" s="88">
        <f t="shared" si="4"/>
        <v>2162</v>
      </c>
      <c r="M17" s="90">
        <f t="shared" si="5"/>
        <v>6.745499360394376</v>
      </c>
    </row>
    <row r="18" spans="1:13" ht="18" customHeight="1">
      <c r="A18" s="91" t="s">
        <v>25</v>
      </c>
      <c r="B18" s="92">
        <v>20448</v>
      </c>
      <c r="C18" s="92">
        <v>18272</v>
      </c>
      <c r="D18" s="93">
        <v>38720</v>
      </c>
      <c r="E18" s="92">
        <v>20842</v>
      </c>
      <c r="F18" s="92">
        <v>18624</v>
      </c>
      <c r="G18" s="93">
        <v>39466</v>
      </c>
      <c r="H18" s="94">
        <f t="shared" si="0"/>
        <v>394</v>
      </c>
      <c r="I18" s="95">
        <f t="shared" si="1"/>
        <v>1.9268388106416268</v>
      </c>
      <c r="J18" s="94">
        <f t="shared" si="2"/>
        <v>352</v>
      </c>
      <c r="K18" s="95">
        <f t="shared" si="3"/>
        <v>1.9264448336252258</v>
      </c>
      <c r="L18" s="94">
        <f t="shared" si="4"/>
        <v>746</v>
      </c>
      <c r="M18" s="96">
        <f t="shared" si="5"/>
        <v>1.9266528925619895</v>
      </c>
    </row>
    <row r="19" spans="1:13" ht="15">
      <c r="A19" s="97" t="s">
        <v>26</v>
      </c>
      <c r="B19" s="98">
        <v>741</v>
      </c>
      <c r="C19" s="98">
        <v>650</v>
      </c>
      <c r="D19" s="99">
        <v>1391</v>
      </c>
      <c r="E19" s="98">
        <v>859</v>
      </c>
      <c r="F19" s="98">
        <v>737</v>
      </c>
      <c r="G19" s="99">
        <v>1596</v>
      </c>
      <c r="H19" s="100">
        <f t="shared" si="0"/>
        <v>118</v>
      </c>
      <c r="I19" s="101">
        <f t="shared" si="1"/>
        <v>15.924426450742232</v>
      </c>
      <c r="J19" s="100">
        <f t="shared" si="2"/>
        <v>87</v>
      </c>
      <c r="K19" s="101">
        <f t="shared" si="3"/>
        <v>13.384615384615387</v>
      </c>
      <c r="L19" s="100">
        <f t="shared" si="4"/>
        <v>205</v>
      </c>
      <c r="M19" s="102">
        <f t="shared" si="5"/>
        <v>14.73759884974838</v>
      </c>
    </row>
    <row r="20" spans="1:13" ht="15">
      <c r="A20" s="103" t="s">
        <v>27</v>
      </c>
      <c r="B20" s="104">
        <v>3887</v>
      </c>
      <c r="C20" s="104">
        <v>3488</v>
      </c>
      <c r="D20" s="105">
        <v>7375</v>
      </c>
      <c r="E20" s="104">
        <v>4512</v>
      </c>
      <c r="F20" s="104">
        <v>3890</v>
      </c>
      <c r="G20" s="105">
        <v>8402</v>
      </c>
      <c r="H20" s="63">
        <f t="shared" si="0"/>
        <v>625</v>
      </c>
      <c r="I20" s="64">
        <f t="shared" si="1"/>
        <v>16.079238487265258</v>
      </c>
      <c r="J20" s="63">
        <f t="shared" si="2"/>
        <v>402</v>
      </c>
      <c r="K20" s="64">
        <f t="shared" si="3"/>
        <v>11.525229357798153</v>
      </c>
      <c r="L20" s="63">
        <f t="shared" si="4"/>
        <v>1027</v>
      </c>
      <c r="M20" s="65">
        <f t="shared" si="5"/>
        <v>13.925423728813556</v>
      </c>
    </row>
    <row r="21" spans="1:13" ht="18" customHeight="1">
      <c r="A21" s="106" t="s">
        <v>28</v>
      </c>
      <c r="B21" s="107">
        <v>24062</v>
      </c>
      <c r="C21" s="107">
        <v>20850</v>
      </c>
      <c r="D21" s="108">
        <v>44912</v>
      </c>
      <c r="E21" s="107">
        <v>25095</v>
      </c>
      <c r="F21" s="107">
        <v>21489</v>
      </c>
      <c r="G21" s="108">
        <v>46584</v>
      </c>
      <c r="H21" s="94">
        <f t="shared" si="0"/>
        <v>1033</v>
      </c>
      <c r="I21" s="95">
        <f t="shared" si="1"/>
        <v>4.293076219765609</v>
      </c>
      <c r="J21" s="94">
        <f t="shared" si="2"/>
        <v>639</v>
      </c>
      <c r="K21" s="95">
        <f t="shared" si="3"/>
        <v>3.064748201438846</v>
      </c>
      <c r="L21" s="94">
        <f t="shared" si="4"/>
        <v>1672</v>
      </c>
      <c r="M21" s="96">
        <f t="shared" si="5"/>
        <v>3.722835767723552</v>
      </c>
    </row>
    <row r="22" spans="1:13" ht="18" customHeight="1">
      <c r="A22" s="109" t="s">
        <v>29</v>
      </c>
      <c r="B22" s="110">
        <v>1014</v>
      </c>
      <c r="C22" s="110">
        <v>1560</v>
      </c>
      <c r="D22" s="111">
        <v>2574</v>
      </c>
      <c r="E22" s="110">
        <v>1118</v>
      </c>
      <c r="F22" s="110">
        <v>1762</v>
      </c>
      <c r="G22" s="111">
        <v>2880</v>
      </c>
      <c r="H22" s="48">
        <f t="shared" si="0"/>
        <v>104</v>
      </c>
      <c r="I22" s="112">
        <f t="shared" si="1"/>
        <v>10.256410256410248</v>
      </c>
      <c r="J22" s="48">
        <f t="shared" si="2"/>
        <v>202</v>
      </c>
      <c r="K22" s="112">
        <f t="shared" si="3"/>
        <v>12.948717948717956</v>
      </c>
      <c r="L22" s="48">
        <f t="shared" si="4"/>
        <v>306</v>
      </c>
      <c r="M22" s="49">
        <f t="shared" si="5"/>
        <v>11.888111888111894</v>
      </c>
    </row>
    <row r="23" spans="1:13" ht="12.75" customHeight="1" thickBot="1">
      <c r="A23" s="113"/>
      <c r="B23" s="114"/>
      <c r="C23" s="115"/>
      <c r="D23" s="116"/>
      <c r="E23" s="114"/>
      <c r="F23" s="115"/>
      <c r="G23" s="116"/>
      <c r="H23" s="117"/>
      <c r="I23" s="118"/>
      <c r="J23" s="117"/>
      <c r="K23" s="118"/>
      <c r="L23" s="119"/>
      <c r="M23" s="120"/>
    </row>
    <row r="24" spans="1:13" ht="18" customHeight="1">
      <c r="A24" s="470" t="s">
        <v>148</v>
      </c>
      <c r="B24" s="475">
        <v>9631</v>
      </c>
      <c r="C24" s="80">
        <v>8630</v>
      </c>
      <c r="D24" s="476">
        <v>18261</v>
      </c>
      <c r="E24" s="475">
        <v>10284</v>
      </c>
      <c r="F24" s="80">
        <v>9021</v>
      </c>
      <c r="G24" s="476">
        <v>19305</v>
      </c>
      <c r="H24" s="94">
        <f>E24-B24</f>
        <v>653</v>
      </c>
      <c r="I24" s="95">
        <f>E24/B24%-100</f>
        <v>6.78018897310767</v>
      </c>
      <c r="J24" s="94">
        <f>F24-C24</f>
        <v>391</v>
      </c>
      <c r="K24" s="95">
        <f>F24/C24%-100</f>
        <v>4.53070683661646</v>
      </c>
      <c r="L24" s="94">
        <f>G24-D24</f>
        <v>1044</v>
      </c>
      <c r="M24" s="96">
        <f>G24/D24%-100</f>
        <v>5.717102020699841</v>
      </c>
    </row>
    <row r="25" spans="1:13" ht="15">
      <c r="A25" s="471" t="s">
        <v>149</v>
      </c>
      <c r="B25" s="472">
        <v>15445</v>
      </c>
      <c r="C25" s="86">
        <v>13780</v>
      </c>
      <c r="D25" s="473">
        <v>29225</v>
      </c>
      <c r="E25" s="472">
        <v>15929</v>
      </c>
      <c r="F25" s="86">
        <v>14230</v>
      </c>
      <c r="G25" s="473">
        <v>30159</v>
      </c>
      <c r="H25" s="48">
        <f>E25-B25</f>
        <v>484</v>
      </c>
      <c r="I25" s="112">
        <f>E25/B25%-100</f>
        <v>3.133700226610557</v>
      </c>
      <c r="J25" s="48">
        <f>F25-C25</f>
        <v>450</v>
      </c>
      <c r="K25" s="112">
        <f>F25/C25%-100</f>
        <v>3.2656023222060924</v>
      </c>
      <c r="L25" s="48">
        <f>G25-D25</f>
        <v>934</v>
      </c>
      <c r="M25" s="49">
        <f>G25/D25%-100</f>
        <v>3.195893926432845</v>
      </c>
    </row>
    <row r="26" spans="1:13" ht="6" customHeight="1">
      <c r="A26" s="464"/>
      <c r="B26" s="465"/>
      <c r="C26" s="474"/>
      <c r="D26" s="466"/>
      <c r="E26" s="465"/>
      <c r="F26" s="474"/>
      <c r="G26" s="466"/>
      <c r="H26" s="467"/>
      <c r="I26" s="468"/>
      <c r="J26" s="467"/>
      <c r="K26" s="468"/>
      <c r="L26" s="467"/>
      <c r="M26" s="469"/>
    </row>
    <row r="27" spans="1:13" ht="12.75" customHeight="1" thickBot="1">
      <c r="A27" s="113"/>
      <c r="B27" s="114"/>
      <c r="C27" s="115"/>
      <c r="D27" s="116"/>
      <c r="E27" s="114"/>
      <c r="F27" s="115"/>
      <c r="G27" s="116"/>
      <c r="H27" s="117"/>
      <c r="I27" s="118"/>
      <c r="J27" s="117"/>
      <c r="K27" s="118"/>
      <c r="L27" s="119"/>
      <c r="M27" s="120"/>
    </row>
    <row r="28" spans="1:13" ht="9.75" customHeight="1">
      <c r="A28" s="127"/>
      <c r="B28" s="121"/>
      <c r="C28" s="122"/>
      <c r="D28" s="123"/>
      <c r="E28" s="121"/>
      <c r="F28" s="122"/>
      <c r="G28" s="123"/>
      <c r="H28" s="128"/>
      <c r="I28" s="129"/>
      <c r="J28" s="130"/>
      <c r="K28" s="129"/>
      <c r="L28" s="130"/>
      <c r="M28" s="131"/>
    </row>
    <row r="29" spans="1:13" ht="15">
      <c r="A29" s="132" t="s">
        <v>30</v>
      </c>
      <c r="B29" s="133">
        <f aca="true" t="shared" si="6" ref="B29:G29">SUM(B6:B9)</f>
        <v>25076</v>
      </c>
      <c r="C29" s="134">
        <f t="shared" si="6"/>
        <v>22410</v>
      </c>
      <c r="D29" s="135">
        <f t="shared" si="6"/>
        <v>47486</v>
      </c>
      <c r="E29" s="133">
        <f t="shared" si="6"/>
        <v>26213</v>
      </c>
      <c r="F29" s="134">
        <f t="shared" si="6"/>
        <v>23251</v>
      </c>
      <c r="G29" s="135">
        <f t="shared" si="6"/>
        <v>49464</v>
      </c>
      <c r="H29" s="136">
        <f>E29-B29</f>
        <v>1137</v>
      </c>
      <c r="I29" s="137">
        <f>E29/B29%-100</f>
        <v>4.534215983410434</v>
      </c>
      <c r="J29" s="136">
        <f>F29-C29</f>
        <v>841</v>
      </c>
      <c r="K29" s="137">
        <f>F29/C29%-100</f>
        <v>3.752788933511823</v>
      </c>
      <c r="L29" s="136">
        <f>G29-D29</f>
        <v>1978</v>
      </c>
      <c r="M29" s="138">
        <f>G29/D29%-100</f>
        <v>4.165438234426986</v>
      </c>
    </row>
    <row r="30" spans="1:13" ht="15">
      <c r="A30" s="139" t="s">
        <v>31</v>
      </c>
      <c r="B30" s="140">
        <v>3586</v>
      </c>
      <c r="C30" s="141">
        <v>3296</v>
      </c>
      <c r="D30" s="142">
        <v>6882</v>
      </c>
      <c r="E30" s="140">
        <v>3074</v>
      </c>
      <c r="F30" s="141">
        <v>2738</v>
      </c>
      <c r="G30" s="142">
        <v>5812</v>
      </c>
      <c r="H30" s="143">
        <f>E30-B30</f>
        <v>-512</v>
      </c>
      <c r="I30" s="144">
        <f>E30/B30%-100</f>
        <v>-14.27774679308422</v>
      </c>
      <c r="J30" s="145">
        <f>F30-C30</f>
        <v>-558</v>
      </c>
      <c r="K30" s="144">
        <f>F30/C30%-100</f>
        <v>-16.92961165048544</v>
      </c>
      <c r="L30" s="145">
        <f>G30-D30</f>
        <v>-1070</v>
      </c>
      <c r="M30" s="146">
        <f>G30/D30%-100</f>
        <v>-15.547805870386512</v>
      </c>
    </row>
    <row r="31" spans="1:13" ht="7.5" customHeight="1">
      <c r="A31" s="147"/>
      <c r="B31" s="148"/>
      <c r="C31" s="149"/>
      <c r="D31" s="150"/>
      <c r="E31" s="148"/>
      <c r="F31" s="149"/>
      <c r="G31" s="150"/>
      <c r="H31" s="136"/>
      <c r="I31" s="137"/>
      <c r="J31" s="136"/>
      <c r="K31" s="137"/>
      <c r="L31" s="136"/>
      <c r="M31" s="138"/>
    </row>
    <row r="32" spans="1:13" ht="15">
      <c r="A32" s="132" t="s">
        <v>32</v>
      </c>
      <c r="B32" s="151">
        <f aca="true" t="shared" si="7" ref="B32:G32">SUM(B29:B30)</f>
        <v>28662</v>
      </c>
      <c r="C32" s="152">
        <f t="shared" si="7"/>
        <v>25706</v>
      </c>
      <c r="D32" s="153">
        <f t="shared" si="7"/>
        <v>54368</v>
      </c>
      <c r="E32" s="154">
        <f t="shared" si="7"/>
        <v>29287</v>
      </c>
      <c r="F32" s="152">
        <f t="shared" si="7"/>
        <v>25989</v>
      </c>
      <c r="G32" s="155">
        <f t="shared" si="7"/>
        <v>55276</v>
      </c>
      <c r="H32" s="136">
        <f>E32-B32</f>
        <v>625</v>
      </c>
      <c r="I32" s="137">
        <f>E32/B32%-100</f>
        <v>2.1805875375060992</v>
      </c>
      <c r="J32" s="136">
        <f>F32-C32</f>
        <v>283</v>
      </c>
      <c r="K32" s="137">
        <f>F32/C32%-100</f>
        <v>1.1009102933167298</v>
      </c>
      <c r="L32" s="136">
        <f>G32-D32</f>
        <v>908</v>
      </c>
      <c r="M32" s="138">
        <f>G32/D32%-100</f>
        <v>1.6701000588581678</v>
      </c>
    </row>
    <row r="33" spans="1:13" ht="15">
      <c r="A33" s="398" t="s">
        <v>141</v>
      </c>
      <c r="B33" s="399">
        <v>18096</v>
      </c>
      <c r="C33" s="400">
        <v>15544</v>
      </c>
      <c r="D33" s="401">
        <f>C33+B33</f>
        <v>33640</v>
      </c>
      <c r="E33" s="399">
        <v>19846</v>
      </c>
      <c r="F33" s="400">
        <v>16646</v>
      </c>
      <c r="G33" s="401">
        <f>F33+E33</f>
        <v>36492</v>
      </c>
      <c r="H33" s="402">
        <f>E33-B33</f>
        <v>1750</v>
      </c>
      <c r="I33" s="403">
        <f>E33/B33%-100</f>
        <v>9.670645446507507</v>
      </c>
      <c r="J33" s="402">
        <f>F33-C33</f>
        <v>1102</v>
      </c>
      <c r="K33" s="403">
        <f>F33/C33%-100</f>
        <v>7.089552238805965</v>
      </c>
      <c r="L33" s="402">
        <f>G33-D33</f>
        <v>2852</v>
      </c>
      <c r="M33" s="404">
        <f>G33/D33%-100</f>
        <v>8.478002378121289</v>
      </c>
    </row>
    <row r="34" spans="1:13" ht="15">
      <c r="A34" s="398" t="s">
        <v>142</v>
      </c>
      <c r="B34" s="405">
        <f aca="true" t="shared" si="8" ref="B34:G34">B32/B33</f>
        <v>1.5838859416445623</v>
      </c>
      <c r="C34" s="406">
        <f t="shared" si="8"/>
        <v>1.6537570766855378</v>
      </c>
      <c r="D34" s="407">
        <f t="shared" si="8"/>
        <v>1.6161712247324613</v>
      </c>
      <c r="E34" s="405">
        <f t="shared" si="8"/>
        <v>1.4757129900231785</v>
      </c>
      <c r="F34" s="406">
        <f t="shared" si="8"/>
        <v>1.5612759822179503</v>
      </c>
      <c r="G34" s="407">
        <f t="shared" si="8"/>
        <v>1.5147429573605173</v>
      </c>
      <c r="H34" s="275"/>
      <c r="I34" s="137"/>
      <c r="J34" s="136"/>
      <c r="K34" s="137"/>
      <c r="L34" s="136"/>
      <c r="M34" s="138"/>
    </row>
    <row r="35" spans="1:13" ht="9.75" customHeight="1">
      <c r="A35" s="127"/>
      <c r="B35" s="156"/>
      <c r="C35" s="157"/>
      <c r="D35" s="158"/>
      <c r="E35" s="156"/>
      <c r="F35" s="157"/>
      <c r="G35" s="158"/>
      <c r="H35" s="159"/>
      <c r="I35" s="159"/>
      <c r="J35" s="160"/>
      <c r="K35" s="159"/>
      <c r="L35" s="160"/>
      <c r="M35" s="161"/>
    </row>
    <row r="36" spans="1:13" ht="19.5" customHeight="1" thickBot="1">
      <c r="A36" s="162" t="s">
        <v>33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</row>
    <row r="37" ht="9.75" customHeight="1" thickTop="1"/>
    <row r="38" ht="15">
      <c r="A38" t="s">
        <v>34</v>
      </c>
    </row>
  </sheetData>
  <sheetProtection/>
  <mergeCells count="6">
    <mergeCell ref="B4:B5"/>
    <mergeCell ref="C4:C5"/>
    <mergeCell ref="D4:D5"/>
    <mergeCell ref="E4:E5"/>
    <mergeCell ref="F4:F5"/>
    <mergeCell ref="G4:G5"/>
  </mergeCells>
  <printOptions horizontalCentered="1" verticalCentered="1"/>
  <pageMargins left="0.7874015748031497" right="0.7874015748031497" top="0.5905511811023623" bottom="0.5905511811023623" header="0.31496062992125984" footer="0.31496062992125984"/>
  <pageSetup fitToHeight="1" fitToWidth="1" horizontalDpi="300" verticalDpi="300" orientation="landscape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37"/>
  <sheetViews>
    <sheetView showGridLines="0" zoomScalePageLayoutView="0" workbookViewId="0" topLeftCell="A1">
      <selection activeCell="A1" sqref="A1"/>
    </sheetView>
  </sheetViews>
  <sheetFormatPr defaultColWidth="7.7109375" defaultRowHeight="15"/>
  <cols>
    <col min="1" max="1" width="30.57421875" style="0" customWidth="1"/>
    <col min="2" max="7" width="7.7109375" style="0" customWidth="1"/>
    <col min="8" max="8" width="6.7109375" style="279" customWidth="1"/>
    <col min="9" max="9" width="7.57421875" style="279" customWidth="1"/>
    <col min="10" max="11" width="6.7109375" style="279" customWidth="1"/>
    <col min="12" max="12" width="7.140625" style="279" customWidth="1"/>
    <col min="13" max="13" width="6.7109375" style="279" customWidth="1"/>
    <col min="14" max="249" width="9.140625" style="0" customWidth="1"/>
    <col min="250" max="250" width="33.7109375" style="0" customWidth="1"/>
  </cols>
  <sheetData>
    <row r="1" spans="1:13" ht="21.7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1.75" customHeight="1" thickBot="1">
      <c r="A2" s="4" t="s">
        <v>35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451" t="s">
        <v>36</v>
      </c>
      <c r="B3" s="8" t="s">
        <v>1</v>
      </c>
      <c r="C3" s="9"/>
      <c r="D3" s="9"/>
      <c r="E3" s="8" t="s">
        <v>2</v>
      </c>
      <c r="F3" s="9"/>
      <c r="G3" s="9"/>
      <c r="H3" s="10" t="s">
        <v>3</v>
      </c>
      <c r="I3" s="165"/>
      <c r="J3" s="165"/>
      <c r="K3" s="165"/>
      <c r="L3" s="165"/>
      <c r="M3" s="166"/>
    </row>
    <row r="4" spans="1:13" s="18" customFormat="1" ht="12.75">
      <c r="A4" s="452"/>
      <c r="B4" s="445" t="s">
        <v>4</v>
      </c>
      <c r="C4" s="447" t="s">
        <v>5</v>
      </c>
      <c r="D4" s="449" t="s">
        <v>6</v>
      </c>
      <c r="E4" s="445" t="s">
        <v>4</v>
      </c>
      <c r="F4" s="447" t="s">
        <v>5</v>
      </c>
      <c r="G4" s="449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</row>
    <row r="5" spans="1:13" s="18" customFormat="1" ht="13.5" thickBot="1">
      <c r="A5" s="453"/>
      <c r="B5" s="446"/>
      <c r="C5" s="448"/>
      <c r="D5" s="450"/>
      <c r="E5" s="446"/>
      <c r="F5" s="448"/>
      <c r="G5" s="450"/>
      <c r="H5" s="167" t="s">
        <v>10</v>
      </c>
      <c r="I5" s="168" t="s">
        <v>14</v>
      </c>
      <c r="J5" s="167" t="s">
        <v>10</v>
      </c>
      <c r="K5" s="168" t="s">
        <v>14</v>
      </c>
      <c r="L5" s="167" t="s">
        <v>10</v>
      </c>
      <c r="M5" s="169" t="s">
        <v>14</v>
      </c>
    </row>
    <row r="6" spans="1:13" ht="19.5" customHeight="1">
      <c r="A6" s="170" t="s">
        <v>37</v>
      </c>
      <c r="B6" s="171">
        <f>Riepilogo!B20</f>
        <v>3887</v>
      </c>
      <c r="C6" s="172">
        <f>Riepilogo!C20</f>
        <v>3488</v>
      </c>
      <c r="D6" s="173">
        <f>Riepilogo!D20</f>
        <v>7375</v>
      </c>
      <c r="E6" s="174">
        <f>Riepilogo!E20</f>
        <v>4512</v>
      </c>
      <c r="F6" s="172">
        <f>Riepilogo!F20</f>
        <v>3890</v>
      </c>
      <c r="G6" s="173">
        <f>Riepilogo!G20</f>
        <v>8402</v>
      </c>
      <c r="H6" s="175">
        <f>E6-B6</f>
        <v>625</v>
      </c>
      <c r="I6" s="176">
        <f>H6/B6%</f>
        <v>16.079238487265243</v>
      </c>
      <c r="J6" s="177">
        <f>F6-C6</f>
        <v>402</v>
      </c>
      <c r="K6" s="178">
        <f>J6/C6%</f>
        <v>11.525229357798164</v>
      </c>
      <c r="L6" s="177">
        <f>G6-D6</f>
        <v>1027</v>
      </c>
      <c r="M6" s="179">
        <f>L6/D6%</f>
        <v>13.92542372881356</v>
      </c>
    </row>
    <row r="7" spans="1:13" ht="15.75" customHeight="1">
      <c r="A7" s="180" t="s">
        <v>38</v>
      </c>
      <c r="B7" s="181">
        <v>3598</v>
      </c>
      <c r="C7" s="182">
        <v>2169</v>
      </c>
      <c r="D7" s="183">
        <v>5767</v>
      </c>
      <c r="E7" s="182">
        <v>4228</v>
      </c>
      <c r="F7" s="182">
        <v>2690</v>
      </c>
      <c r="G7" s="183">
        <v>6918</v>
      </c>
      <c r="H7" s="184">
        <f>E7-B7</f>
        <v>630</v>
      </c>
      <c r="I7" s="185">
        <f>H7/B7%</f>
        <v>17.509727626459146</v>
      </c>
      <c r="J7" s="184">
        <f>F7-C7</f>
        <v>521</v>
      </c>
      <c r="K7" s="185">
        <f>J7/C7%</f>
        <v>24.020285846011987</v>
      </c>
      <c r="L7" s="184">
        <f>G7-D7</f>
        <v>1151</v>
      </c>
      <c r="M7" s="186">
        <f>L7/D7%</f>
        <v>19.9583839084446</v>
      </c>
    </row>
    <row r="8" spans="1:13" ht="15">
      <c r="A8" s="187" t="s">
        <v>39</v>
      </c>
      <c r="B8" s="188">
        <v>97</v>
      </c>
      <c r="C8" s="189">
        <v>147</v>
      </c>
      <c r="D8" s="190">
        <v>244</v>
      </c>
      <c r="E8" s="189">
        <v>74</v>
      </c>
      <c r="F8" s="189">
        <v>46</v>
      </c>
      <c r="G8" s="190">
        <v>120</v>
      </c>
      <c r="H8" s="191">
        <f>E8-B8</f>
        <v>-23</v>
      </c>
      <c r="I8" s="192">
        <f>IF(ISERROR(H8/B8%)=TRUE," -",H8/B8%)</f>
        <v>-23.711340206185568</v>
      </c>
      <c r="J8" s="191">
        <f>F8-C8</f>
        <v>-101</v>
      </c>
      <c r="K8" s="192">
        <f>IF(ISERROR(J8/C8%)=TRUE," -",J8/C8%)</f>
        <v>-68.70748299319727</v>
      </c>
      <c r="L8" s="191">
        <f>G8-D8</f>
        <v>-124</v>
      </c>
      <c r="M8" s="193">
        <f>IF(ISERROR(L8/D8%)=TRUE," -",L8/D8%)</f>
        <v>-50.81967213114754</v>
      </c>
    </row>
    <row r="9" spans="1:13" ht="15">
      <c r="A9" s="187" t="s">
        <v>40</v>
      </c>
      <c r="B9" s="194">
        <v>25</v>
      </c>
      <c r="C9" s="195">
        <v>9</v>
      </c>
      <c r="D9" s="196">
        <v>34</v>
      </c>
      <c r="E9" s="195">
        <v>67</v>
      </c>
      <c r="F9" s="195">
        <v>40</v>
      </c>
      <c r="G9" s="196">
        <v>107</v>
      </c>
      <c r="H9" s="191">
        <f>E9-B9</f>
        <v>42</v>
      </c>
      <c r="I9" s="192">
        <f>IF(ISERROR(H9/B9%)=TRUE," -",H9/B9%)</f>
        <v>168</v>
      </c>
      <c r="J9" s="191">
        <f>F9-C9</f>
        <v>31</v>
      </c>
      <c r="K9" s="192">
        <f>IF(ISERROR(J9/C9%)=TRUE," -",J9/C9%)</f>
        <v>344.44444444444446</v>
      </c>
      <c r="L9" s="191">
        <f>G9-D9</f>
        <v>73</v>
      </c>
      <c r="M9" s="193">
        <f>IF(ISERROR(L9/D9%)=TRUE," -",L9/D9%)</f>
        <v>214.70588235294116</v>
      </c>
    </row>
    <row r="10" spans="1:13" ht="15">
      <c r="A10" s="197" t="s">
        <v>41</v>
      </c>
      <c r="B10" s="198">
        <f aca="true" t="shared" si="0" ref="B10:G10">B6-B7-B8-B9</f>
        <v>167</v>
      </c>
      <c r="C10" s="199">
        <f t="shared" si="0"/>
        <v>1163</v>
      </c>
      <c r="D10" s="200">
        <f t="shared" si="0"/>
        <v>1330</v>
      </c>
      <c r="E10" s="199">
        <f t="shared" si="0"/>
        <v>143</v>
      </c>
      <c r="F10" s="199">
        <f t="shared" si="0"/>
        <v>1114</v>
      </c>
      <c r="G10" s="200">
        <f t="shared" si="0"/>
        <v>1257</v>
      </c>
      <c r="H10" s="201">
        <f>E10-B10</f>
        <v>-24</v>
      </c>
      <c r="I10" s="202">
        <f>IF(ISERROR(H10/B10%)=TRUE," -",H10/B10%)</f>
        <v>-14.371257485029941</v>
      </c>
      <c r="J10" s="201">
        <f>F10-C10</f>
        <v>-49</v>
      </c>
      <c r="K10" s="202">
        <f>IF(ISERROR(J10/C10%)=TRUE," -",J10/C10%)</f>
        <v>-4.213241616509028</v>
      </c>
      <c r="L10" s="201">
        <f>G10-D10</f>
        <v>-73</v>
      </c>
      <c r="M10" s="203">
        <f>IF(ISERROR(L10/D10%)=TRUE," -",L10/D10%)</f>
        <v>-5.488721804511278</v>
      </c>
    </row>
    <row r="11" spans="1:13" ht="6" customHeight="1">
      <c r="A11" s="204"/>
      <c r="B11" s="205"/>
      <c r="C11" s="206"/>
      <c r="D11" s="207"/>
      <c r="E11" s="206"/>
      <c r="F11" s="206"/>
      <c r="G11" s="207"/>
      <c r="H11" s="208"/>
      <c r="I11" s="209"/>
      <c r="J11" s="208"/>
      <c r="K11" s="209"/>
      <c r="L11" s="208"/>
      <c r="M11" s="210"/>
    </row>
    <row r="12" spans="1:13" ht="15">
      <c r="A12" s="211" t="s">
        <v>42</v>
      </c>
      <c r="B12" s="212">
        <f>Riepilogo!B19</f>
        <v>741</v>
      </c>
      <c r="C12" s="213">
        <f>Riepilogo!C19</f>
        <v>650</v>
      </c>
      <c r="D12" s="214">
        <f>Riepilogo!D19</f>
        <v>1391</v>
      </c>
      <c r="E12" s="213">
        <f>Riepilogo!E19</f>
        <v>859</v>
      </c>
      <c r="F12" s="213">
        <f>Riepilogo!F19</f>
        <v>737</v>
      </c>
      <c r="G12" s="214">
        <f>Riepilogo!G19</f>
        <v>1596</v>
      </c>
      <c r="H12" s="215">
        <f aca="true" t="shared" si="1" ref="H12:H20">E12-B12</f>
        <v>118</v>
      </c>
      <c r="I12" s="216">
        <f>H12/B12%</f>
        <v>15.92442645074224</v>
      </c>
      <c r="J12" s="215">
        <f aca="true" t="shared" si="2" ref="J12:J20">F12-C12</f>
        <v>87</v>
      </c>
      <c r="K12" s="216">
        <f>J12/C12%</f>
        <v>13.384615384615385</v>
      </c>
      <c r="L12" s="215">
        <f aca="true" t="shared" si="3" ref="L12:L20">G12-D12</f>
        <v>205</v>
      </c>
      <c r="M12" s="217">
        <f>L12/D12%</f>
        <v>14.737598849748382</v>
      </c>
    </row>
    <row r="13" spans="1:13" ht="18" customHeight="1">
      <c r="A13" s="218" t="s">
        <v>43</v>
      </c>
      <c r="B13" s="219">
        <f>Riepilogo!B18</f>
        <v>20448</v>
      </c>
      <c r="C13" s="219">
        <f>Riepilogo!C18</f>
        <v>18272</v>
      </c>
      <c r="D13" s="214">
        <f>Riepilogo!D18</f>
        <v>38720</v>
      </c>
      <c r="E13" s="219">
        <f>Riepilogo!E18</f>
        <v>20842</v>
      </c>
      <c r="F13" s="219">
        <f>Riepilogo!F18</f>
        <v>18624</v>
      </c>
      <c r="G13" s="214">
        <f>Riepilogo!G18</f>
        <v>39466</v>
      </c>
      <c r="H13" s="215">
        <f t="shared" si="1"/>
        <v>394</v>
      </c>
      <c r="I13" s="216">
        <f>H13/B13%</f>
        <v>1.9268388106416277</v>
      </c>
      <c r="J13" s="215">
        <f t="shared" si="2"/>
        <v>352</v>
      </c>
      <c r="K13" s="216">
        <f>J13/C13%</f>
        <v>1.926444833625219</v>
      </c>
      <c r="L13" s="215">
        <f t="shared" si="3"/>
        <v>746</v>
      </c>
      <c r="M13" s="217">
        <f>L13/D13%</f>
        <v>1.9266528925619835</v>
      </c>
    </row>
    <row r="14" spans="1:13" ht="15.75" customHeight="1">
      <c r="A14" s="180" t="s">
        <v>44</v>
      </c>
      <c r="B14" s="220">
        <v>11464</v>
      </c>
      <c r="C14" s="221">
        <v>8982</v>
      </c>
      <c r="D14" s="222">
        <v>20446</v>
      </c>
      <c r="E14" s="221">
        <v>12264</v>
      </c>
      <c r="F14" s="221">
        <v>9613</v>
      </c>
      <c r="G14" s="222">
        <v>21877</v>
      </c>
      <c r="H14" s="184">
        <f t="shared" si="1"/>
        <v>800</v>
      </c>
      <c r="I14" s="185">
        <f>H14/B14%</f>
        <v>6.978367062107467</v>
      </c>
      <c r="J14" s="184">
        <f t="shared" si="2"/>
        <v>631</v>
      </c>
      <c r="K14" s="185">
        <f>J14/C14%</f>
        <v>7.02516143397907</v>
      </c>
      <c r="L14" s="184">
        <f t="shared" si="3"/>
        <v>1431</v>
      </c>
      <c r="M14" s="186">
        <f>L14/D14%</f>
        <v>6.99892399491343</v>
      </c>
    </row>
    <row r="15" spans="1:13" ht="15">
      <c r="A15" s="180" t="s">
        <v>45</v>
      </c>
      <c r="B15" s="223">
        <v>318</v>
      </c>
      <c r="C15" s="224">
        <v>1344</v>
      </c>
      <c r="D15" s="225">
        <v>1662</v>
      </c>
      <c r="E15" s="224">
        <v>383</v>
      </c>
      <c r="F15" s="224">
        <v>1340</v>
      </c>
      <c r="G15" s="225">
        <v>1723</v>
      </c>
      <c r="H15" s="191">
        <f t="shared" si="1"/>
        <v>65</v>
      </c>
      <c r="I15" s="192">
        <f aca="true" t="shared" si="4" ref="I15:I20">IF(ISERROR(H15/B15%)=TRUE," -",H15/B15%)</f>
        <v>20.440251572327043</v>
      </c>
      <c r="J15" s="191">
        <f t="shared" si="2"/>
        <v>-4</v>
      </c>
      <c r="K15" s="192">
        <f aca="true" t="shared" si="5" ref="K15:K20">IF(ISERROR(J15/C15%)=TRUE," -",J15/C15%)</f>
        <v>-0.2976190476190476</v>
      </c>
      <c r="L15" s="191">
        <f t="shared" si="3"/>
        <v>61</v>
      </c>
      <c r="M15" s="193">
        <f aca="true" t="shared" si="6" ref="M15:M20">IF(ISERROR(L15/D15%)=TRUE," -",L15/D15%)</f>
        <v>3.6702767749699157</v>
      </c>
    </row>
    <row r="16" spans="1:13" ht="15">
      <c r="A16" s="187" t="s">
        <v>147</v>
      </c>
      <c r="B16" s="223">
        <v>706</v>
      </c>
      <c r="C16" s="224">
        <v>1387</v>
      </c>
      <c r="D16" s="225">
        <v>2093</v>
      </c>
      <c r="E16" s="224">
        <v>768</v>
      </c>
      <c r="F16" s="224">
        <v>1544</v>
      </c>
      <c r="G16" s="225">
        <v>2312</v>
      </c>
      <c r="H16" s="191">
        <f>E16-B16</f>
        <v>62</v>
      </c>
      <c r="I16" s="192">
        <f t="shared" si="4"/>
        <v>8.78186968838527</v>
      </c>
      <c r="J16" s="191">
        <f>F16-C16</f>
        <v>157</v>
      </c>
      <c r="K16" s="192">
        <f t="shared" si="5"/>
        <v>11.31939437635184</v>
      </c>
      <c r="L16" s="191">
        <f>G16-D16</f>
        <v>219</v>
      </c>
      <c r="M16" s="193">
        <f t="shared" si="6"/>
        <v>10.463449593884377</v>
      </c>
    </row>
    <row r="17" spans="1:13" ht="15">
      <c r="A17" s="187" t="s">
        <v>46</v>
      </c>
      <c r="B17" s="223">
        <v>792</v>
      </c>
      <c r="C17" s="224">
        <v>1001</v>
      </c>
      <c r="D17" s="225">
        <v>1793</v>
      </c>
      <c r="E17" s="224">
        <v>1121</v>
      </c>
      <c r="F17" s="224">
        <v>1264</v>
      </c>
      <c r="G17" s="225">
        <v>2385</v>
      </c>
      <c r="H17" s="191">
        <f t="shared" si="1"/>
        <v>329</v>
      </c>
      <c r="I17" s="192">
        <f t="shared" si="4"/>
        <v>41.54040404040404</v>
      </c>
      <c r="J17" s="191">
        <f t="shared" si="2"/>
        <v>263</v>
      </c>
      <c r="K17" s="192">
        <f t="shared" si="5"/>
        <v>26.273726273726275</v>
      </c>
      <c r="L17" s="191">
        <f t="shared" si="3"/>
        <v>592</v>
      </c>
      <c r="M17" s="193">
        <f t="shared" si="6"/>
        <v>33.01728945900725</v>
      </c>
    </row>
    <row r="18" spans="1:13" ht="15">
      <c r="A18" s="187" t="s">
        <v>47</v>
      </c>
      <c r="B18" s="223">
        <v>283</v>
      </c>
      <c r="C18" s="224">
        <v>172</v>
      </c>
      <c r="D18" s="225">
        <v>455</v>
      </c>
      <c r="E18" s="224">
        <v>328</v>
      </c>
      <c r="F18" s="224">
        <v>214</v>
      </c>
      <c r="G18" s="225">
        <v>542</v>
      </c>
      <c r="H18" s="191">
        <f t="shared" si="1"/>
        <v>45</v>
      </c>
      <c r="I18" s="192">
        <f t="shared" si="4"/>
        <v>15.901060070671377</v>
      </c>
      <c r="J18" s="191">
        <f t="shared" si="2"/>
        <v>42</v>
      </c>
      <c r="K18" s="192">
        <f t="shared" si="5"/>
        <v>24.41860465116279</v>
      </c>
      <c r="L18" s="191">
        <f t="shared" si="3"/>
        <v>87</v>
      </c>
      <c r="M18" s="193">
        <f t="shared" si="6"/>
        <v>19.12087912087912</v>
      </c>
    </row>
    <row r="19" spans="1:13" ht="15">
      <c r="A19" s="187" t="s">
        <v>48</v>
      </c>
      <c r="B19" s="223">
        <v>6858</v>
      </c>
      <c r="C19" s="224">
        <v>5128</v>
      </c>
      <c r="D19" s="225">
        <v>11986</v>
      </c>
      <c r="E19" s="224">
        <v>5940</v>
      </c>
      <c r="F19" s="224">
        <v>4416</v>
      </c>
      <c r="G19" s="225">
        <v>10356</v>
      </c>
      <c r="H19" s="191">
        <f>E19-B19</f>
        <v>-918</v>
      </c>
      <c r="I19" s="192">
        <f t="shared" si="4"/>
        <v>-13.385826771653544</v>
      </c>
      <c r="J19" s="191">
        <f>F19-C19</f>
        <v>-712</v>
      </c>
      <c r="K19" s="192">
        <f t="shared" si="5"/>
        <v>-13.884555382215288</v>
      </c>
      <c r="L19" s="191">
        <f>G19-D19</f>
        <v>-1630</v>
      </c>
      <c r="M19" s="193">
        <f t="shared" si="6"/>
        <v>-13.599199065576506</v>
      </c>
    </row>
    <row r="20" spans="1:13" ht="15">
      <c r="A20" s="197" t="s">
        <v>49</v>
      </c>
      <c r="B20" s="226">
        <f aca="true" t="shared" si="7" ref="B20:G20">B13-B14-B15-B16-B17-B18-B19</f>
        <v>27</v>
      </c>
      <c r="C20" s="227">
        <f t="shared" si="7"/>
        <v>258</v>
      </c>
      <c r="D20" s="228">
        <f t="shared" si="7"/>
        <v>285</v>
      </c>
      <c r="E20" s="227">
        <f t="shared" si="7"/>
        <v>38</v>
      </c>
      <c r="F20" s="227">
        <f t="shared" si="7"/>
        <v>233</v>
      </c>
      <c r="G20" s="228">
        <f t="shared" si="7"/>
        <v>271</v>
      </c>
      <c r="H20" s="201">
        <f t="shared" si="1"/>
        <v>11</v>
      </c>
      <c r="I20" s="202">
        <f t="shared" si="4"/>
        <v>40.74074074074074</v>
      </c>
      <c r="J20" s="201">
        <f t="shared" si="2"/>
        <v>-25</v>
      </c>
      <c r="K20" s="202">
        <f t="shared" si="5"/>
        <v>-9.689922480620154</v>
      </c>
      <c r="L20" s="201">
        <f t="shared" si="3"/>
        <v>-14</v>
      </c>
      <c r="M20" s="203">
        <f t="shared" si="6"/>
        <v>-4.912280701754386</v>
      </c>
    </row>
    <row r="21" spans="1:13" ht="7.5" customHeight="1">
      <c r="A21" s="204"/>
      <c r="B21" s="229"/>
      <c r="C21" s="229"/>
      <c r="D21" s="230"/>
      <c r="E21" s="229"/>
      <c r="F21" s="229"/>
      <c r="G21" s="230"/>
      <c r="H21" s="231"/>
      <c r="I21" s="232"/>
      <c r="J21" s="233"/>
      <c r="K21" s="232"/>
      <c r="L21" s="233"/>
      <c r="M21" s="234"/>
    </row>
    <row r="22" spans="1:13" ht="15.75" thickBot="1">
      <c r="A22" s="113"/>
      <c r="B22" s="235"/>
      <c r="C22" s="52"/>
      <c r="D22" s="116"/>
      <c r="E22" s="235"/>
      <c r="F22" s="52"/>
      <c r="G22" s="116"/>
      <c r="H22" s="236"/>
      <c r="I22" s="237"/>
      <c r="J22" s="236"/>
      <c r="K22" s="237"/>
      <c r="L22" s="119"/>
      <c r="M22" s="238"/>
    </row>
    <row r="23" spans="1:13" ht="3" customHeight="1">
      <c r="A23" s="239"/>
      <c r="B23" s="229"/>
      <c r="C23" s="229"/>
      <c r="D23" s="230"/>
      <c r="E23" s="229"/>
      <c r="F23" s="229"/>
      <c r="G23" s="230"/>
      <c r="H23" s="240"/>
      <c r="I23" s="232"/>
      <c r="J23" s="241"/>
      <c r="K23" s="232"/>
      <c r="L23" s="241"/>
      <c r="M23" s="234"/>
    </row>
    <row r="24" spans="1:13" ht="15">
      <c r="A24" s="242" t="s">
        <v>50</v>
      </c>
      <c r="B24" s="243">
        <v>82</v>
      </c>
      <c r="C24" s="244">
        <v>43</v>
      </c>
      <c r="D24" s="245">
        <v>125</v>
      </c>
      <c r="E24" s="244">
        <v>78</v>
      </c>
      <c r="F24" s="244">
        <v>41</v>
      </c>
      <c r="G24" s="245">
        <v>119</v>
      </c>
      <c r="H24" s="246">
        <f aca="true" t="shared" si="8" ref="H24:H31">E24-B24</f>
        <v>-4</v>
      </c>
      <c r="I24" s="247">
        <f aca="true" t="shared" si="9" ref="I24:I31">H24/B24%</f>
        <v>-4.878048780487805</v>
      </c>
      <c r="J24" s="246">
        <f aca="true" t="shared" si="10" ref="J24:J31">F24-C24</f>
        <v>-2</v>
      </c>
      <c r="K24" s="247">
        <f aca="true" t="shared" si="11" ref="K24:K31">J24/C24%</f>
        <v>-4.651162790697675</v>
      </c>
      <c r="L24" s="246">
        <f aca="true" t="shared" si="12" ref="L24:L31">G24-D24</f>
        <v>-6</v>
      </c>
      <c r="M24" s="248">
        <f aca="true" t="shared" si="13" ref="M24:M31">L24/D24%</f>
        <v>-4.8</v>
      </c>
    </row>
    <row r="25" spans="1:13" ht="15">
      <c r="A25" s="242" t="s">
        <v>51</v>
      </c>
      <c r="B25" s="243">
        <v>1387</v>
      </c>
      <c r="C25" s="244">
        <v>2916</v>
      </c>
      <c r="D25" s="245">
        <v>4303</v>
      </c>
      <c r="E25" s="244">
        <v>1570</v>
      </c>
      <c r="F25" s="244">
        <v>3435</v>
      </c>
      <c r="G25" s="245">
        <v>5005</v>
      </c>
      <c r="H25" s="249">
        <f t="shared" si="8"/>
        <v>183</v>
      </c>
      <c r="I25" s="250">
        <f t="shared" si="9"/>
        <v>13.193943763518385</v>
      </c>
      <c r="J25" s="249">
        <f t="shared" si="10"/>
        <v>519</v>
      </c>
      <c r="K25" s="250">
        <f t="shared" si="11"/>
        <v>17.79835390946502</v>
      </c>
      <c r="L25" s="249">
        <f t="shared" si="12"/>
        <v>702</v>
      </c>
      <c r="M25" s="251">
        <f t="shared" si="13"/>
        <v>16.31419939577039</v>
      </c>
    </row>
    <row r="26" spans="1:13" ht="15">
      <c r="A26" s="252" t="s">
        <v>52</v>
      </c>
      <c r="B26" s="253">
        <v>1818</v>
      </c>
      <c r="C26" s="254">
        <v>1594</v>
      </c>
      <c r="D26" s="255">
        <v>3412</v>
      </c>
      <c r="E26" s="254">
        <v>2117</v>
      </c>
      <c r="F26" s="254">
        <v>1805</v>
      </c>
      <c r="G26" s="255">
        <v>3922</v>
      </c>
      <c r="H26" s="249">
        <f t="shared" si="8"/>
        <v>299</v>
      </c>
      <c r="I26" s="250">
        <f t="shared" si="9"/>
        <v>16.446644664466447</v>
      </c>
      <c r="J26" s="249">
        <f t="shared" si="10"/>
        <v>211</v>
      </c>
      <c r="K26" s="250">
        <f t="shared" si="11"/>
        <v>13.237139272271017</v>
      </c>
      <c r="L26" s="249">
        <f t="shared" si="12"/>
        <v>510</v>
      </c>
      <c r="M26" s="251">
        <f t="shared" si="13"/>
        <v>14.947245017584995</v>
      </c>
    </row>
    <row r="27" spans="1:13" ht="15">
      <c r="A27" s="252" t="s">
        <v>53</v>
      </c>
      <c r="B27" s="253">
        <v>2445</v>
      </c>
      <c r="C27" s="254">
        <v>2640</v>
      </c>
      <c r="D27" s="255">
        <v>5085</v>
      </c>
      <c r="E27" s="254">
        <v>2235</v>
      </c>
      <c r="F27" s="254">
        <v>2990</v>
      </c>
      <c r="G27" s="255">
        <v>5225</v>
      </c>
      <c r="H27" s="249">
        <f t="shared" si="8"/>
        <v>-210</v>
      </c>
      <c r="I27" s="250">
        <f t="shared" si="9"/>
        <v>-8.588957055214724</v>
      </c>
      <c r="J27" s="249">
        <f t="shared" si="10"/>
        <v>350</v>
      </c>
      <c r="K27" s="250">
        <f t="shared" si="11"/>
        <v>13.257575757575758</v>
      </c>
      <c r="L27" s="249">
        <f t="shared" si="12"/>
        <v>140</v>
      </c>
      <c r="M27" s="251">
        <f t="shared" si="13"/>
        <v>2.753195673549656</v>
      </c>
    </row>
    <row r="28" spans="1:13" ht="15">
      <c r="A28" s="252" t="s">
        <v>54</v>
      </c>
      <c r="B28" s="253">
        <v>3872</v>
      </c>
      <c r="C28" s="254">
        <v>7821</v>
      </c>
      <c r="D28" s="255">
        <v>11693</v>
      </c>
      <c r="E28" s="254">
        <v>4194</v>
      </c>
      <c r="F28" s="254">
        <v>8010</v>
      </c>
      <c r="G28" s="255">
        <v>12204</v>
      </c>
      <c r="H28" s="249">
        <f t="shared" si="8"/>
        <v>322</v>
      </c>
      <c r="I28" s="250">
        <f t="shared" si="9"/>
        <v>8.316115702479339</v>
      </c>
      <c r="J28" s="249">
        <f t="shared" si="10"/>
        <v>189</v>
      </c>
      <c r="K28" s="250">
        <f t="shared" si="11"/>
        <v>2.416570771001151</v>
      </c>
      <c r="L28" s="249">
        <f t="shared" si="12"/>
        <v>511</v>
      </c>
      <c r="M28" s="251">
        <f t="shared" si="13"/>
        <v>4.37013597879073</v>
      </c>
    </row>
    <row r="29" spans="1:13" ht="15">
      <c r="A29" s="252" t="s">
        <v>55</v>
      </c>
      <c r="B29" s="253">
        <v>4309</v>
      </c>
      <c r="C29" s="254">
        <v>1621</v>
      </c>
      <c r="D29" s="255">
        <v>5930</v>
      </c>
      <c r="E29" s="254">
        <v>4509</v>
      </c>
      <c r="F29" s="254">
        <v>1387</v>
      </c>
      <c r="G29" s="255">
        <v>5896</v>
      </c>
      <c r="H29" s="249">
        <f t="shared" si="8"/>
        <v>200</v>
      </c>
      <c r="I29" s="250">
        <f t="shared" si="9"/>
        <v>4.641448131817127</v>
      </c>
      <c r="J29" s="249">
        <f t="shared" si="10"/>
        <v>-234</v>
      </c>
      <c r="K29" s="250">
        <f t="shared" si="11"/>
        <v>-14.435533621221467</v>
      </c>
      <c r="L29" s="249">
        <f t="shared" si="12"/>
        <v>-34</v>
      </c>
      <c r="M29" s="251">
        <f t="shared" si="13"/>
        <v>-0.5733558178752108</v>
      </c>
    </row>
    <row r="30" spans="1:13" ht="15">
      <c r="A30" s="252" t="s">
        <v>56</v>
      </c>
      <c r="B30" s="253">
        <v>4352</v>
      </c>
      <c r="C30" s="254">
        <v>1774</v>
      </c>
      <c r="D30" s="255">
        <v>6126</v>
      </c>
      <c r="E30" s="254">
        <v>4628</v>
      </c>
      <c r="F30" s="254">
        <v>1675</v>
      </c>
      <c r="G30" s="255">
        <v>6303</v>
      </c>
      <c r="H30" s="249">
        <f t="shared" si="8"/>
        <v>276</v>
      </c>
      <c r="I30" s="250">
        <f t="shared" si="9"/>
        <v>6.341911764705882</v>
      </c>
      <c r="J30" s="249">
        <f t="shared" si="10"/>
        <v>-99</v>
      </c>
      <c r="K30" s="250">
        <f t="shared" si="11"/>
        <v>-5.580608793686585</v>
      </c>
      <c r="L30" s="249">
        <f t="shared" si="12"/>
        <v>177</v>
      </c>
      <c r="M30" s="251">
        <f t="shared" si="13"/>
        <v>2.889324191968658</v>
      </c>
    </row>
    <row r="31" spans="1:13" ht="15">
      <c r="A31" s="60" t="s">
        <v>57</v>
      </c>
      <c r="B31" s="256">
        <v>6811</v>
      </c>
      <c r="C31" s="257">
        <v>4001</v>
      </c>
      <c r="D31" s="258">
        <v>10812</v>
      </c>
      <c r="E31" s="257">
        <v>6882</v>
      </c>
      <c r="F31" s="257">
        <v>3908</v>
      </c>
      <c r="G31" s="258">
        <v>10790</v>
      </c>
      <c r="H31" s="259">
        <f t="shared" si="8"/>
        <v>71</v>
      </c>
      <c r="I31" s="260">
        <f t="shared" si="9"/>
        <v>1.042431361033622</v>
      </c>
      <c r="J31" s="259">
        <f t="shared" si="10"/>
        <v>-93</v>
      </c>
      <c r="K31" s="260">
        <f t="shared" si="11"/>
        <v>-2.3244188952761813</v>
      </c>
      <c r="L31" s="259">
        <f t="shared" si="12"/>
        <v>-22</v>
      </c>
      <c r="M31" s="261">
        <f t="shared" si="13"/>
        <v>-0.20347761746207915</v>
      </c>
    </row>
    <row r="32" spans="1:13" ht="6" customHeight="1">
      <c r="A32" s="262"/>
      <c r="B32" s="124"/>
      <c r="C32" s="125"/>
      <c r="D32" s="126"/>
      <c r="E32" s="124"/>
      <c r="F32" s="125"/>
      <c r="G32" s="126"/>
      <c r="H32" s="263"/>
      <c r="I32" s="264"/>
      <c r="J32" s="263"/>
      <c r="K32" s="265"/>
      <c r="L32" s="263"/>
      <c r="M32" s="234"/>
    </row>
    <row r="33" spans="1:13" ht="15.75" thickBot="1">
      <c r="A33" s="113"/>
      <c r="B33" s="266"/>
      <c r="C33" s="115"/>
      <c r="D33" s="116"/>
      <c r="E33" s="266"/>
      <c r="F33" s="115"/>
      <c r="G33" s="116"/>
      <c r="H33" s="267"/>
      <c r="I33" s="237"/>
      <c r="J33" s="236"/>
      <c r="K33" s="237"/>
      <c r="L33" s="119"/>
      <c r="M33" s="238"/>
    </row>
    <row r="34" spans="1:13" ht="9.75" customHeight="1">
      <c r="A34" s="127"/>
      <c r="B34" s="121"/>
      <c r="C34" s="122"/>
      <c r="D34" s="123"/>
      <c r="E34" s="121"/>
      <c r="F34" s="122"/>
      <c r="G34" s="123"/>
      <c r="H34" s="268"/>
      <c r="I34" s="269"/>
      <c r="J34" s="270"/>
      <c r="K34" s="269"/>
      <c r="L34" s="270"/>
      <c r="M34" s="234"/>
    </row>
    <row r="35" spans="1:13" ht="15">
      <c r="A35" s="132" t="s">
        <v>9</v>
      </c>
      <c r="B35" s="271">
        <f aca="true" t="shared" si="14" ref="B35:G35">B6+B12+B13</f>
        <v>25076</v>
      </c>
      <c r="C35" s="272">
        <f t="shared" si="14"/>
        <v>22410</v>
      </c>
      <c r="D35" s="273">
        <f t="shared" si="14"/>
        <v>47486</v>
      </c>
      <c r="E35" s="271">
        <f t="shared" si="14"/>
        <v>26213</v>
      </c>
      <c r="F35" s="272">
        <f t="shared" si="14"/>
        <v>23251</v>
      </c>
      <c r="G35" s="273">
        <f t="shared" si="14"/>
        <v>49464</v>
      </c>
      <c r="H35" s="136">
        <f>E35-B35</f>
        <v>1137</v>
      </c>
      <c r="I35" s="274">
        <f>H35/B35%</f>
        <v>4.534215983410433</v>
      </c>
      <c r="J35" s="275">
        <f>F35-C35</f>
        <v>841</v>
      </c>
      <c r="K35" s="274">
        <f>J35/C35%</f>
        <v>3.752788933511825</v>
      </c>
      <c r="L35" s="275">
        <f>G35-D35</f>
        <v>1978</v>
      </c>
      <c r="M35" s="138">
        <f>L35/D35%</f>
        <v>4.165438234426989</v>
      </c>
    </row>
    <row r="36" spans="1:13" ht="9.75" customHeight="1">
      <c r="A36" s="127"/>
      <c r="B36" s="156"/>
      <c r="C36" s="157"/>
      <c r="D36" s="158"/>
      <c r="E36" s="156"/>
      <c r="F36" s="157"/>
      <c r="G36" s="158"/>
      <c r="H36" s="276"/>
      <c r="I36" s="277"/>
      <c r="J36" s="276"/>
      <c r="K36" s="277"/>
      <c r="L36" s="276"/>
      <c r="M36" s="278"/>
    </row>
    <row r="37" spans="1:13" ht="19.5" customHeight="1" thickBot="1">
      <c r="A37" s="162" t="s">
        <v>33</v>
      </c>
      <c r="B37" s="163"/>
      <c r="C37" s="163"/>
      <c r="D37" s="163"/>
      <c r="E37" s="163"/>
      <c r="F37" s="163"/>
      <c r="G37" s="163"/>
      <c r="H37" s="163"/>
      <c r="I37" s="163"/>
      <c r="J37" s="163"/>
      <c r="K37" s="163"/>
      <c r="L37" s="163"/>
      <c r="M37" s="164"/>
    </row>
    <row r="38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horizontalDpi="300" verticalDpi="300" orientation="landscape" paperSize="9" scale="94" r:id="rId1"/>
  <ignoredErrors>
    <ignoredError sqref="B3:E3" numberStoredAsText="1"/>
    <ignoredError sqref="B10:F11 B20:F20 B12:F12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7" width="7.7109375" style="0" customWidth="1"/>
    <col min="8" max="8" width="6.7109375" style="339" customWidth="1"/>
    <col min="9" max="9" width="6.7109375" style="340" customWidth="1"/>
    <col min="10" max="10" width="7.140625" style="339" customWidth="1"/>
    <col min="11" max="11" width="6.7109375" style="340" customWidth="1"/>
    <col min="12" max="12" width="7.140625" style="339" customWidth="1"/>
    <col min="13" max="13" width="6.7109375" style="340" customWidth="1"/>
  </cols>
  <sheetData>
    <row r="1" spans="1:16" ht="22.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  <c r="N1" s="280"/>
      <c r="O1" s="280"/>
      <c r="P1" s="281"/>
    </row>
    <row r="2" spans="1:15" ht="22.5" customHeight="1" thickBot="1">
      <c r="A2" s="4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  <c r="N2" s="280"/>
      <c r="O2" s="280"/>
    </row>
    <row r="3" spans="1:15" ht="18" customHeight="1" thickBot="1">
      <c r="A3" s="454" t="s">
        <v>59</v>
      </c>
      <c r="B3" s="397">
        <v>2017</v>
      </c>
      <c r="C3" s="9"/>
      <c r="D3" s="9"/>
      <c r="E3" s="397">
        <v>2018</v>
      </c>
      <c r="F3" s="9"/>
      <c r="G3" s="9"/>
      <c r="H3" s="10" t="s">
        <v>3</v>
      </c>
      <c r="I3" s="12"/>
      <c r="J3" s="12"/>
      <c r="K3" s="12"/>
      <c r="L3" s="12"/>
      <c r="M3" s="13"/>
      <c r="N3" s="280"/>
      <c r="O3" s="280"/>
    </row>
    <row r="4" spans="1:15" s="18" customFormat="1" ht="12.75" customHeight="1">
      <c r="A4" s="455"/>
      <c r="B4" s="445" t="s">
        <v>4</v>
      </c>
      <c r="C4" s="447" t="s">
        <v>5</v>
      </c>
      <c r="D4" s="449" t="s">
        <v>6</v>
      </c>
      <c r="E4" s="445" t="s">
        <v>4</v>
      </c>
      <c r="F4" s="447" t="s">
        <v>5</v>
      </c>
      <c r="G4" s="449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  <c r="N4" s="282"/>
      <c r="O4" s="282"/>
    </row>
    <row r="5" spans="1:15" s="18" customFormat="1" ht="13.5" customHeight="1" thickBot="1">
      <c r="A5" s="456"/>
      <c r="B5" s="446"/>
      <c r="C5" s="448"/>
      <c r="D5" s="450"/>
      <c r="E5" s="446"/>
      <c r="F5" s="448"/>
      <c r="G5" s="450"/>
      <c r="H5" s="20" t="s">
        <v>10</v>
      </c>
      <c r="I5" s="21" t="s">
        <v>14</v>
      </c>
      <c r="J5" s="20" t="s">
        <v>10</v>
      </c>
      <c r="K5" s="21" t="s">
        <v>14</v>
      </c>
      <c r="L5" s="20" t="s">
        <v>10</v>
      </c>
      <c r="M5" s="22" t="s">
        <v>14</v>
      </c>
      <c r="N5" s="282"/>
      <c r="O5" s="282"/>
    </row>
    <row r="6" spans="1:15" ht="18" customHeight="1">
      <c r="A6" s="283" t="s">
        <v>60</v>
      </c>
      <c r="B6" s="284">
        <v>1082</v>
      </c>
      <c r="C6" s="285">
        <v>248</v>
      </c>
      <c r="D6" s="286">
        <v>1330</v>
      </c>
      <c r="E6" s="287">
        <v>1162</v>
      </c>
      <c r="F6" s="285">
        <v>246</v>
      </c>
      <c r="G6" s="286">
        <v>1408</v>
      </c>
      <c r="H6" s="288">
        <f aca="true" t="shared" si="0" ref="H6:H24">E6-B6</f>
        <v>80</v>
      </c>
      <c r="I6" s="289">
        <f aca="true" t="shared" si="1" ref="I6:I24">H6/B6%</f>
        <v>7.393715341959334</v>
      </c>
      <c r="J6" s="288">
        <f aca="true" t="shared" si="2" ref="J6:J24">F6-C6</f>
        <v>-2</v>
      </c>
      <c r="K6" s="289">
        <f aca="true" t="shared" si="3" ref="K6:K24">J6/C6%</f>
        <v>-0.8064516129032259</v>
      </c>
      <c r="L6" s="288">
        <f aca="true" t="shared" si="4" ref="L6:L24">G6-D6</f>
        <v>78</v>
      </c>
      <c r="M6" s="290">
        <f aca="true" t="shared" si="5" ref="M6:M24">L6/D6%</f>
        <v>5.864661654135338</v>
      </c>
      <c r="N6" s="280"/>
      <c r="O6" s="280"/>
    </row>
    <row r="7" spans="1:15" ht="18" customHeight="1">
      <c r="A7" s="291" t="s">
        <v>61</v>
      </c>
      <c r="B7" s="292">
        <v>8882</v>
      </c>
      <c r="C7" s="293">
        <v>4254</v>
      </c>
      <c r="D7" s="294">
        <v>13136</v>
      </c>
      <c r="E7" s="293">
        <v>8972</v>
      </c>
      <c r="F7" s="293">
        <v>4045</v>
      </c>
      <c r="G7" s="294">
        <v>13017</v>
      </c>
      <c r="H7" s="288">
        <f t="shared" si="0"/>
        <v>90</v>
      </c>
      <c r="I7" s="289">
        <f t="shared" si="1"/>
        <v>1.0132852961044811</v>
      </c>
      <c r="J7" s="288">
        <f t="shared" si="2"/>
        <v>-209</v>
      </c>
      <c r="K7" s="289">
        <f t="shared" si="3"/>
        <v>-4.913023037141514</v>
      </c>
      <c r="L7" s="288">
        <f t="shared" si="4"/>
        <v>-119</v>
      </c>
      <c r="M7" s="290">
        <f t="shared" si="5"/>
        <v>-0.9059074299634591</v>
      </c>
      <c r="N7" s="280"/>
      <c r="O7" s="280"/>
    </row>
    <row r="8" spans="1:15" ht="15">
      <c r="A8" s="295" t="s">
        <v>62</v>
      </c>
      <c r="B8" s="296">
        <v>1201</v>
      </c>
      <c r="C8" s="297">
        <v>739</v>
      </c>
      <c r="D8" s="298">
        <v>1940</v>
      </c>
      <c r="E8" s="297">
        <v>1211</v>
      </c>
      <c r="F8" s="297">
        <v>747</v>
      </c>
      <c r="G8" s="298">
        <v>1958</v>
      </c>
      <c r="H8" s="299">
        <f t="shared" si="0"/>
        <v>10</v>
      </c>
      <c r="I8" s="300">
        <f t="shared" si="1"/>
        <v>0.8326394671107411</v>
      </c>
      <c r="J8" s="299">
        <f t="shared" si="2"/>
        <v>8</v>
      </c>
      <c r="K8" s="300">
        <f t="shared" si="3"/>
        <v>1.0825439783491204</v>
      </c>
      <c r="L8" s="299">
        <f t="shared" si="4"/>
        <v>18</v>
      </c>
      <c r="M8" s="301">
        <f t="shared" si="5"/>
        <v>0.9278350515463918</v>
      </c>
      <c r="N8" s="280"/>
      <c r="O8" s="280"/>
    </row>
    <row r="9" spans="1:15" ht="15">
      <c r="A9" s="295" t="s">
        <v>63</v>
      </c>
      <c r="B9" s="296">
        <v>380</v>
      </c>
      <c r="C9" s="297">
        <v>673</v>
      </c>
      <c r="D9" s="298">
        <v>1053</v>
      </c>
      <c r="E9" s="297">
        <v>335</v>
      </c>
      <c r="F9" s="297">
        <v>654</v>
      </c>
      <c r="G9" s="298">
        <v>989</v>
      </c>
      <c r="H9" s="299">
        <f t="shared" si="0"/>
        <v>-45</v>
      </c>
      <c r="I9" s="300">
        <f t="shared" si="1"/>
        <v>-11.842105263157896</v>
      </c>
      <c r="J9" s="299">
        <f t="shared" si="2"/>
        <v>-19</v>
      </c>
      <c r="K9" s="300">
        <f t="shared" si="3"/>
        <v>-2.8231797919762256</v>
      </c>
      <c r="L9" s="299">
        <f t="shared" si="4"/>
        <v>-64</v>
      </c>
      <c r="M9" s="301">
        <f t="shared" si="5"/>
        <v>-6.077872744539412</v>
      </c>
      <c r="N9" s="280"/>
      <c r="O9" s="280"/>
    </row>
    <row r="10" spans="1:15" ht="15">
      <c r="A10" s="295" t="s">
        <v>64</v>
      </c>
      <c r="B10" s="296">
        <v>1789</v>
      </c>
      <c r="C10" s="297">
        <v>694</v>
      </c>
      <c r="D10" s="298">
        <v>2483</v>
      </c>
      <c r="E10" s="297">
        <v>1388</v>
      </c>
      <c r="F10" s="297">
        <v>521</v>
      </c>
      <c r="G10" s="298">
        <v>1909</v>
      </c>
      <c r="H10" s="299">
        <f t="shared" si="0"/>
        <v>-401</v>
      </c>
      <c r="I10" s="300">
        <f t="shared" si="1"/>
        <v>-22.41475684740078</v>
      </c>
      <c r="J10" s="299">
        <f t="shared" si="2"/>
        <v>-173</v>
      </c>
      <c r="K10" s="300">
        <f t="shared" si="3"/>
        <v>-24.927953890489913</v>
      </c>
      <c r="L10" s="299">
        <f t="shared" si="4"/>
        <v>-574</v>
      </c>
      <c r="M10" s="301">
        <f t="shared" si="5"/>
        <v>-23.11719693918647</v>
      </c>
      <c r="N10" s="280"/>
      <c r="O10" s="280"/>
    </row>
    <row r="11" spans="1:15" ht="15">
      <c r="A11" s="295" t="s">
        <v>65</v>
      </c>
      <c r="B11" s="296">
        <v>4808</v>
      </c>
      <c r="C11" s="297">
        <v>1952</v>
      </c>
      <c r="D11" s="298">
        <v>6760</v>
      </c>
      <c r="E11" s="297">
        <v>5250</v>
      </c>
      <c r="F11" s="297">
        <v>1937</v>
      </c>
      <c r="G11" s="298">
        <v>7187</v>
      </c>
      <c r="H11" s="299">
        <f t="shared" si="0"/>
        <v>442</v>
      </c>
      <c r="I11" s="300">
        <f t="shared" si="1"/>
        <v>9.193011647254576</v>
      </c>
      <c r="J11" s="299">
        <f t="shared" si="2"/>
        <v>-15</v>
      </c>
      <c r="K11" s="300">
        <f t="shared" si="3"/>
        <v>-0.7684426229508197</v>
      </c>
      <c r="L11" s="299">
        <f t="shared" si="4"/>
        <v>427</v>
      </c>
      <c r="M11" s="301">
        <f t="shared" si="5"/>
        <v>6.316568047337278</v>
      </c>
      <c r="N11" s="280"/>
      <c r="O11" s="280"/>
    </row>
    <row r="12" spans="1:15" ht="15">
      <c r="A12" s="295" t="s">
        <v>66</v>
      </c>
      <c r="B12" s="302">
        <v>704</v>
      </c>
      <c r="C12" s="303">
        <v>196</v>
      </c>
      <c r="D12" s="298">
        <v>900</v>
      </c>
      <c r="E12" s="303">
        <v>788</v>
      </c>
      <c r="F12" s="303">
        <v>186</v>
      </c>
      <c r="G12" s="298">
        <v>974</v>
      </c>
      <c r="H12" s="299">
        <f t="shared" si="0"/>
        <v>84</v>
      </c>
      <c r="I12" s="300">
        <f t="shared" si="1"/>
        <v>11.931818181818182</v>
      </c>
      <c r="J12" s="299">
        <f t="shared" si="2"/>
        <v>-10</v>
      </c>
      <c r="K12" s="300">
        <f t="shared" si="3"/>
        <v>-5.1020408163265305</v>
      </c>
      <c r="L12" s="299">
        <f t="shared" si="4"/>
        <v>74</v>
      </c>
      <c r="M12" s="301">
        <f t="shared" si="5"/>
        <v>8.222222222222221</v>
      </c>
      <c r="N12" s="280"/>
      <c r="O12" s="280"/>
    </row>
    <row r="13" spans="1:15" ht="18" customHeight="1">
      <c r="A13" s="291" t="s">
        <v>67</v>
      </c>
      <c r="B13" s="292">
        <v>1993</v>
      </c>
      <c r="C13" s="293">
        <v>115</v>
      </c>
      <c r="D13" s="294">
        <v>2108</v>
      </c>
      <c r="E13" s="293">
        <v>2275</v>
      </c>
      <c r="F13" s="293">
        <v>147</v>
      </c>
      <c r="G13" s="294">
        <v>2422</v>
      </c>
      <c r="H13" s="288">
        <f t="shared" si="0"/>
        <v>282</v>
      </c>
      <c r="I13" s="289">
        <f t="shared" si="1"/>
        <v>14.149523331660813</v>
      </c>
      <c r="J13" s="288">
        <f t="shared" si="2"/>
        <v>32</v>
      </c>
      <c r="K13" s="289">
        <f t="shared" si="3"/>
        <v>27.826086956521742</v>
      </c>
      <c r="L13" s="288">
        <f t="shared" si="4"/>
        <v>314</v>
      </c>
      <c r="M13" s="290">
        <f t="shared" si="5"/>
        <v>14.89563567362429</v>
      </c>
      <c r="N13" s="280"/>
      <c r="O13" s="280"/>
    </row>
    <row r="14" spans="1:15" ht="18" customHeight="1">
      <c r="A14" s="291" t="s">
        <v>68</v>
      </c>
      <c r="B14" s="292">
        <v>12947</v>
      </c>
      <c r="C14" s="293">
        <v>16301</v>
      </c>
      <c r="D14" s="294">
        <v>29248</v>
      </c>
      <c r="E14" s="293">
        <v>13645</v>
      </c>
      <c r="F14" s="293">
        <v>17408</v>
      </c>
      <c r="G14" s="294">
        <v>31053</v>
      </c>
      <c r="H14" s="288">
        <f t="shared" si="0"/>
        <v>698</v>
      </c>
      <c r="I14" s="289">
        <f t="shared" si="1"/>
        <v>5.391210318992817</v>
      </c>
      <c r="J14" s="288">
        <f t="shared" si="2"/>
        <v>1107</v>
      </c>
      <c r="K14" s="289">
        <f t="shared" si="3"/>
        <v>6.790994417520398</v>
      </c>
      <c r="L14" s="288">
        <f t="shared" si="4"/>
        <v>1805</v>
      </c>
      <c r="M14" s="290">
        <f t="shared" si="5"/>
        <v>6.171362144420131</v>
      </c>
      <c r="N14" s="280"/>
      <c r="O14" s="304"/>
    </row>
    <row r="15" spans="1:15" ht="15">
      <c r="A15" s="305" t="s">
        <v>69</v>
      </c>
      <c r="B15" s="296">
        <v>2126</v>
      </c>
      <c r="C15" s="297">
        <v>2883</v>
      </c>
      <c r="D15" s="298">
        <v>5009</v>
      </c>
      <c r="E15" s="297">
        <v>2213</v>
      </c>
      <c r="F15" s="297">
        <v>2681</v>
      </c>
      <c r="G15" s="298">
        <v>4894</v>
      </c>
      <c r="H15" s="299">
        <f t="shared" si="0"/>
        <v>87</v>
      </c>
      <c r="I15" s="300">
        <f t="shared" si="1"/>
        <v>4.092191909689557</v>
      </c>
      <c r="J15" s="299">
        <f t="shared" si="2"/>
        <v>-202</v>
      </c>
      <c r="K15" s="300">
        <f t="shared" si="3"/>
        <v>-7.006590357266736</v>
      </c>
      <c r="L15" s="299">
        <f t="shared" si="4"/>
        <v>-115</v>
      </c>
      <c r="M15" s="301">
        <f t="shared" si="5"/>
        <v>-2.295867438610501</v>
      </c>
      <c r="N15" s="280"/>
      <c r="O15" s="304"/>
    </row>
    <row r="16" spans="1:15" ht="15">
      <c r="A16" s="305" t="s">
        <v>70</v>
      </c>
      <c r="B16" s="296">
        <v>2740</v>
      </c>
      <c r="C16" s="297">
        <v>3586</v>
      </c>
      <c r="D16" s="298">
        <v>6326</v>
      </c>
      <c r="E16" s="297">
        <v>3141</v>
      </c>
      <c r="F16" s="297">
        <v>3859</v>
      </c>
      <c r="G16" s="298">
        <v>7000</v>
      </c>
      <c r="H16" s="299">
        <f t="shared" si="0"/>
        <v>401</v>
      </c>
      <c r="I16" s="300">
        <f t="shared" si="1"/>
        <v>14.635036496350367</v>
      </c>
      <c r="J16" s="299">
        <f t="shared" si="2"/>
        <v>273</v>
      </c>
      <c r="K16" s="300">
        <f t="shared" si="3"/>
        <v>7.612939208031233</v>
      </c>
      <c r="L16" s="299">
        <f t="shared" si="4"/>
        <v>674</v>
      </c>
      <c r="M16" s="301">
        <f t="shared" si="5"/>
        <v>10.654441985456845</v>
      </c>
      <c r="N16" s="280"/>
      <c r="O16" s="304"/>
    </row>
    <row r="17" spans="1:15" ht="15">
      <c r="A17" s="305" t="s">
        <v>71</v>
      </c>
      <c r="B17" s="296">
        <v>3506</v>
      </c>
      <c r="C17" s="297">
        <v>587</v>
      </c>
      <c r="D17" s="298">
        <v>4093</v>
      </c>
      <c r="E17" s="297">
        <v>3020</v>
      </c>
      <c r="F17" s="297">
        <v>779</v>
      </c>
      <c r="G17" s="298">
        <v>3799</v>
      </c>
      <c r="H17" s="299">
        <f t="shared" si="0"/>
        <v>-486</v>
      </c>
      <c r="I17" s="300">
        <f t="shared" si="1"/>
        <v>-13.861950941243581</v>
      </c>
      <c r="J17" s="299">
        <f t="shared" si="2"/>
        <v>192</v>
      </c>
      <c r="K17" s="300">
        <f t="shared" si="3"/>
        <v>32.70868824531516</v>
      </c>
      <c r="L17" s="299">
        <f t="shared" si="4"/>
        <v>-294</v>
      </c>
      <c r="M17" s="301">
        <f t="shared" si="5"/>
        <v>-7.18299535792817</v>
      </c>
      <c r="N17" s="280"/>
      <c r="O17" s="306"/>
    </row>
    <row r="18" spans="1:15" ht="15">
      <c r="A18" s="305" t="s">
        <v>72</v>
      </c>
      <c r="B18" s="296">
        <v>532</v>
      </c>
      <c r="C18" s="297">
        <v>645</v>
      </c>
      <c r="D18" s="298">
        <v>1177</v>
      </c>
      <c r="E18" s="297">
        <v>565</v>
      </c>
      <c r="F18" s="297">
        <v>736</v>
      </c>
      <c r="G18" s="298">
        <v>1301</v>
      </c>
      <c r="H18" s="299">
        <f t="shared" si="0"/>
        <v>33</v>
      </c>
      <c r="I18" s="300">
        <f t="shared" si="1"/>
        <v>6.203007518796992</v>
      </c>
      <c r="J18" s="299">
        <f t="shared" si="2"/>
        <v>91</v>
      </c>
      <c r="K18" s="300">
        <f t="shared" si="3"/>
        <v>14.108527131782946</v>
      </c>
      <c r="L18" s="299">
        <f t="shared" si="4"/>
        <v>124</v>
      </c>
      <c r="M18" s="301">
        <f t="shared" si="5"/>
        <v>10.535259133389975</v>
      </c>
      <c r="N18" s="280"/>
      <c r="O18" s="306"/>
    </row>
    <row r="19" spans="1:15" ht="15">
      <c r="A19" s="305" t="s">
        <v>73</v>
      </c>
      <c r="B19" s="296">
        <v>1623</v>
      </c>
      <c r="C19" s="297">
        <v>2490</v>
      </c>
      <c r="D19" s="298">
        <v>4113</v>
      </c>
      <c r="E19" s="297">
        <v>1819</v>
      </c>
      <c r="F19" s="297">
        <v>2538</v>
      </c>
      <c r="G19" s="298">
        <v>4357</v>
      </c>
      <c r="H19" s="299">
        <f t="shared" si="0"/>
        <v>196</v>
      </c>
      <c r="I19" s="300">
        <f t="shared" si="1"/>
        <v>12.076401725200245</v>
      </c>
      <c r="J19" s="299">
        <f t="shared" si="2"/>
        <v>48</v>
      </c>
      <c r="K19" s="300">
        <f t="shared" si="3"/>
        <v>1.9277108433734942</v>
      </c>
      <c r="L19" s="299">
        <f t="shared" si="4"/>
        <v>244</v>
      </c>
      <c r="M19" s="301">
        <f t="shared" si="5"/>
        <v>5.932409433503525</v>
      </c>
      <c r="N19" s="280"/>
      <c r="O19" s="306"/>
    </row>
    <row r="20" spans="1:15" ht="15">
      <c r="A20" s="305" t="s">
        <v>74</v>
      </c>
      <c r="B20" s="296">
        <v>948</v>
      </c>
      <c r="C20" s="297">
        <v>3223</v>
      </c>
      <c r="D20" s="298">
        <v>4171</v>
      </c>
      <c r="E20" s="297">
        <v>1190</v>
      </c>
      <c r="F20" s="297">
        <v>3611</v>
      </c>
      <c r="G20" s="298">
        <v>4801</v>
      </c>
      <c r="H20" s="299">
        <f t="shared" si="0"/>
        <v>242</v>
      </c>
      <c r="I20" s="300">
        <f t="shared" si="1"/>
        <v>25.52742616033755</v>
      </c>
      <c r="J20" s="299">
        <f t="shared" si="2"/>
        <v>388</v>
      </c>
      <c r="K20" s="300">
        <f t="shared" si="3"/>
        <v>12.038473471920572</v>
      </c>
      <c r="L20" s="299">
        <f t="shared" si="4"/>
        <v>630</v>
      </c>
      <c r="M20" s="301">
        <f t="shared" si="5"/>
        <v>15.104291536801727</v>
      </c>
      <c r="N20" s="280"/>
      <c r="O20" s="280"/>
    </row>
    <row r="21" spans="1:15" ht="15">
      <c r="A21" s="305" t="s">
        <v>75</v>
      </c>
      <c r="B21" s="296">
        <v>496</v>
      </c>
      <c r="C21" s="297">
        <v>1635</v>
      </c>
      <c r="D21" s="298">
        <v>2131</v>
      </c>
      <c r="E21" s="297">
        <v>533</v>
      </c>
      <c r="F21" s="297">
        <v>1811</v>
      </c>
      <c r="G21" s="298">
        <v>2344</v>
      </c>
      <c r="H21" s="299">
        <f t="shared" si="0"/>
        <v>37</v>
      </c>
      <c r="I21" s="300">
        <f t="shared" si="1"/>
        <v>7.459677419354839</v>
      </c>
      <c r="J21" s="299">
        <f t="shared" si="2"/>
        <v>176</v>
      </c>
      <c r="K21" s="300">
        <f t="shared" si="3"/>
        <v>10.76452599388379</v>
      </c>
      <c r="L21" s="299">
        <f t="shared" si="4"/>
        <v>213</v>
      </c>
      <c r="M21" s="301">
        <f t="shared" si="5"/>
        <v>9.995307367433131</v>
      </c>
      <c r="N21" s="280"/>
      <c r="O21" s="280"/>
    </row>
    <row r="22" spans="1:15" ht="15">
      <c r="A22" s="305" t="s">
        <v>76</v>
      </c>
      <c r="B22" s="302">
        <v>976</v>
      </c>
      <c r="C22" s="303">
        <v>1252</v>
      </c>
      <c r="D22" s="298">
        <v>2228</v>
      </c>
      <c r="E22" s="303">
        <v>1164</v>
      </c>
      <c r="F22" s="303">
        <v>1393</v>
      </c>
      <c r="G22" s="298">
        <v>2557</v>
      </c>
      <c r="H22" s="299">
        <f t="shared" si="0"/>
        <v>188</v>
      </c>
      <c r="I22" s="300">
        <f t="shared" si="1"/>
        <v>19.262295081967213</v>
      </c>
      <c r="J22" s="299">
        <f t="shared" si="2"/>
        <v>141</v>
      </c>
      <c r="K22" s="300">
        <f t="shared" si="3"/>
        <v>11.261980830670927</v>
      </c>
      <c r="L22" s="299">
        <f t="shared" si="4"/>
        <v>329</v>
      </c>
      <c r="M22" s="301">
        <f t="shared" si="5"/>
        <v>14.766606822262117</v>
      </c>
      <c r="N22" s="280"/>
      <c r="O22" s="280"/>
    </row>
    <row r="23" spans="1:15" ht="30" customHeight="1">
      <c r="A23" s="307" t="s">
        <v>77</v>
      </c>
      <c r="B23" s="308">
        <f aca="true" t="shared" si="6" ref="B23:G23">B14+B13+B7+B6</f>
        <v>24904</v>
      </c>
      <c r="C23" s="309">
        <f t="shared" si="6"/>
        <v>20918</v>
      </c>
      <c r="D23" s="310">
        <f t="shared" si="6"/>
        <v>45822</v>
      </c>
      <c r="E23" s="311">
        <f t="shared" si="6"/>
        <v>26054</v>
      </c>
      <c r="F23" s="309">
        <f t="shared" si="6"/>
        <v>21846</v>
      </c>
      <c r="G23" s="310">
        <f t="shared" si="6"/>
        <v>47900</v>
      </c>
      <c r="H23" s="312">
        <f t="shared" si="0"/>
        <v>1150</v>
      </c>
      <c r="I23" s="313">
        <f t="shared" si="1"/>
        <v>4.617732091230325</v>
      </c>
      <c r="J23" s="312">
        <f t="shared" si="2"/>
        <v>928</v>
      </c>
      <c r="K23" s="313">
        <f t="shared" si="3"/>
        <v>4.4363705899225545</v>
      </c>
      <c r="L23" s="312">
        <f t="shared" si="4"/>
        <v>2078</v>
      </c>
      <c r="M23" s="314">
        <f t="shared" si="5"/>
        <v>4.534939548688403</v>
      </c>
      <c r="N23" s="280"/>
      <c r="O23" s="280"/>
    </row>
    <row r="24" spans="1:15" ht="18" customHeight="1">
      <c r="A24" s="315" t="s">
        <v>78</v>
      </c>
      <c r="B24" s="316">
        <v>172</v>
      </c>
      <c r="C24" s="317">
        <v>1492</v>
      </c>
      <c r="D24" s="318">
        <v>1664</v>
      </c>
      <c r="E24" s="317">
        <v>159</v>
      </c>
      <c r="F24" s="317">
        <v>1405</v>
      </c>
      <c r="G24" s="318">
        <v>1564</v>
      </c>
      <c r="H24" s="319">
        <f t="shared" si="0"/>
        <v>-13</v>
      </c>
      <c r="I24" s="320">
        <f t="shared" si="1"/>
        <v>-7.558139534883721</v>
      </c>
      <c r="J24" s="319">
        <f t="shared" si="2"/>
        <v>-87</v>
      </c>
      <c r="K24" s="320">
        <f t="shared" si="3"/>
        <v>-5.831099195710456</v>
      </c>
      <c r="L24" s="319">
        <f t="shared" si="4"/>
        <v>-100</v>
      </c>
      <c r="M24" s="321">
        <f t="shared" si="5"/>
        <v>-6.009615384615384</v>
      </c>
      <c r="N24" s="280"/>
      <c r="O24" s="280"/>
    </row>
    <row r="25" spans="1:15" ht="12.75" customHeight="1" thickBot="1">
      <c r="A25" s="113"/>
      <c r="B25" s="266"/>
      <c r="C25" s="115"/>
      <c r="D25" s="116"/>
      <c r="E25" s="266"/>
      <c r="F25" s="115"/>
      <c r="G25" s="116"/>
      <c r="H25" s="117"/>
      <c r="I25" s="118"/>
      <c r="J25" s="117"/>
      <c r="K25" s="118"/>
      <c r="L25" s="236"/>
      <c r="M25" s="120"/>
      <c r="N25" s="280"/>
      <c r="O25" s="280"/>
    </row>
    <row r="26" spans="1:15" ht="9.75" customHeight="1">
      <c r="A26" s="204"/>
      <c r="B26" s="143"/>
      <c r="C26" s="322"/>
      <c r="D26" s="323"/>
      <c r="E26" s="143"/>
      <c r="F26" s="322"/>
      <c r="G26" s="323"/>
      <c r="H26" s="324"/>
      <c r="I26" s="144"/>
      <c r="J26" s="325"/>
      <c r="K26" s="144"/>
      <c r="L26" s="325"/>
      <c r="M26" s="146"/>
      <c r="N26" s="280"/>
      <c r="O26" s="280"/>
    </row>
    <row r="27" spans="1:15" ht="15">
      <c r="A27" s="132" t="s">
        <v>32</v>
      </c>
      <c r="B27" s="326">
        <f aca="true" t="shared" si="7" ref="B27:G27">B24+B23</f>
        <v>25076</v>
      </c>
      <c r="C27" s="327">
        <f t="shared" si="7"/>
        <v>22410</v>
      </c>
      <c r="D27" s="328">
        <f t="shared" si="7"/>
        <v>47486</v>
      </c>
      <c r="E27" s="326">
        <f t="shared" si="7"/>
        <v>26213</v>
      </c>
      <c r="F27" s="327">
        <f t="shared" si="7"/>
        <v>23251</v>
      </c>
      <c r="G27" s="328">
        <f t="shared" si="7"/>
        <v>49464</v>
      </c>
      <c r="H27" s="329">
        <f>E27-B27</f>
        <v>1137</v>
      </c>
      <c r="I27" s="330">
        <f>H27/B27%</f>
        <v>4.534215983410433</v>
      </c>
      <c r="J27" s="331">
        <f>F27-C27</f>
        <v>841</v>
      </c>
      <c r="K27" s="330">
        <f>J27/C27%</f>
        <v>3.752788933511825</v>
      </c>
      <c r="L27" s="331">
        <f>G27-D27</f>
        <v>1978</v>
      </c>
      <c r="M27" s="332">
        <f>L27/D27%</f>
        <v>4.165438234426989</v>
      </c>
      <c r="N27" s="280"/>
      <c r="O27" s="280"/>
    </row>
    <row r="28" spans="1:15" ht="9.75" customHeight="1">
      <c r="A28" s="333"/>
      <c r="B28" s="159"/>
      <c r="C28" s="334"/>
      <c r="D28" s="335"/>
      <c r="E28" s="159"/>
      <c r="F28" s="334"/>
      <c r="G28" s="335"/>
      <c r="H28" s="336"/>
      <c r="I28" s="129"/>
      <c r="J28" s="337"/>
      <c r="K28" s="129"/>
      <c r="L28" s="337"/>
      <c r="M28" s="338"/>
      <c r="N28" s="280"/>
      <c r="O28" s="280"/>
    </row>
    <row r="29" spans="1:15" ht="19.5" customHeight="1" thickBot="1">
      <c r="A29" s="162" t="s">
        <v>33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4"/>
      <c r="N29" s="280"/>
      <c r="O29" s="280"/>
    </row>
    <row r="30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fitToHeight="1" fitToWidth="1"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2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32.7109375" style="0" customWidth="1"/>
    <col min="2" max="7" width="7.7109375" style="0" customWidth="1"/>
    <col min="8" max="8" width="1.7109375" style="0" customWidth="1"/>
    <col min="9" max="10" width="7.7109375" style="0" customWidth="1"/>
    <col min="11" max="11" width="1.7109375" style="0" customWidth="1"/>
    <col min="12" max="12" width="6.7109375" style="339" customWidth="1"/>
    <col min="13" max="13" width="6.7109375" style="340" customWidth="1"/>
    <col min="14" max="14" width="6.28125" style="339" customWidth="1"/>
    <col min="15" max="15" width="7.28125" style="340" customWidth="1"/>
    <col min="16" max="16" width="7.140625" style="339" customWidth="1"/>
    <col min="17" max="17" width="6.7109375" style="340" customWidth="1"/>
  </cols>
  <sheetData>
    <row r="1" spans="1:17" ht="22.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2.5" customHeight="1" thickBot="1">
      <c r="A2" s="4" t="s">
        <v>79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8" customHeight="1" thickBot="1">
      <c r="A3" s="454" t="s">
        <v>59</v>
      </c>
      <c r="B3" s="397">
        <v>2017</v>
      </c>
      <c r="C3" s="9"/>
      <c r="D3" s="9"/>
      <c r="E3" s="397">
        <v>2018</v>
      </c>
      <c r="F3" s="9"/>
      <c r="G3" s="9"/>
      <c r="H3" s="408"/>
      <c r="I3" s="409" t="s">
        <v>143</v>
      </c>
      <c r="J3" s="410"/>
      <c r="K3" s="408"/>
      <c r="L3" s="10" t="s">
        <v>3</v>
      </c>
      <c r="M3" s="12"/>
      <c r="N3" s="12"/>
      <c r="O3" s="12"/>
      <c r="P3" s="12"/>
      <c r="Q3" s="13"/>
    </row>
    <row r="4" spans="1:17" s="18" customFormat="1" ht="12.75" customHeight="1">
      <c r="A4" s="455"/>
      <c r="B4" s="457" t="s">
        <v>80</v>
      </c>
      <c r="C4" s="462" t="s">
        <v>81</v>
      </c>
      <c r="D4" s="461" t="s">
        <v>82</v>
      </c>
      <c r="E4" s="457" t="s">
        <v>80</v>
      </c>
      <c r="F4" s="462" t="s">
        <v>81</v>
      </c>
      <c r="G4" s="461" t="s">
        <v>82</v>
      </c>
      <c r="H4" s="411"/>
      <c r="I4" s="457">
        <v>2017</v>
      </c>
      <c r="J4" s="459">
        <v>2018</v>
      </c>
      <c r="K4" s="411"/>
      <c r="L4" s="16" t="s">
        <v>83</v>
      </c>
      <c r="M4" s="15"/>
      <c r="N4" s="16" t="s">
        <v>84</v>
      </c>
      <c r="O4" s="15"/>
      <c r="P4" s="16" t="s">
        <v>85</v>
      </c>
      <c r="Q4" s="17"/>
    </row>
    <row r="5" spans="1:17" s="18" customFormat="1" ht="13.5" customHeight="1" thickBot="1">
      <c r="A5" s="456"/>
      <c r="B5" s="446"/>
      <c r="C5" s="463"/>
      <c r="D5" s="450"/>
      <c r="E5" s="446"/>
      <c r="F5" s="463"/>
      <c r="G5" s="450"/>
      <c r="H5" s="412"/>
      <c r="I5" s="458"/>
      <c r="J5" s="460"/>
      <c r="K5" s="412"/>
      <c r="L5" s="20" t="s">
        <v>10</v>
      </c>
      <c r="M5" s="21" t="s">
        <v>14</v>
      </c>
      <c r="N5" s="20" t="s">
        <v>10</v>
      </c>
      <c r="O5" s="21" t="s">
        <v>14</v>
      </c>
      <c r="P5" s="20" t="s">
        <v>10</v>
      </c>
      <c r="Q5" s="22" t="s">
        <v>14</v>
      </c>
    </row>
    <row r="6" spans="1:17" ht="18" customHeight="1">
      <c r="A6" s="283" t="s">
        <v>60</v>
      </c>
      <c r="B6" s="284">
        <v>1291</v>
      </c>
      <c r="C6" s="285">
        <v>2</v>
      </c>
      <c r="D6" s="341">
        <v>37</v>
      </c>
      <c r="E6" s="287">
        <v>1362</v>
      </c>
      <c r="F6" s="285">
        <v>3</v>
      </c>
      <c r="G6" s="341">
        <v>43</v>
      </c>
      <c r="H6" s="413"/>
      <c r="I6" s="414">
        <f>B6/Settore!D6%</f>
        <v>97.06766917293233</v>
      </c>
      <c r="J6" s="415">
        <f>E6/Settore!G6%</f>
        <v>96.73295454545455</v>
      </c>
      <c r="K6" s="413"/>
      <c r="L6" s="288">
        <f aca="true" t="shared" si="0" ref="L6:L22">E6-B6</f>
        <v>71</v>
      </c>
      <c r="M6" s="289">
        <f aca="true" t="shared" si="1" ref="M6:M22">L6/B6%</f>
        <v>5.499612703330751</v>
      </c>
      <c r="N6" s="288">
        <f aca="true" t="shared" si="2" ref="N6:N22">F6-C6</f>
        <v>1</v>
      </c>
      <c r="O6" s="342">
        <f>N6/C6%</f>
        <v>50</v>
      </c>
      <c r="P6" s="288">
        <f aca="true" t="shared" si="3" ref="P6:P22">G6-D6</f>
        <v>6</v>
      </c>
      <c r="Q6" s="290">
        <f aca="true" t="shared" si="4" ref="Q6:Q22">P6/D6%</f>
        <v>16.216216216216218</v>
      </c>
    </row>
    <row r="7" spans="1:17" ht="18" customHeight="1">
      <c r="A7" s="291" t="s">
        <v>61</v>
      </c>
      <c r="B7" s="292">
        <v>11412</v>
      </c>
      <c r="C7" s="293">
        <v>321</v>
      </c>
      <c r="D7" s="343">
        <v>1403</v>
      </c>
      <c r="E7" s="293">
        <v>10439</v>
      </c>
      <c r="F7" s="293">
        <v>340</v>
      </c>
      <c r="G7" s="343">
        <v>2238</v>
      </c>
      <c r="H7" s="416"/>
      <c r="I7" s="417">
        <f>B7/Settore!D7%</f>
        <v>86.87576126674786</v>
      </c>
      <c r="J7" s="418">
        <f>E7/Settore!G7%</f>
        <v>80.19512944610894</v>
      </c>
      <c r="K7" s="416"/>
      <c r="L7" s="288">
        <f t="shared" si="0"/>
        <v>-973</v>
      </c>
      <c r="M7" s="289">
        <f t="shared" si="1"/>
        <v>-8.526112863652296</v>
      </c>
      <c r="N7" s="288">
        <f t="shared" si="2"/>
        <v>19</v>
      </c>
      <c r="O7" s="289">
        <f>N7/C7%</f>
        <v>5.919003115264798</v>
      </c>
      <c r="P7" s="288">
        <f t="shared" si="3"/>
        <v>835</v>
      </c>
      <c r="Q7" s="290">
        <f t="shared" si="4"/>
        <v>59.51532430506059</v>
      </c>
    </row>
    <row r="8" spans="1:17" ht="15">
      <c r="A8" s="295" t="s">
        <v>62</v>
      </c>
      <c r="B8" s="296">
        <v>1827</v>
      </c>
      <c r="C8" s="297">
        <v>26</v>
      </c>
      <c r="D8" s="344">
        <v>87</v>
      </c>
      <c r="E8" s="297">
        <v>1739</v>
      </c>
      <c r="F8" s="297">
        <v>19</v>
      </c>
      <c r="G8" s="344">
        <v>200</v>
      </c>
      <c r="H8" s="419"/>
      <c r="I8" s="420">
        <f>B8/Settore!D8%</f>
        <v>94.17525773195877</v>
      </c>
      <c r="J8" s="421">
        <f>E8/Settore!G8%</f>
        <v>88.81511746680287</v>
      </c>
      <c r="K8" s="419"/>
      <c r="L8" s="299">
        <f t="shared" si="0"/>
        <v>-88</v>
      </c>
      <c r="M8" s="300">
        <f t="shared" si="1"/>
        <v>-4.81663929939792</v>
      </c>
      <c r="N8" s="299">
        <f t="shared" si="2"/>
        <v>-7</v>
      </c>
      <c r="O8" s="300">
        <f aca="true" t="shared" si="5" ref="O8:O22">N8/C8%</f>
        <v>-26.923076923076923</v>
      </c>
      <c r="P8" s="299">
        <f t="shared" si="3"/>
        <v>113</v>
      </c>
      <c r="Q8" s="301">
        <f t="shared" si="4"/>
        <v>129.88505747126436</v>
      </c>
    </row>
    <row r="9" spans="1:17" ht="15">
      <c r="A9" s="295" t="s">
        <v>63</v>
      </c>
      <c r="B9" s="296">
        <v>822</v>
      </c>
      <c r="C9" s="297">
        <v>25</v>
      </c>
      <c r="D9" s="344">
        <v>206</v>
      </c>
      <c r="E9" s="297">
        <v>660</v>
      </c>
      <c r="F9" s="297">
        <v>32</v>
      </c>
      <c r="G9" s="344">
        <v>297</v>
      </c>
      <c r="H9" s="419"/>
      <c r="I9" s="420">
        <f>B9/Settore!D9%</f>
        <v>78.06267806267807</v>
      </c>
      <c r="J9" s="421">
        <f>E9/Settore!G9%</f>
        <v>66.73407482305359</v>
      </c>
      <c r="K9" s="419"/>
      <c r="L9" s="299">
        <f t="shared" si="0"/>
        <v>-162</v>
      </c>
      <c r="M9" s="300">
        <f t="shared" si="1"/>
        <v>-19.70802919708029</v>
      </c>
      <c r="N9" s="299">
        <f t="shared" si="2"/>
        <v>7</v>
      </c>
      <c r="O9" s="300">
        <f t="shared" si="5"/>
        <v>28</v>
      </c>
      <c r="P9" s="299">
        <f t="shared" si="3"/>
        <v>91</v>
      </c>
      <c r="Q9" s="301">
        <f t="shared" si="4"/>
        <v>44.1747572815534</v>
      </c>
    </row>
    <row r="10" spans="1:17" ht="15">
      <c r="A10" s="295" t="s">
        <v>64</v>
      </c>
      <c r="B10" s="296">
        <v>2310</v>
      </c>
      <c r="C10" s="297">
        <v>32</v>
      </c>
      <c r="D10" s="344">
        <v>141</v>
      </c>
      <c r="E10" s="297">
        <v>1654</v>
      </c>
      <c r="F10" s="297">
        <v>35</v>
      </c>
      <c r="G10" s="344">
        <v>220</v>
      </c>
      <c r="H10" s="419"/>
      <c r="I10" s="420">
        <f>B10/Settore!D10%</f>
        <v>93.03262182843335</v>
      </c>
      <c r="J10" s="421">
        <f>E10/Settore!G10%</f>
        <v>86.64222105814562</v>
      </c>
      <c r="K10" s="419"/>
      <c r="L10" s="299">
        <f t="shared" si="0"/>
        <v>-656</v>
      </c>
      <c r="M10" s="300">
        <f t="shared" si="1"/>
        <v>-28.398268398268396</v>
      </c>
      <c r="N10" s="299">
        <f t="shared" si="2"/>
        <v>3</v>
      </c>
      <c r="O10" s="300">
        <f t="shared" si="5"/>
        <v>9.375</v>
      </c>
      <c r="P10" s="299">
        <f t="shared" si="3"/>
        <v>79</v>
      </c>
      <c r="Q10" s="301">
        <f t="shared" si="4"/>
        <v>56.02836879432625</v>
      </c>
    </row>
    <row r="11" spans="1:17" ht="15">
      <c r="A11" s="295" t="s">
        <v>65</v>
      </c>
      <c r="B11" s="296">
        <v>5676</v>
      </c>
      <c r="C11" s="297">
        <v>214</v>
      </c>
      <c r="D11" s="344">
        <v>870</v>
      </c>
      <c r="E11" s="297">
        <v>5562</v>
      </c>
      <c r="F11" s="297">
        <v>227</v>
      </c>
      <c r="G11" s="344">
        <v>1398</v>
      </c>
      <c r="H11" s="419"/>
      <c r="I11" s="420">
        <f>B11/Settore!D11%</f>
        <v>83.96449704142013</v>
      </c>
      <c r="J11" s="421">
        <f>E11/Settore!G11%</f>
        <v>77.38973145957979</v>
      </c>
      <c r="K11" s="419"/>
      <c r="L11" s="299">
        <f t="shared" si="0"/>
        <v>-114</v>
      </c>
      <c r="M11" s="300">
        <f t="shared" si="1"/>
        <v>-2.0084566596194504</v>
      </c>
      <c r="N11" s="299">
        <f t="shared" si="2"/>
        <v>13</v>
      </c>
      <c r="O11" s="300">
        <f t="shared" si="5"/>
        <v>6.074766355140187</v>
      </c>
      <c r="P11" s="299">
        <f t="shared" si="3"/>
        <v>528</v>
      </c>
      <c r="Q11" s="301">
        <f t="shared" si="4"/>
        <v>60.6896551724138</v>
      </c>
    </row>
    <row r="12" spans="1:17" ht="15">
      <c r="A12" s="295" t="s">
        <v>66</v>
      </c>
      <c r="B12" s="296">
        <v>777</v>
      </c>
      <c r="C12" s="297">
        <v>24</v>
      </c>
      <c r="D12" s="344">
        <v>99</v>
      </c>
      <c r="E12" s="297">
        <v>824</v>
      </c>
      <c r="F12" s="297">
        <v>27</v>
      </c>
      <c r="G12" s="344">
        <v>123</v>
      </c>
      <c r="H12" s="419"/>
      <c r="I12" s="420">
        <f>B12/Settore!D12%</f>
        <v>86.33333333333333</v>
      </c>
      <c r="J12" s="421">
        <f>E12/Settore!G12%</f>
        <v>84.59958932238193</v>
      </c>
      <c r="K12" s="419"/>
      <c r="L12" s="299">
        <f t="shared" si="0"/>
        <v>47</v>
      </c>
      <c r="M12" s="300">
        <f t="shared" si="1"/>
        <v>6.0489060489060495</v>
      </c>
      <c r="N12" s="299">
        <f t="shared" si="2"/>
        <v>3</v>
      </c>
      <c r="O12" s="300">
        <f t="shared" si="5"/>
        <v>12.5</v>
      </c>
      <c r="P12" s="299">
        <f t="shared" si="3"/>
        <v>24</v>
      </c>
      <c r="Q12" s="301">
        <f t="shared" si="4"/>
        <v>24.242424242424242</v>
      </c>
    </row>
    <row r="13" spans="1:17" ht="18" customHeight="1">
      <c r="A13" s="291" t="s">
        <v>67</v>
      </c>
      <c r="B13" s="292">
        <v>1645</v>
      </c>
      <c r="C13" s="293">
        <v>77</v>
      </c>
      <c r="D13" s="343">
        <v>386</v>
      </c>
      <c r="E13" s="293">
        <v>1825</v>
      </c>
      <c r="F13" s="293">
        <v>94</v>
      </c>
      <c r="G13" s="343">
        <v>503</v>
      </c>
      <c r="H13" s="416"/>
      <c r="I13" s="417">
        <f>B13/Settore!D13%</f>
        <v>78.0360531309298</v>
      </c>
      <c r="J13" s="418">
        <f>E13/Settore!G13%</f>
        <v>75.35094962840628</v>
      </c>
      <c r="K13" s="416"/>
      <c r="L13" s="288">
        <f t="shared" si="0"/>
        <v>180</v>
      </c>
      <c r="M13" s="289">
        <f t="shared" si="1"/>
        <v>10.942249240121582</v>
      </c>
      <c r="N13" s="288">
        <f t="shared" si="2"/>
        <v>17</v>
      </c>
      <c r="O13" s="289">
        <f t="shared" si="5"/>
        <v>22.07792207792208</v>
      </c>
      <c r="P13" s="288">
        <f t="shared" si="3"/>
        <v>117</v>
      </c>
      <c r="Q13" s="290">
        <f t="shared" si="4"/>
        <v>30.310880829015545</v>
      </c>
    </row>
    <row r="14" spans="1:17" ht="18" customHeight="1">
      <c r="A14" s="291" t="s">
        <v>68</v>
      </c>
      <c r="B14" s="292">
        <v>24008</v>
      </c>
      <c r="C14" s="293">
        <v>991</v>
      </c>
      <c r="D14" s="343">
        <v>4249</v>
      </c>
      <c r="E14" s="293">
        <v>25508</v>
      </c>
      <c r="F14" s="293">
        <v>1159</v>
      </c>
      <c r="G14" s="343">
        <v>4386</v>
      </c>
      <c r="H14" s="416"/>
      <c r="I14" s="417">
        <f>B14/Settore!D14%</f>
        <v>82.08424507658643</v>
      </c>
      <c r="J14" s="418">
        <f>E14/Settore!G14%</f>
        <v>82.14343219656716</v>
      </c>
      <c r="K14" s="416"/>
      <c r="L14" s="288">
        <f t="shared" si="0"/>
        <v>1500</v>
      </c>
      <c r="M14" s="289">
        <f t="shared" si="1"/>
        <v>6.247917360879707</v>
      </c>
      <c r="N14" s="288">
        <f t="shared" si="2"/>
        <v>168</v>
      </c>
      <c r="O14" s="289">
        <f t="shared" si="5"/>
        <v>16.95257315842583</v>
      </c>
      <c r="P14" s="288">
        <f t="shared" si="3"/>
        <v>137</v>
      </c>
      <c r="Q14" s="290">
        <f t="shared" si="4"/>
        <v>3.224288067780654</v>
      </c>
    </row>
    <row r="15" spans="1:17" ht="15">
      <c r="A15" s="305" t="s">
        <v>69</v>
      </c>
      <c r="B15" s="296">
        <v>4125</v>
      </c>
      <c r="C15" s="297">
        <v>227</v>
      </c>
      <c r="D15" s="344">
        <v>657</v>
      </c>
      <c r="E15" s="297">
        <v>3852</v>
      </c>
      <c r="F15" s="297">
        <v>289</v>
      </c>
      <c r="G15" s="344">
        <v>753</v>
      </c>
      <c r="H15" s="419"/>
      <c r="I15" s="420">
        <f>B15/Settore!D15%</f>
        <v>82.35176681972449</v>
      </c>
      <c r="J15" s="421">
        <f>E15/Settore!G15%</f>
        <v>78.70862280343277</v>
      </c>
      <c r="K15" s="419"/>
      <c r="L15" s="299">
        <f t="shared" si="0"/>
        <v>-273</v>
      </c>
      <c r="M15" s="300">
        <f t="shared" si="1"/>
        <v>-6.618181818181818</v>
      </c>
      <c r="N15" s="299">
        <f t="shared" si="2"/>
        <v>62</v>
      </c>
      <c r="O15" s="300">
        <f t="shared" si="5"/>
        <v>27.312775330396477</v>
      </c>
      <c r="P15" s="299">
        <f t="shared" si="3"/>
        <v>96</v>
      </c>
      <c r="Q15" s="301">
        <f t="shared" si="4"/>
        <v>14.61187214611872</v>
      </c>
    </row>
    <row r="16" spans="1:17" ht="15">
      <c r="A16" s="305" t="s">
        <v>70</v>
      </c>
      <c r="B16" s="296">
        <v>5058</v>
      </c>
      <c r="C16" s="297">
        <v>416</v>
      </c>
      <c r="D16" s="344">
        <v>852</v>
      </c>
      <c r="E16" s="297">
        <v>5781</v>
      </c>
      <c r="F16" s="297">
        <v>487</v>
      </c>
      <c r="G16" s="344">
        <v>732</v>
      </c>
      <c r="H16" s="419"/>
      <c r="I16" s="420">
        <f>B16/Settore!D16%</f>
        <v>79.95573822320581</v>
      </c>
      <c r="J16" s="421">
        <f>E16/Settore!G16%</f>
        <v>82.58571428571429</v>
      </c>
      <c r="K16" s="419"/>
      <c r="L16" s="299">
        <f t="shared" si="0"/>
        <v>723</v>
      </c>
      <c r="M16" s="300">
        <f t="shared" si="1"/>
        <v>14.294187425860024</v>
      </c>
      <c r="N16" s="299">
        <f t="shared" si="2"/>
        <v>71</v>
      </c>
      <c r="O16" s="300">
        <f t="shared" si="5"/>
        <v>17.067307692307693</v>
      </c>
      <c r="P16" s="299">
        <f t="shared" si="3"/>
        <v>-120</v>
      </c>
      <c r="Q16" s="301">
        <f t="shared" si="4"/>
        <v>-14.084507042253522</v>
      </c>
    </row>
    <row r="17" spans="1:17" ht="15">
      <c r="A17" s="305" t="s">
        <v>71</v>
      </c>
      <c r="B17" s="296">
        <v>3115</v>
      </c>
      <c r="C17" s="297">
        <v>48</v>
      </c>
      <c r="D17" s="344">
        <v>930</v>
      </c>
      <c r="E17" s="297">
        <v>2883</v>
      </c>
      <c r="F17" s="297">
        <v>75</v>
      </c>
      <c r="G17" s="344">
        <v>841</v>
      </c>
      <c r="H17" s="419"/>
      <c r="I17" s="420">
        <f>B17/Settore!D17%</f>
        <v>76.10554605423894</v>
      </c>
      <c r="J17" s="421">
        <f>E17/Settore!G17%</f>
        <v>75.88839168202158</v>
      </c>
      <c r="K17" s="419"/>
      <c r="L17" s="299">
        <f t="shared" si="0"/>
        <v>-232</v>
      </c>
      <c r="M17" s="300">
        <f t="shared" si="1"/>
        <v>-7.4478330658105945</v>
      </c>
      <c r="N17" s="299">
        <f t="shared" si="2"/>
        <v>27</v>
      </c>
      <c r="O17" s="300">
        <f t="shared" si="5"/>
        <v>56.25</v>
      </c>
      <c r="P17" s="299">
        <f t="shared" si="3"/>
        <v>-89</v>
      </c>
      <c r="Q17" s="301">
        <f t="shared" si="4"/>
        <v>-9.569892473118278</v>
      </c>
    </row>
    <row r="18" spans="1:17" ht="15">
      <c r="A18" s="305" t="s">
        <v>72</v>
      </c>
      <c r="B18" s="296">
        <v>826</v>
      </c>
      <c r="C18" s="297">
        <v>75</v>
      </c>
      <c r="D18" s="344">
        <v>276</v>
      </c>
      <c r="E18" s="297">
        <v>851</v>
      </c>
      <c r="F18" s="297">
        <v>112</v>
      </c>
      <c r="G18" s="344">
        <v>338</v>
      </c>
      <c r="H18" s="419"/>
      <c r="I18" s="420">
        <f>B18/Settore!D18%</f>
        <v>70.17841971112999</v>
      </c>
      <c r="J18" s="421">
        <f>E18/Settore!G18%</f>
        <v>65.41122213681783</v>
      </c>
      <c r="K18" s="419"/>
      <c r="L18" s="299">
        <f t="shared" si="0"/>
        <v>25</v>
      </c>
      <c r="M18" s="300">
        <f t="shared" si="1"/>
        <v>3.026634382566586</v>
      </c>
      <c r="N18" s="299">
        <f t="shared" si="2"/>
        <v>37</v>
      </c>
      <c r="O18" s="300">
        <f t="shared" si="5"/>
        <v>49.333333333333336</v>
      </c>
      <c r="P18" s="299">
        <f t="shared" si="3"/>
        <v>62</v>
      </c>
      <c r="Q18" s="301">
        <f t="shared" si="4"/>
        <v>22.46376811594203</v>
      </c>
    </row>
    <row r="19" spans="1:17" ht="15">
      <c r="A19" s="305" t="s">
        <v>73</v>
      </c>
      <c r="B19" s="296">
        <v>3633</v>
      </c>
      <c r="C19" s="297">
        <v>21</v>
      </c>
      <c r="D19" s="344">
        <v>459</v>
      </c>
      <c r="E19" s="297">
        <v>3922</v>
      </c>
      <c r="F19" s="297">
        <v>30</v>
      </c>
      <c r="G19" s="344">
        <v>405</v>
      </c>
      <c r="H19" s="419"/>
      <c r="I19" s="420">
        <f>B19/Settore!D19%</f>
        <v>88.32968636032093</v>
      </c>
      <c r="J19" s="421">
        <f>E19/Settore!G19%</f>
        <v>90.01606610052788</v>
      </c>
      <c r="K19" s="419"/>
      <c r="L19" s="299">
        <f>E19-B19</f>
        <v>289</v>
      </c>
      <c r="M19" s="300">
        <f>L19/B19%</f>
        <v>7.954858243875585</v>
      </c>
      <c r="N19" s="299">
        <f>F19-C19</f>
        <v>9</v>
      </c>
      <c r="O19" s="300">
        <f>N19/C19%</f>
        <v>42.85714285714286</v>
      </c>
      <c r="P19" s="299">
        <f>G19-D19</f>
        <v>-54</v>
      </c>
      <c r="Q19" s="301">
        <f>P19/D19%</f>
        <v>-11.764705882352942</v>
      </c>
    </row>
    <row r="20" spans="1:17" ht="15">
      <c r="A20" s="305" t="s">
        <v>74</v>
      </c>
      <c r="B20" s="296">
        <v>3906</v>
      </c>
      <c r="C20" s="297">
        <v>3</v>
      </c>
      <c r="D20" s="344">
        <v>262</v>
      </c>
      <c r="E20" s="297">
        <v>4551</v>
      </c>
      <c r="F20" s="297">
        <v>4</v>
      </c>
      <c r="G20" s="344">
        <v>246</v>
      </c>
      <c r="H20" s="419"/>
      <c r="I20" s="420">
        <f>B20/Settore!D20%</f>
        <v>93.6466075281707</v>
      </c>
      <c r="J20" s="421">
        <f>E20/Settore!G20%</f>
        <v>94.79275151010206</v>
      </c>
      <c r="K20" s="419"/>
      <c r="L20" s="299">
        <f t="shared" si="0"/>
        <v>645</v>
      </c>
      <c r="M20" s="300">
        <f t="shared" si="1"/>
        <v>16.51305683563748</v>
      </c>
      <c r="N20" s="299">
        <f t="shared" si="2"/>
        <v>1</v>
      </c>
      <c r="O20" s="345">
        <v>0</v>
      </c>
      <c r="P20" s="299">
        <f t="shared" si="3"/>
        <v>-16</v>
      </c>
      <c r="Q20" s="301">
        <f t="shared" si="4"/>
        <v>-6.106870229007633</v>
      </c>
    </row>
    <row r="21" spans="1:17" ht="15">
      <c r="A21" s="305" t="s">
        <v>75</v>
      </c>
      <c r="B21" s="296">
        <v>1605</v>
      </c>
      <c r="C21" s="297">
        <v>42</v>
      </c>
      <c r="D21" s="344">
        <v>484</v>
      </c>
      <c r="E21" s="297">
        <v>1611</v>
      </c>
      <c r="F21" s="297">
        <v>27</v>
      </c>
      <c r="G21" s="344">
        <v>706</v>
      </c>
      <c r="H21" s="419"/>
      <c r="I21" s="420">
        <f>B21/Settore!D21%</f>
        <v>75.31675269826373</v>
      </c>
      <c r="J21" s="421">
        <f>E21/Settore!G21%</f>
        <v>68.72866894197952</v>
      </c>
      <c r="K21" s="419"/>
      <c r="L21" s="299">
        <f t="shared" si="0"/>
        <v>6</v>
      </c>
      <c r="M21" s="300">
        <f t="shared" si="1"/>
        <v>0.37383177570093457</v>
      </c>
      <c r="N21" s="299">
        <f t="shared" si="2"/>
        <v>-15</v>
      </c>
      <c r="O21" s="300">
        <f t="shared" si="5"/>
        <v>-35.714285714285715</v>
      </c>
      <c r="P21" s="299">
        <f t="shared" si="3"/>
        <v>222</v>
      </c>
      <c r="Q21" s="301">
        <f t="shared" si="4"/>
        <v>45.867768595041326</v>
      </c>
    </row>
    <row r="22" spans="1:17" ht="15">
      <c r="A22" s="305" t="s">
        <v>76</v>
      </c>
      <c r="B22" s="296">
        <v>1740</v>
      </c>
      <c r="C22" s="297">
        <v>159</v>
      </c>
      <c r="D22" s="344">
        <v>329</v>
      </c>
      <c r="E22" s="297">
        <v>2057</v>
      </c>
      <c r="F22" s="297">
        <v>135</v>
      </c>
      <c r="G22" s="344">
        <v>365</v>
      </c>
      <c r="H22" s="419"/>
      <c r="I22" s="420">
        <f>B22/Settore!D22%</f>
        <v>78.09694793536804</v>
      </c>
      <c r="J22" s="421">
        <f>E22/Settore!G22%</f>
        <v>80.44583496284709</v>
      </c>
      <c r="K22" s="419"/>
      <c r="L22" s="299">
        <f t="shared" si="0"/>
        <v>317</v>
      </c>
      <c r="M22" s="300">
        <f t="shared" si="1"/>
        <v>18.218390804597703</v>
      </c>
      <c r="N22" s="299">
        <f t="shared" si="2"/>
        <v>-24</v>
      </c>
      <c r="O22" s="300">
        <f t="shared" si="5"/>
        <v>-15.094339622641508</v>
      </c>
      <c r="P22" s="299">
        <f t="shared" si="3"/>
        <v>36</v>
      </c>
      <c r="Q22" s="301">
        <f t="shared" si="4"/>
        <v>10.94224924012158</v>
      </c>
    </row>
    <row r="23" spans="1:17" ht="30" customHeight="1">
      <c r="A23" s="307" t="s">
        <v>77</v>
      </c>
      <c r="B23" s="308">
        <f aca="true" t="shared" si="6" ref="B23:G23">B14+B13+B7+B6</f>
        <v>38356</v>
      </c>
      <c r="C23" s="309">
        <f t="shared" si="6"/>
        <v>1391</v>
      </c>
      <c r="D23" s="310">
        <f t="shared" si="6"/>
        <v>6075</v>
      </c>
      <c r="E23" s="311">
        <f t="shared" si="6"/>
        <v>39134</v>
      </c>
      <c r="F23" s="309">
        <f t="shared" si="6"/>
        <v>1596</v>
      </c>
      <c r="G23" s="310">
        <f t="shared" si="6"/>
        <v>7170</v>
      </c>
      <c r="H23" s="422"/>
      <c r="I23" s="423">
        <f>B23/Settore!D23%</f>
        <v>83.70651652044869</v>
      </c>
      <c r="J23" s="424">
        <f>E23/Settore!G23%</f>
        <v>81.69937369519833</v>
      </c>
      <c r="K23" s="422"/>
      <c r="L23" s="312">
        <f>E23-B23</f>
        <v>778</v>
      </c>
      <c r="M23" s="313">
        <f>L23/B23%</f>
        <v>2.0283658358535823</v>
      </c>
      <c r="N23" s="312">
        <f>F23-C23</f>
        <v>205</v>
      </c>
      <c r="O23" s="313">
        <f>N23/C23%</f>
        <v>14.737598849748382</v>
      </c>
      <c r="P23" s="312">
        <f>G23-D23</f>
        <v>1095</v>
      </c>
      <c r="Q23" s="314">
        <f>P23/D23%</f>
        <v>18.02469135802469</v>
      </c>
    </row>
    <row r="24" spans="1:17" ht="18" customHeight="1">
      <c r="A24" s="315" t="s">
        <v>78</v>
      </c>
      <c r="B24" s="316">
        <v>364</v>
      </c>
      <c r="C24" s="317">
        <v>0</v>
      </c>
      <c r="D24" s="346">
        <v>1300</v>
      </c>
      <c r="E24" s="317">
        <v>332</v>
      </c>
      <c r="F24" s="317">
        <v>0</v>
      </c>
      <c r="G24" s="346">
        <v>1232</v>
      </c>
      <c r="H24" s="425"/>
      <c r="I24" s="426">
        <f>B24/Settore!D24%</f>
        <v>21.875</v>
      </c>
      <c r="J24" s="427">
        <f>E24/Settore!G24%</f>
        <v>21.22762148337596</v>
      </c>
      <c r="K24" s="425"/>
      <c r="L24" s="319">
        <f>E24-B24</f>
        <v>-32</v>
      </c>
      <c r="M24" s="320">
        <f>L24/B24%</f>
        <v>-8.79120879120879</v>
      </c>
      <c r="N24" s="319">
        <f>F24-C24</f>
        <v>0</v>
      </c>
      <c r="O24" s="347">
        <v>0</v>
      </c>
      <c r="P24" s="319">
        <f>G24-D24</f>
        <v>-68</v>
      </c>
      <c r="Q24" s="321">
        <f>P24/D24%</f>
        <v>-5.230769230769231</v>
      </c>
    </row>
    <row r="25" spans="1:17" ht="12.75" customHeight="1" thickBot="1">
      <c r="A25" s="113"/>
      <c r="B25" s="266"/>
      <c r="C25" s="115"/>
      <c r="D25" s="116"/>
      <c r="E25" s="266"/>
      <c r="F25" s="115"/>
      <c r="G25" s="116"/>
      <c r="H25" s="428"/>
      <c r="I25" s="429"/>
      <c r="J25" s="430"/>
      <c r="K25" s="428"/>
      <c r="L25" s="117"/>
      <c r="M25" s="118"/>
      <c r="N25" s="117"/>
      <c r="O25" s="118"/>
      <c r="P25" s="236"/>
      <c r="Q25" s="120"/>
    </row>
    <row r="26" spans="1:17" ht="9.75" customHeight="1">
      <c r="A26" s="204"/>
      <c r="B26" s="143"/>
      <c r="C26" s="322"/>
      <c r="D26" s="323"/>
      <c r="E26" s="143"/>
      <c r="F26" s="322"/>
      <c r="G26" s="323"/>
      <c r="H26" s="431"/>
      <c r="I26" s="432"/>
      <c r="J26" s="433"/>
      <c r="K26" s="431"/>
      <c r="L26" s="324"/>
      <c r="M26" s="144"/>
      <c r="N26" s="325"/>
      <c r="O26" s="144"/>
      <c r="P26" s="325"/>
      <c r="Q26" s="146"/>
    </row>
    <row r="27" spans="1:17" ht="15">
      <c r="A27" s="132" t="s">
        <v>32</v>
      </c>
      <c r="B27" s="326">
        <f aca="true" t="shared" si="7" ref="B27:G27">B24+B23</f>
        <v>38720</v>
      </c>
      <c r="C27" s="327">
        <f t="shared" si="7"/>
        <v>1391</v>
      </c>
      <c r="D27" s="328">
        <f t="shared" si="7"/>
        <v>7375</v>
      </c>
      <c r="E27" s="326">
        <f t="shared" si="7"/>
        <v>39466</v>
      </c>
      <c r="F27" s="327">
        <f t="shared" si="7"/>
        <v>1596</v>
      </c>
      <c r="G27" s="328">
        <f t="shared" si="7"/>
        <v>8402</v>
      </c>
      <c r="H27" s="434"/>
      <c r="I27" s="435">
        <f>B27/Settore!D27%</f>
        <v>81.53982226340395</v>
      </c>
      <c r="J27" s="436">
        <f>E27/Settore!G27%</f>
        <v>79.78732007116287</v>
      </c>
      <c r="K27" s="434"/>
      <c r="L27" s="329">
        <f>E27-B27</f>
        <v>746</v>
      </c>
      <c r="M27" s="330">
        <f>L27/B27%</f>
        <v>1.9266528925619835</v>
      </c>
      <c r="N27" s="331">
        <f>F27-C27</f>
        <v>205</v>
      </c>
      <c r="O27" s="330">
        <f>N27/C27%</f>
        <v>14.737598849748382</v>
      </c>
      <c r="P27" s="331">
        <f>G27-D27</f>
        <v>1027</v>
      </c>
      <c r="Q27" s="332">
        <f>P27/D27%</f>
        <v>13.92542372881356</v>
      </c>
    </row>
    <row r="28" spans="1:17" ht="9.75" customHeight="1">
      <c r="A28" s="333"/>
      <c r="B28" s="159"/>
      <c r="C28" s="334"/>
      <c r="D28" s="335"/>
      <c r="E28" s="159"/>
      <c r="F28" s="334"/>
      <c r="G28" s="335"/>
      <c r="H28" s="437"/>
      <c r="I28" s="438"/>
      <c r="J28" s="159"/>
      <c r="K28" s="437"/>
      <c r="L28" s="336"/>
      <c r="M28" s="129"/>
      <c r="N28" s="337"/>
      <c r="O28" s="129"/>
      <c r="P28" s="337"/>
      <c r="Q28" s="338"/>
    </row>
    <row r="29" spans="1:17" ht="19.5" customHeight="1" thickBot="1">
      <c r="A29" s="162" t="s">
        <v>33</v>
      </c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4"/>
    </row>
    <row r="30" ht="15.75" thickTop="1"/>
  </sheetData>
  <sheetProtection/>
  <mergeCells count="9">
    <mergeCell ref="I4:I5"/>
    <mergeCell ref="J4:J5"/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6692913385826772" bottom="0.6692913385826772" header="0.31496062992125984" footer="0.31496062992125984"/>
  <pageSetup fitToHeight="1" fitToWidth="1" horizontalDpi="600" verticalDpi="600" orientation="landscape" paperSize="9" r:id="rId1"/>
  <ignoredErrors>
    <ignoredError sqref="I6:J24" unlockedFormula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39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4" width="7.7109375" style="0" customWidth="1"/>
    <col min="5" max="5" width="8.140625" style="0" customWidth="1"/>
    <col min="6" max="8" width="7.7109375" style="0" customWidth="1"/>
    <col min="9" max="9" width="8.421875" style="0" customWidth="1"/>
    <col min="10" max="10" width="6.7109375" style="0" customWidth="1"/>
    <col min="11" max="11" width="5.7109375" style="0" customWidth="1"/>
    <col min="12" max="12" width="7.140625" style="0" customWidth="1"/>
    <col min="13" max="13" width="5.7109375" style="0" customWidth="1"/>
    <col min="14" max="14" width="7.140625" style="0" customWidth="1"/>
    <col min="15" max="15" width="5.7109375" style="0" customWidth="1"/>
    <col min="16" max="16" width="7.140625" style="0" customWidth="1"/>
    <col min="17" max="17" width="5.7109375" style="0" customWidth="1"/>
  </cols>
  <sheetData>
    <row r="1" spans="1:17" ht="22.5" customHeight="1" thickTop="1">
      <c r="A1" s="1" t="s">
        <v>144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3"/>
    </row>
    <row r="2" spans="1:17" ht="22.5" customHeight="1" thickBot="1">
      <c r="A2" s="4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6"/>
    </row>
    <row r="3" spans="1:17" ht="18" customHeight="1" thickBot="1">
      <c r="A3" s="451" t="s">
        <v>36</v>
      </c>
      <c r="B3" s="348">
        <v>2017</v>
      </c>
      <c r="C3" s="349"/>
      <c r="D3" s="349"/>
      <c r="E3" s="349"/>
      <c r="F3" s="348">
        <v>2018</v>
      </c>
      <c r="G3" s="349"/>
      <c r="H3" s="349"/>
      <c r="I3" s="349"/>
      <c r="J3" s="10" t="s">
        <v>3</v>
      </c>
      <c r="K3" s="11"/>
      <c r="L3" s="12"/>
      <c r="M3" s="12"/>
      <c r="N3" s="12"/>
      <c r="O3" s="12"/>
      <c r="P3" s="12"/>
      <c r="Q3" s="13"/>
    </row>
    <row r="4" spans="1:17" s="18" customFormat="1" ht="12.75" customHeight="1">
      <c r="A4" s="452"/>
      <c r="B4" s="457" t="s">
        <v>87</v>
      </c>
      <c r="C4" s="462" t="s">
        <v>88</v>
      </c>
      <c r="D4" s="462" t="s">
        <v>89</v>
      </c>
      <c r="E4" s="461" t="s">
        <v>90</v>
      </c>
      <c r="F4" s="457" t="s">
        <v>87</v>
      </c>
      <c r="G4" s="462" t="s">
        <v>88</v>
      </c>
      <c r="H4" s="462" t="s">
        <v>89</v>
      </c>
      <c r="I4" s="461" t="s">
        <v>90</v>
      </c>
      <c r="J4" s="15" t="s">
        <v>91</v>
      </c>
      <c r="K4" s="15"/>
      <c r="L4" s="16" t="s">
        <v>92</v>
      </c>
      <c r="M4" s="15"/>
      <c r="N4" s="16" t="s">
        <v>93</v>
      </c>
      <c r="O4" s="15"/>
      <c r="P4" s="16" t="s">
        <v>94</v>
      </c>
      <c r="Q4" s="17"/>
    </row>
    <row r="5" spans="1:19" s="18" customFormat="1" ht="15.75" thickBot="1">
      <c r="A5" s="453"/>
      <c r="B5" s="446"/>
      <c r="C5" s="448"/>
      <c r="D5" s="448"/>
      <c r="E5" s="450"/>
      <c r="F5" s="446"/>
      <c r="G5" s="448"/>
      <c r="H5" s="448"/>
      <c r="I5" s="450"/>
      <c r="J5" s="20" t="s">
        <v>10</v>
      </c>
      <c r="K5" s="21" t="s">
        <v>14</v>
      </c>
      <c r="L5" s="20" t="s">
        <v>12</v>
      </c>
      <c r="M5" s="21" t="s">
        <v>14</v>
      </c>
      <c r="N5" s="20" t="s">
        <v>12</v>
      </c>
      <c r="O5" s="21" t="s">
        <v>14</v>
      </c>
      <c r="P5" s="20" t="s">
        <v>13</v>
      </c>
      <c r="Q5" s="22" t="s">
        <v>14</v>
      </c>
      <c r="R5"/>
      <c r="S5"/>
    </row>
    <row r="6" spans="1:19" s="18" customFormat="1" ht="18" customHeight="1">
      <c r="A6" s="350" t="s">
        <v>95</v>
      </c>
      <c r="B6" s="24">
        <v>6331</v>
      </c>
      <c r="C6" s="25">
        <v>6218</v>
      </c>
      <c r="D6" s="25">
        <v>6894</v>
      </c>
      <c r="E6" s="26">
        <v>5633</v>
      </c>
      <c r="F6" s="27">
        <v>7441</v>
      </c>
      <c r="G6" s="25">
        <v>6521</v>
      </c>
      <c r="H6" s="25">
        <v>6564</v>
      </c>
      <c r="I6" s="26">
        <v>5687</v>
      </c>
      <c r="J6" s="37">
        <f>F6-B6</f>
        <v>1110</v>
      </c>
      <c r="K6" s="40">
        <f>F6/B6%-100</f>
        <v>17.53277523298057</v>
      </c>
      <c r="L6" s="39">
        <f>G6-C6</f>
        <v>303</v>
      </c>
      <c r="M6" s="40">
        <f>G6/C6%-100</f>
        <v>4.872949501447408</v>
      </c>
      <c r="N6" s="39">
        <f>H6-D6</f>
        <v>-330</v>
      </c>
      <c r="O6" s="40">
        <f>H6/D6%-100</f>
        <v>-4.786771105308958</v>
      </c>
      <c r="P6" s="39">
        <f>I6-E6</f>
        <v>54</v>
      </c>
      <c r="Q6" s="41">
        <f>I6/E6%-100</f>
        <v>0.9586366057163218</v>
      </c>
      <c r="R6"/>
      <c r="S6"/>
    </row>
    <row r="7" spans="1:19" s="18" customFormat="1" ht="18" customHeight="1">
      <c r="A7" s="351" t="s">
        <v>96</v>
      </c>
      <c r="B7" s="352">
        <v>4984</v>
      </c>
      <c r="C7" s="353">
        <v>5582</v>
      </c>
      <c r="D7" s="353">
        <v>6596</v>
      </c>
      <c r="E7" s="354">
        <v>5248</v>
      </c>
      <c r="F7" s="352">
        <v>5779</v>
      </c>
      <c r="G7" s="353">
        <v>5671</v>
      </c>
      <c r="H7" s="353">
        <v>6136</v>
      </c>
      <c r="I7" s="354">
        <v>5665</v>
      </c>
      <c r="J7" s="355">
        <f>F7-B7</f>
        <v>795</v>
      </c>
      <c r="K7" s="357">
        <f>F7/B7%-100</f>
        <v>15.951043338683775</v>
      </c>
      <c r="L7" s="356">
        <f>G7-C7</f>
        <v>89</v>
      </c>
      <c r="M7" s="357">
        <f>G7/C7%-100</f>
        <v>1.5944106055177372</v>
      </c>
      <c r="N7" s="356">
        <f>H7-D7</f>
        <v>-460</v>
      </c>
      <c r="O7" s="357">
        <f>H7/D7%-100</f>
        <v>-6.973923590054568</v>
      </c>
      <c r="P7" s="356">
        <f>I7-E7</f>
        <v>417</v>
      </c>
      <c r="Q7" s="358">
        <f>I7/E7%-100</f>
        <v>7.94588414634147</v>
      </c>
      <c r="R7"/>
      <c r="S7"/>
    </row>
    <row r="8" spans="1:17" ht="12.75" customHeight="1" thickBot="1">
      <c r="A8" s="50"/>
      <c r="B8" s="51"/>
      <c r="C8" s="52"/>
      <c r="D8" s="52"/>
      <c r="E8" s="53"/>
      <c r="F8" s="51"/>
      <c r="G8" s="52"/>
      <c r="H8" s="52"/>
      <c r="I8" s="53"/>
      <c r="J8" s="54"/>
      <c r="K8" s="55"/>
      <c r="L8" s="54"/>
      <c r="M8" s="55"/>
      <c r="N8" s="54"/>
      <c r="O8" s="55"/>
      <c r="P8" s="56"/>
      <c r="Q8" s="57"/>
    </row>
    <row r="9" spans="1:17" ht="18" customHeight="1">
      <c r="A9" s="23" t="s">
        <v>97</v>
      </c>
      <c r="B9" s="24">
        <v>4040</v>
      </c>
      <c r="C9" s="25">
        <v>4681</v>
      </c>
      <c r="D9" s="25">
        <v>4621</v>
      </c>
      <c r="E9" s="26">
        <v>4326</v>
      </c>
      <c r="F9" s="27">
        <v>4694</v>
      </c>
      <c r="G9" s="25">
        <v>4755</v>
      </c>
      <c r="H9" s="25">
        <v>4461</v>
      </c>
      <c r="I9" s="26">
        <v>4213</v>
      </c>
      <c r="J9" s="28">
        <f>F9-B9</f>
        <v>654</v>
      </c>
      <c r="K9" s="29">
        <f>F9/B9%-100</f>
        <v>16.188118811881196</v>
      </c>
      <c r="L9" s="30">
        <f>G9-C9</f>
        <v>74</v>
      </c>
      <c r="M9" s="31">
        <f>G9/C9%-100</f>
        <v>1.5808587908566523</v>
      </c>
      <c r="N9" s="30">
        <f>H9-D9</f>
        <v>-160</v>
      </c>
      <c r="O9" s="31">
        <f>H9/D9%-100</f>
        <v>-3.4624540142826277</v>
      </c>
      <c r="P9" s="30">
        <f>I9-E9</f>
        <v>-113</v>
      </c>
      <c r="Q9" s="32">
        <f>I9/E9%-100</f>
        <v>-2.6121128062875556</v>
      </c>
    </row>
    <row r="10" spans="1:17" ht="15">
      <c r="A10" s="33" t="s">
        <v>98</v>
      </c>
      <c r="B10" s="34">
        <v>2734</v>
      </c>
      <c r="C10" s="35">
        <v>2679</v>
      </c>
      <c r="D10" s="35">
        <v>3379</v>
      </c>
      <c r="E10" s="36">
        <v>2544</v>
      </c>
      <c r="F10" s="34">
        <v>3097</v>
      </c>
      <c r="G10" s="35">
        <v>2796</v>
      </c>
      <c r="H10" s="35">
        <v>3073</v>
      </c>
      <c r="I10" s="36">
        <v>2851</v>
      </c>
      <c r="J10" s="37">
        <f>F10-B10</f>
        <v>363</v>
      </c>
      <c r="K10" s="38">
        <f>F10/B10%-100</f>
        <v>13.277249451353327</v>
      </c>
      <c r="L10" s="39">
        <f>G10-C10</f>
        <v>117</v>
      </c>
      <c r="M10" s="40">
        <f>G10/C10%-100</f>
        <v>4.367301231802912</v>
      </c>
      <c r="N10" s="39">
        <f>H10-D10</f>
        <v>-306</v>
      </c>
      <c r="O10" s="40">
        <f>H10/D10%-100</f>
        <v>-9.055933708197685</v>
      </c>
      <c r="P10" s="39">
        <f>I10-E10</f>
        <v>307</v>
      </c>
      <c r="Q10" s="41">
        <f>I10/E10%-100</f>
        <v>12.067610062893081</v>
      </c>
    </row>
    <row r="11" spans="1:17" ht="15">
      <c r="A11" s="33" t="s">
        <v>99</v>
      </c>
      <c r="B11" s="34">
        <v>2626</v>
      </c>
      <c r="C11" s="35">
        <v>2499</v>
      </c>
      <c r="D11" s="35">
        <v>3096</v>
      </c>
      <c r="E11" s="36">
        <v>2360</v>
      </c>
      <c r="F11" s="34">
        <v>3039</v>
      </c>
      <c r="G11" s="35">
        <v>2610</v>
      </c>
      <c r="H11" s="35">
        <v>2883</v>
      </c>
      <c r="I11" s="36">
        <v>2491</v>
      </c>
      <c r="J11" s="37">
        <f>F11-B11</f>
        <v>413</v>
      </c>
      <c r="K11" s="38">
        <f>F11/B11%-100</f>
        <v>15.727341964965717</v>
      </c>
      <c r="L11" s="39">
        <f>G11-C11</f>
        <v>111</v>
      </c>
      <c r="M11" s="40">
        <f>G11/C11%-100</f>
        <v>4.44177671068428</v>
      </c>
      <c r="N11" s="39">
        <f>H11-D11</f>
        <v>-213</v>
      </c>
      <c r="O11" s="40">
        <f>H11/D11%-100</f>
        <v>-6.879844961240309</v>
      </c>
      <c r="P11" s="39">
        <f>I11-E11</f>
        <v>131</v>
      </c>
      <c r="Q11" s="41">
        <f>I11/E11%-100</f>
        <v>5.550847457627114</v>
      </c>
    </row>
    <row r="12" spans="1:17" ht="18" customHeight="1">
      <c r="A12" s="359" t="s">
        <v>100</v>
      </c>
      <c r="B12" s="360">
        <v>1915</v>
      </c>
      <c r="C12" s="361">
        <v>1941</v>
      </c>
      <c r="D12" s="361">
        <v>2394</v>
      </c>
      <c r="E12" s="362">
        <v>1651</v>
      </c>
      <c r="F12" s="360">
        <v>2390</v>
      </c>
      <c r="G12" s="361">
        <v>2031</v>
      </c>
      <c r="H12" s="361">
        <v>2283</v>
      </c>
      <c r="I12" s="362">
        <v>1797</v>
      </c>
      <c r="J12" s="363">
        <f>F12-B12</f>
        <v>475</v>
      </c>
      <c r="K12" s="364">
        <f>F12/B12%-100</f>
        <v>24.804177545691914</v>
      </c>
      <c r="L12" s="365">
        <f>G12-C12</f>
        <v>90</v>
      </c>
      <c r="M12" s="364">
        <f>G12/C12%-100</f>
        <v>4.636785162287481</v>
      </c>
      <c r="N12" s="365">
        <f>H12-D12</f>
        <v>-111</v>
      </c>
      <c r="O12" s="364">
        <f>H12/D12%-100</f>
        <v>-4.636591478696744</v>
      </c>
      <c r="P12" s="365">
        <f>I12-E12</f>
        <v>146</v>
      </c>
      <c r="Q12" s="366">
        <f>I12/E12%-100</f>
        <v>8.84312537855844</v>
      </c>
    </row>
    <row r="13" spans="1:17" ht="12.75" customHeight="1" thickBot="1">
      <c r="A13" s="367"/>
      <c r="B13" s="51"/>
      <c r="C13" s="52"/>
      <c r="D13" s="52"/>
      <c r="E13" s="53"/>
      <c r="F13" s="51"/>
      <c r="G13" s="52"/>
      <c r="H13" s="52"/>
      <c r="I13" s="53"/>
      <c r="J13" s="54"/>
      <c r="K13" s="55"/>
      <c r="L13" s="54"/>
      <c r="M13" s="55"/>
      <c r="N13" s="54"/>
      <c r="O13" s="55"/>
      <c r="P13" s="56"/>
      <c r="Q13" s="57"/>
    </row>
    <row r="14" spans="1:17" ht="18" customHeight="1">
      <c r="A14" s="368" t="s">
        <v>101</v>
      </c>
      <c r="B14" s="369">
        <v>566</v>
      </c>
      <c r="C14" s="370">
        <v>195</v>
      </c>
      <c r="D14" s="370">
        <v>461</v>
      </c>
      <c r="E14" s="371">
        <v>108</v>
      </c>
      <c r="F14" s="369">
        <v>588</v>
      </c>
      <c r="G14" s="370">
        <v>225</v>
      </c>
      <c r="H14" s="370">
        <v>469</v>
      </c>
      <c r="I14" s="371">
        <v>126</v>
      </c>
      <c r="J14" s="372">
        <f aca="true" t="shared" si="0" ref="J14:J22">F14-B14</f>
        <v>22</v>
      </c>
      <c r="K14" s="373">
        <f>J14/B14%</f>
        <v>3.8869257950530036</v>
      </c>
      <c r="L14" s="372">
        <f aca="true" t="shared" si="1" ref="L14:L19">G14-C14</f>
        <v>30</v>
      </c>
      <c r="M14" s="373">
        <f>L14/C14%</f>
        <v>15.384615384615385</v>
      </c>
      <c r="N14" s="372">
        <f aca="true" t="shared" si="2" ref="N14:N19">H14-D14</f>
        <v>8</v>
      </c>
      <c r="O14" s="373">
        <f aca="true" t="shared" si="3" ref="O14:O19">H14/D14%-100</f>
        <v>1.7353579175704965</v>
      </c>
      <c r="P14" s="372">
        <f aca="true" t="shared" si="4" ref="P14:P19">I14-E14</f>
        <v>18</v>
      </c>
      <c r="Q14" s="374">
        <f>P14/E14%</f>
        <v>16.666666666666664</v>
      </c>
    </row>
    <row r="15" spans="1:17" ht="12.75" customHeight="1">
      <c r="A15" s="375" t="s">
        <v>102</v>
      </c>
      <c r="B15" s="376">
        <v>3451</v>
      </c>
      <c r="C15" s="377">
        <v>3327</v>
      </c>
      <c r="D15" s="377">
        <v>3619</v>
      </c>
      <c r="E15" s="378">
        <v>2739</v>
      </c>
      <c r="F15" s="376">
        <v>3895</v>
      </c>
      <c r="G15" s="377">
        <v>3580</v>
      </c>
      <c r="H15" s="377">
        <v>3193</v>
      </c>
      <c r="I15" s="378">
        <v>2349</v>
      </c>
      <c r="J15" s="100">
        <f t="shared" si="0"/>
        <v>444</v>
      </c>
      <c r="K15" s="101">
        <f>J15/B15%</f>
        <v>12.865835989568241</v>
      </c>
      <c r="L15" s="100">
        <f t="shared" si="1"/>
        <v>253</v>
      </c>
      <c r="M15" s="101">
        <f>L15/C15%</f>
        <v>7.604448452058911</v>
      </c>
      <c r="N15" s="100">
        <f t="shared" si="2"/>
        <v>-426</v>
      </c>
      <c r="O15" s="101">
        <f t="shared" si="3"/>
        <v>-11.771207515888364</v>
      </c>
      <c r="P15" s="100">
        <f t="shared" si="4"/>
        <v>-390</v>
      </c>
      <c r="Q15" s="102">
        <f>P15/E15%</f>
        <v>-14.238773274917852</v>
      </c>
    </row>
    <row r="16" spans="1:17" ht="12.75" customHeight="1">
      <c r="A16" s="375" t="s">
        <v>103</v>
      </c>
      <c r="B16" s="376">
        <v>488</v>
      </c>
      <c r="C16" s="377">
        <v>554</v>
      </c>
      <c r="D16" s="377">
        <v>548</v>
      </c>
      <c r="E16" s="378">
        <v>518</v>
      </c>
      <c r="F16" s="376">
        <v>591</v>
      </c>
      <c r="G16" s="377">
        <v>641</v>
      </c>
      <c r="H16" s="377">
        <v>607</v>
      </c>
      <c r="I16" s="378">
        <v>583</v>
      </c>
      <c r="J16" s="63">
        <f t="shared" si="0"/>
        <v>103</v>
      </c>
      <c r="K16" s="64">
        <f>J16/B16%</f>
        <v>21.10655737704918</v>
      </c>
      <c r="L16" s="63">
        <f t="shared" si="1"/>
        <v>87</v>
      </c>
      <c r="M16" s="64">
        <f>L16/C16%</f>
        <v>15.703971119133573</v>
      </c>
      <c r="N16" s="63">
        <f t="shared" si="2"/>
        <v>59</v>
      </c>
      <c r="O16" s="64">
        <f t="shared" si="3"/>
        <v>10.766423357664223</v>
      </c>
      <c r="P16" s="63">
        <f t="shared" si="4"/>
        <v>65</v>
      </c>
      <c r="Q16" s="65">
        <f>P16/E16%</f>
        <v>12.54826254826255</v>
      </c>
    </row>
    <row r="17" spans="1:17" ht="12.75" customHeight="1">
      <c r="A17" s="375" t="s">
        <v>104</v>
      </c>
      <c r="B17" s="376">
        <v>2218</v>
      </c>
      <c r="C17" s="377">
        <v>3548</v>
      </c>
      <c r="D17" s="377">
        <v>2712</v>
      </c>
      <c r="E17" s="378">
        <v>2857</v>
      </c>
      <c r="F17" s="376">
        <v>3034</v>
      </c>
      <c r="G17" s="377">
        <v>3506</v>
      </c>
      <c r="H17" s="377">
        <v>2533</v>
      </c>
      <c r="I17" s="378">
        <v>2821</v>
      </c>
      <c r="J17" s="379">
        <f t="shared" si="0"/>
        <v>816</v>
      </c>
      <c r="K17" s="380">
        <f>J17/B17%</f>
        <v>36.78990081154193</v>
      </c>
      <c r="L17" s="379">
        <f t="shared" si="1"/>
        <v>-42</v>
      </c>
      <c r="M17" s="380">
        <f>L17/C17%</f>
        <v>-1.1837655016910937</v>
      </c>
      <c r="N17" s="379">
        <f t="shared" si="2"/>
        <v>-179</v>
      </c>
      <c r="O17" s="380">
        <f t="shared" si="3"/>
        <v>-6.600294985250741</v>
      </c>
      <c r="P17" s="379">
        <f t="shared" si="4"/>
        <v>-36</v>
      </c>
      <c r="Q17" s="381">
        <f>P17/E17%</f>
        <v>-1.2600630031501574</v>
      </c>
    </row>
    <row r="18" spans="1:17" ht="12.75" customHeight="1">
      <c r="A18" s="375" t="s">
        <v>105</v>
      </c>
      <c r="B18" s="376">
        <v>4130</v>
      </c>
      <c r="C18" s="377">
        <v>3758</v>
      </c>
      <c r="D18" s="377">
        <v>5756</v>
      </c>
      <c r="E18" s="378">
        <v>4269</v>
      </c>
      <c r="F18" s="376">
        <v>4699</v>
      </c>
      <c r="G18" s="377">
        <v>3829</v>
      </c>
      <c r="H18" s="377">
        <v>5551</v>
      </c>
      <c r="I18" s="378">
        <v>5080</v>
      </c>
      <c r="J18" s="100">
        <f t="shared" si="0"/>
        <v>569</v>
      </c>
      <c r="K18" s="101">
        <f>J18/B18%</f>
        <v>13.7772397094431</v>
      </c>
      <c r="L18" s="100">
        <f t="shared" si="1"/>
        <v>71</v>
      </c>
      <c r="M18" s="101">
        <f>L18/C18%</f>
        <v>1.8893028206492817</v>
      </c>
      <c r="N18" s="100">
        <f t="shared" si="2"/>
        <v>-205</v>
      </c>
      <c r="O18" s="101">
        <f t="shared" si="3"/>
        <v>-3.561501042390546</v>
      </c>
      <c r="P18" s="100">
        <f t="shared" si="4"/>
        <v>811</v>
      </c>
      <c r="Q18" s="102">
        <f>P18/E18%</f>
        <v>18.997423284141487</v>
      </c>
    </row>
    <row r="19" spans="1:17" ht="18" customHeight="1">
      <c r="A19" s="382" t="s">
        <v>106</v>
      </c>
      <c r="B19" s="383">
        <v>462</v>
      </c>
      <c r="C19" s="384">
        <v>418</v>
      </c>
      <c r="D19" s="384">
        <v>394</v>
      </c>
      <c r="E19" s="385">
        <v>390</v>
      </c>
      <c r="F19" s="383">
        <v>413</v>
      </c>
      <c r="G19" s="384">
        <v>411</v>
      </c>
      <c r="H19" s="384">
        <v>347</v>
      </c>
      <c r="I19" s="385">
        <v>393</v>
      </c>
      <c r="J19" s="48">
        <f t="shared" si="0"/>
        <v>-49</v>
      </c>
      <c r="K19" s="112">
        <f>F19/B19%-100</f>
        <v>-10.606060606060609</v>
      </c>
      <c r="L19" s="48">
        <f t="shared" si="1"/>
        <v>-7</v>
      </c>
      <c r="M19" s="112">
        <f>G19/C19%-100</f>
        <v>-1.6746411483253496</v>
      </c>
      <c r="N19" s="48">
        <f t="shared" si="2"/>
        <v>-47</v>
      </c>
      <c r="O19" s="112">
        <f t="shared" si="3"/>
        <v>-11.92893401015229</v>
      </c>
      <c r="P19" s="48">
        <f t="shared" si="4"/>
        <v>3</v>
      </c>
      <c r="Q19" s="49">
        <f>I19/E19%-100</f>
        <v>0.7692307692307736</v>
      </c>
    </row>
    <row r="20" spans="1:17" ht="12.75" customHeight="1" thickBot="1">
      <c r="A20" s="367"/>
      <c r="B20" s="51"/>
      <c r="C20" s="52"/>
      <c r="D20" s="52"/>
      <c r="E20" s="53"/>
      <c r="F20" s="51"/>
      <c r="G20" s="52"/>
      <c r="H20" s="52"/>
      <c r="I20" s="53"/>
      <c r="J20" s="54"/>
      <c r="K20" s="55"/>
      <c r="L20" s="54"/>
      <c r="M20" s="55"/>
      <c r="N20" s="54"/>
      <c r="O20" s="55"/>
      <c r="P20" s="56"/>
      <c r="Q20" s="57"/>
    </row>
    <row r="21" spans="1:17" ht="18" customHeight="1">
      <c r="A21" s="23" t="s">
        <v>19</v>
      </c>
      <c r="B21" s="24">
        <v>9270</v>
      </c>
      <c r="C21" s="58">
        <v>9718</v>
      </c>
      <c r="D21" s="58">
        <v>11060</v>
      </c>
      <c r="E21" s="59">
        <v>9045</v>
      </c>
      <c r="F21" s="24">
        <v>10728</v>
      </c>
      <c r="G21" s="58">
        <v>9855</v>
      </c>
      <c r="H21" s="58">
        <v>10457</v>
      </c>
      <c r="I21" s="59">
        <v>9347</v>
      </c>
      <c r="J21" s="28">
        <f t="shared" si="0"/>
        <v>1458</v>
      </c>
      <c r="K21" s="29">
        <f>F21/B21%-100</f>
        <v>15.728155339805824</v>
      </c>
      <c r="L21" s="30">
        <f>G21-C21</f>
        <v>137</v>
      </c>
      <c r="M21" s="29">
        <f>G21/C21%-100</f>
        <v>1.4097550936406549</v>
      </c>
      <c r="N21" s="30">
        <f>H21-D21</f>
        <v>-603</v>
      </c>
      <c r="O21" s="29">
        <f>H21/D21%-100</f>
        <v>-5.4520795660036185</v>
      </c>
      <c r="P21" s="30">
        <f>I21-E21</f>
        <v>302</v>
      </c>
      <c r="Q21" s="32">
        <f>I21/E21%-100</f>
        <v>3.338861249309005</v>
      </c>
    </row>
    <row r="22" spans="1:17" ht="16.5" customHeight="1">
      <c r="A22" s="386" t="s">
        <v>20</v>
      </c>
      <c r="B22" s="387">
        <v>2045</v>
      </c>
      <c r="C22" s="387">
        <v>2082</v>
      </c>
      <c r="D22" s="387">
        <v>2430</v>
      </c>
      <c r="E22" s="388">
        <v>1836</v>
      </c>
      <c r="F22" s="387">
        <v>2492</v>
      </c>
      <c r="G22" s="387">
        <v>2337</v>
      </c>
      <c r="H22" s="387">
        <v>2243</v>
      </c>
      <c r="I22" s="388">
        <v>2005</v>
      </c>
      <c r="J22" s="365">
        <f t="shared" si="0"/>
        <v>447</v>
      </c>
      <c r="K22" s="389">
        <f>F22/B22%-100</f>
        <v>21.858190709046454</v>
      </c>
      <c r="L22" s="365">
        <f>G22-C22</f>
        <v>255</v>
      </c>
      <c r="M22" s="389">
        <f>G22/C22%-100</f>
        <v>12.247838616714702</v>
      </c>
      <c r="N22" s="365">
        <f>H22-D22</f>
        <v>-187</v>
      </c>
      <c r="O22" s="389">
        <f>H22/D22%-100</f>
        <v>-7.695473251028815</v>
      </c>
      <c r="P22" s="365">
        <f>I22-E22</f>
        <v>169</v>
      </c>
      <c r="Q22" s="366">
        <f>I22/E22%-100</f>
        <v>9.204793028322442</v>
      </c>
    </row>
    <row r="23" spans="1:17" ht="12.75" customHeight="1" thickBot="1">
      <c r="A23" s="50"/>
      <c r="B23" s="51"/>
      <c r="C23" s="52"/>
      <c r="D23" s="52"/>
      <c r="E23" s="78"/>
      <c r="F23" s="51"/>
      <c r="G23" s="52"/>
      <c r="H23" s="52"/>
      <c r="I23" s="78"/>
      <c r="J23" s="54"/>
      <c r="K23" s="55"/>
      <c r="L23" s="54"/>
      <c r="M23" s="55"/>
      <c r="N23" s="54"/>
      <c r="O23" s="55"/>
      <c r="P23" s="56"/>
      <c r="Q23" s="57"/>
    </row>
    <row r="24" spans="1:17" ht="18" customHeight="1">
      <c r="A24" s="79" t="s">
        <v>23</v>
      </c>
      <c r="B24" s="80">
        <v>3269</v>
      </c>
      <c r="C24" s="80">
        <v>4027</v>
      </c>
      <c r="D24" s="80">
        <v>4305</v>
      </c>
      <c r="E24" s="81">
        <v>3834</v>
      </c>
      <c r="F24" s="80">
        <v>3807</v>
      </c>
      <c r="G24" s="80">
        <v>4066</v>
      </c>
      <c r="H24" s="80">
        <v>3664</v>
      </c>
      <c r="I24" s="81">
        <v>3714</v>
      </c>
      <c r="J24" s="82">
        <f aca="true" t="shared" si="5" ref="J24:J31">F24-B24</f>
        <v>538</v>
      </c>
      <c r="K24" s="83">
        <f>F24/B24%-100</f>
        <v>16.45763230345672</v>
      </c>
      <c r="L24" s="82">
        <f aca="true" t="shared" si="6" ref="L24:L31">G24-C24</f>
        <v>39</v>
      </c>
      <c r="M24" s="83">
        <f>G24/C24%-100</f>
        <v>0.9684628755897648</v>
      </c>
      <c r="N24" s="82">
        <f aca="true" t="shared" si="7" ref="N24:N31">H24-D24</f>
        <v>-641</v>
      </c>
      <c r="O24" s="83">
        <f aca="true" t="shared" si="8" ref="O24:O31">H24/D24%-100</f>
        <v>-14.889663182346098</v>
      </c>
      <c r="P24" s="82">
        <f aca="true" t="shared" si="9" ref="P24:P31">I24-E24</f>
        <v>-120</v>
      </c>
      <c r="Q24" s="84">
        <f>I24/E24%-100</f>
        <v>-3.129890453834122</v>
      </c>
    </row>
    <row r="25" spans="1:17" ht="15">
      <c r="A25" s="85" t="s">
        <v>24</v>
      </c>
      <c r="B25" s="86">
        <v>8046</v>
      </c>
      <c r="C25" s="86">
        <v>7773</v>
      </c>
      <c r="D25" s="86">
        <v>9185</v>
      </c>
      <c r="E25" s="87">
        <v>7047</v>
      </c>
      <c r="F25" s="86">
        <v>9413</v>
      </c>
      <c r="G25" s="86">
        <v>8126</v>
      </c>
      <c r="H25" s="86">
        <v>9036</v>
      </c>
      <c r="I25" s="87">
        <v>7638</v>
      </c>
      <c r="J25" s="88">
        <f t="shared" si="5"/>
        <v>1367</v>
      </c>
      <c r="K25" s="89">
        <f>J25/B25%</f>
        <v>16.98980860054686</v>
      </c>
      <c r="L25" s="88">
        <f t="shared" si="6"/>
        <v>353</v>
      </c>
      <c r="M25" s="89">
        <f>L25/C25%</f>
        <v>4.541361121831982</v>
      </c>
      <c r="N25" s="88">
        <f t="shared" si="7"/>
        <v>-149</v>
      </c>
      <c r="O25" s="89">
        <f t="shared" si="8"/>
        <v>-1.622210125204134</v>
      </c>
      <c r="P25" s="88">
        <f t="shared" si="9"/>
        <v>591</v>
      </c>
      <c r="Q25" s="90">
        <f>P25/E25%</f>
        <v>8.386547467007237</v>
      </c>
    </row>
    <row r="26" spans="1:17" ht="16.5" customHeight="1">
      <c r="A26" s="91" t="s">
        <v>25</v>
      </c>
      <c r="B26" s="92">
        <v>8925</v>
      </c>
      <c r="C26" s="92">
        <v>9499</v>
      </c>
      <c r="D26" s="92">
        <v>11246</v>
      </c>
      <c r="E26" s="93">
        <v>9050</v>
      </c>
      <c r="F26" s="92">
        <v>10564</v>
      </c>
      <c r="G26" s="92">
        <v>9857</v>
      </c>
      <c r="H26" s="92">
        <v>10114</v>
      </c>
      <c r="I26" s="93">
        <v>8931</v>
      </c>
      <c r="J26" s="372">
        <f t="shared" si="5"/>
        <v>1639</v>
      </c>
      <c r="K26" s="373">
        <f>J26/B26%</f>
        <v>18.364145658263304</v>
      </c>
      <c r="L26" s="372">
        <f t="shared" si="6"/>
        <v>358</v>
      </c>
      <c r="M26" s="373">
        <f>L26/C26%</f>
        <v>3.76881777029161</v>
      </c>
      <c r="N26" s="372">
        <f t="shared" si="7"/>
        <v>-1132</v>
      </c>
      <c r="O26" s="373">
        <f t="shared" si="8"/>
        <v>-10.065801173750657</v>
      </c>
      <c r="P26" s="372">
        <f t="shared" si="9"/>
        <v>-119</v>
      </c>
      <c r="Q26" s="374">
        <f>P26/E26%</f>
        <v>-1.3149171270718232</v>
      </c>
    </row>
    <row r="27" spans="1:17" ht="15">
      <c r="A27" s="97" t="s">
        <v>26</v>
      </c>
      <c r="B27" s="98">
        <v>334</v>
      </c>
      <c r="C27" s="98">
        <v>396</v>
      </c>
      <c r="D27" s="98">
        <v>285</v>
      </c>
      <c r="E27" s="99">
        <v>376</v>
      </c>
      <c r="F27" s="98">
        <v>457</v>
      </c>
      <c r="G27" s="98">
        <v>457</v>
      </c>
      <c r="H27" s="98">
        <v>338</v>
      </c>
      <c r="I27" s="99">
        <v>344</v>
      </c>
      <c r="J27" s="100">
        <f t="shared" si="5"/>
        <v>123</v>
      </c>
      <c r="K27" s="101">
        <f>J27/B27%</f>
        <v>36.82634730538922</v>
      </c>
      <c r="L27" s="100">
        <f t="shared" si="6"/>
        <v>61</v>
      </c>
      <c r="M27" s="101">
        <f>L27/C27%</f>
        <v>15.404040404040405</v>
      </c>
      <c r="N27" s="100">
        <f t="shared" si="7"/>
        <v>53</v>
      </c>
      <c r="O27" s="101">
        <f t="shared" si="8"/>
        <v>18.596491228070178</v>
      </c>
      <c r="P27" s="100">
        <f t="shared" si="9"/>
        <v>-32</v>
      </c>
      <c r="Q27" s="102">
        <f>P27/E27%</f>
        <v>-8.51063829787234</v>
      </c>
    </row>
    <row r="28" spans="1:17" ht="15">
      <c r="A28" s="103" t="s">
        <v>107</v>
      </c>
      <c r="B28" s="104">
        <v>2056</v>
      </c>
      <c r="C28" s="104">
        <v>1905</v>
      </c>
      <c r="D28" s="104">
        <v>1959</v>
      </c>
      <c r="E28" s="105">
        <v>1455</v>
      </c>
      <c r="F28" s="104">
        <v>2199</v>
      </c>
      <c r="G28" s="104">
        <v>1878</v>
      </c>
      <c r="H28" s="104">
        <v>2248</v>
      </c>
      <c r="I28" s="105">
        <v>2077</v>
      </c>
      <c r="J28" s="63">
        <f t="shared" si="5"/>
        <v>143</v>
      </c>
      <c r="K28" s="64">
        <f>F28/B28%-100</f>
        <v>6.95525291828794</v>
      </c>
      <c r="L28" s="63">
        <f t="shared" si="6"/>
        <v>-27</v>
      </c>
      <c r="M28" s="64">
        <f>G28/C28%-100</f>
        <v>-1.4173228346456739</v>
      </c>
      <c r="N28" s="63">
        <f t="shared" si="7"/>
        <v>289</v>
      </c>
      <c r="O28" s="64">
        <f t="shared" si="8"/>
        <v>14.752424706482898</v>
      </c>
      <c r="P28" s="63">
        <f t="shared" si="9"/>
        <v>622</v>
      </c>
      <c r="Q28" s="65">
        <f>I28/E28%-100</f>
        <v>42.74914089347078</v>
      </c>
    </row>
    <row r="29" spans="1:17" ht="16.5" customHeight="1">
      <c r="A29" s="390" t="s">
        <v>108</v>
      </c>
      <c r="B29" s="98">
        <v>2937</v>
      </c>
      <c r="C29" s="98">
        <v>3013</v>
      </c>
      <c r="D29" s="98">
        <v>3388</v>
      </c>
      <c r="E29" s="99">
        <v>2682</v>
      </c>
      <c r="F29" s="98">
        <v>3136</v>
      </c>
      <c r="G29" s="98">
        <v>2926</v>
      </c>
      <c r="H29" s="98">
        <v>2527</v>
      </c>
      <c r="I29" s="99">
        <v>1874</v>
      </c>
      <c r="J29" s="100">
        <f>F29-B29</f>
        <v>199</v>
      </c>
      <c r="K29" s="101">
        <f>F29/B29%-100</f>
        <v>6.7756213823629565</v>
      </c>
      <c r="L29" s="100">
        <f>G29-C29</f>
        <v>-87</v>
      </c>
      <c r="M29" s="101">
        <f>G29/C29%-100</f>
        <v>-2.8874875539329565</v>
      </c>
      <c r="N29" s="100">
        <f>H29-D29</f>
        <v>-861</v>
      </c>
      <c r="O29" s="101">
        <f>H29/D29%-100</f>
        <v>-25.413223140495873</v>
      </c>
      <c r="P29" s="100">
        <f>I29-E29</f>
        <v>-808</v>
      </c>
      <c r="Q29" s="102">
        <f>I29/E29%-100</f>
        <v>-30.126771066368377</v>
      </c>
    </row>
    <row r="30" spans="1:17" ht="16.5" customHeight="1">
      <c r="A30" s="106" t="s">
        <v>28</v>
      </c>
      <c r="B30" s="107">
        <v>10570</v>
      </c>
      <c r="C30" s="107">
        <v>11250</v>
      </c>
      <c r="D30" s="107">
        <v>12919</v>
      </c>
      <c r="E30" s="108">
        <v>10173</v>
      </c>
      <c r="F30" s="107">
        <v>12356</v>
      </c>
      <c r="G30" s="107">
        <v>11653</v>
      </c>
      <c r="H30" s="107">
        <v>11960</v>
      </c>
      <c r="I30" s="108">
        <v>10615</v>
      </c>
      <c r="J30" s="94">
        <f t="shared" si="5"/>
        <v>1786</v>
      </c>
      <c r="K30" s="95">
        <f>F30/B30%-100</f>
        <v>16.89687795648061</v>
      </c>
      <c r="L30" s="94">
        <f t="shared" si="6"/>
        <v>403</v>
      </c>
      <c r="M30" s="95">
        <f>G30/C30%-100</f>
        <v>3.582222222222228</v>
      </c>
      <c r="N30" s="94">
        <f t="shared" si="7"/>
        <v>-959</v>
      </c>
      <c r="O30" s="95">
        <f t="shared" si="8"/>
        <v>-7.4231751683566785</v>
      </c>
      <c r="P30" s="94">
        <f t="shared" si="9"/>
        <v>442</v>
      </c>
      <c r="Q30" s="96">
        <f>I30/E30%-100</f>
        <v>4.34483436547724</v>
      </c>
    </row>
    <row r="31" spans="1:17" ht="18" customHeight="1">
      <c r="A31" s="109" t="s">
        <v>29</v>
      </c>
      <c r="B31" s="110">
        <v>745</v>
      </c>
      <c r="C31" s="110">
        <v>550</v>
      </c>
      <c r="D31" s="110">
        <v>571</v>
      </c>
      <c r="E31" s="111">
        <v>708</v>
      </c>
      <c r="F31" s="110">
        <v>864</v>
      </c>
      <c r="G31" s="110">
        <v>539</v>
      </c>
      <c r="H31" s="110">
        <v>740</v>
      </c>
      <c r="I31" s="111">
        <v>737</v>
      </c>
      <c r="J31" s="48">
        <f t="shared" si="5"/>
        <v>119</v>
      </c>
      <c r="K31" s="112">
        <f>F31/B31%-100</f>
        <v>15.97315436241611</v>
      </c>
      <c r="L31" s="48">
        <f t="shared" si="6"/>
        <v>-11</v>
      </c>
      <c r="M31" s="112">
        <f>G31/C31%-100</f>
        <v>-2</v>
      </c>
      <c r="N31" s="48">
        <f t="shared" si="7"/>
        <v>169</v>
      </c>
      <c r="O31" s="112">
        <f t="shared" si="8"/>
        <v>29.597197898423815</v>
      </c>
      <c r="P31" s="48">
        <f t="shared" si="9"/>
        <v>29</v>
      </c>
      <c r="Q31" s="49">
        <f>I31/E31%-100</f>
        <v>4.096045197740111</v>
      </c>
    </row>
    <row r="32" spans="1:17" ht="12.75" customHeight="1" thickBot="1">
      <c r="A32" s="113"/>
      <c r="B32" s="114"/>
      <c r="C32" s="115"/>
      <c r="D32" s="115"/>
      <c r="E32" s="116"/>
      <c r="F32" s="114"/>
      <c r="G32" s="115"/>
      <c r="H32" s="115"/>
      <c r="I32" s="116"/>
      <c r="J32" s="117"/>
      <c r="K32" s="118"/>
      <c r="L32" s="117"/>
      <c r="M32" s="118"/>
      <c r="N32" s="117"/>
      <c r="O32" s="118"/>
      <c r="P32" s="119"/>
      <c r="Q32" s="120"/>
    </row>
    <row r="33" spans="1:17" ht="9.75" customHeight="1">
      <c r="A33" s="127"/>
      <c r="B33" s="121"/>
      <c r="C33" s="122"/>
      <c r="D33" s="122"/>
      <c r="E33" s="123"/>
      <c r="F33" s="121"/>
      <c r="G33" s="122"/>
      <c r="H33" s="122"/>
      <c r="I33" s="123"/>
      <c r="J33" s="128"/>
      <c r="K33" s="129"/>
      <c r="L33" s="130"/>
      <c r="M33" s="129"/>
      <c r="N33" s="130"/>
      <c r="O33" s="129"/>
      <c r="P33" s="130"/>
      <c r="Q33" s="131"/>
    </row>
    <row r="34" spans="1:17" ht="15">
      <c r="A34" s="132" t="s">
        <v>9</v>
      </c>
      <c r="B34" s="133">
        <f aca="true" t="shared" si="10" ref="B34:I34">SUM(B6:B7)</f>
        <v>11315</v>
      </c>
      <c r="C34" s="134">
        <f t="shared" si="10"/>
        <v>11800</v>
      </c>
      <c r="D34" s="134">
        <f t="shared" si="10"/>
        <v>13490</v>
      </c>
      <c r="E34" s="135">
        <f t="shared" si="10"/>
        <v>10881</v>
      </c>
      <c r="F34" s="133">
        <f t="shared" si="10"/>
        <v>13220</v>
      </c>
      <c r="G34" s="134">
        <f t="shared" si="10"/>
        <v>12192</v>
      </c>
      <c r="H34" s="134">
        <f t="shared" si="10"/>
        <v>12700</v>
      </c>
      <c r="I34" s="135">
        <f t="shared" si="10"/>
        <v>11352</v>
      </c>
      <c r="J34" s="136">
        <f>F34-B34</f>
        <v>1905</v>
      </c>
      <c r="K34" s="137">
        <f>F34/B34%-100</f>
        <v>16.836058329650896</v>
      </c>
      <c r="L34" s="136">
        <f>G34-C34</f>
        <v>392</v>
      </c>
      <c r="M34" s="137">
        <f>G34/C34%-100</f>
        <v>3.3220338983050794</v>
      </c>
      <c r="N34" s="136">
        <f>H34-D34</f>
        <v>-790</v>
      </c>
      <c r="O34" s="137">
        <f>H34/D34%-100</f>
        <v>-5.856189770200146</v>
      </c>
      <c r="P34" s="136">
        <f>I34-E34</f>
        <v>471</v>
      </c>
      <c r="Q34" s="138">
        <f>I34/E34%-100</f>
        <v>4.328646264130128</v>
      </c>
    </row>
    <row r="35" spans="1:17" ht="15">
      <c r="A35" s="139" t="s">
        <v>31</v>
      </c>
      <c r="B35" s="140">
        <v>1504</v>
      </c>
      <c r="C35" s="141">
        <v>1877</v>
      </c>
      <c r="D35" s="391">
        <v>1574</v>
      </c>
      <c r="E35" s="392">
        <v>1927</v>
      </c>
      <c r="F35" s="140">
        <v>1997</v>
      </c>
      <c r="G35" s="141">
        <v>1784</v>
      </c>
      <c r="H35" s="391">
        <v>968</v>
      </c>
      <c r="I35" s="142">
        <v>1063</v>
      </c>
      <c r="J35" s="143">
        <f>F35-B35</f>
        <v>493</v>
      </c>
      <c r="K35" s="144">
        <f>F35/B35%-100</f>
        <v>32.779255319148945</v>
      </c>
      <c r="L35" s="145">
        <f>G35-C35</f>
        <v>-93</v>
      </c>
      <c r="M35" s="144">
        <f>G35/C35%-100</f>
        <v>-4.954714970697921</v>
      </c>
      <c r="N35" s="145">
        <f>H35-D35</f>
        <v>-606</v>
      </c>
      <c r="O35" s="144">
        <f>H35/D35%-100</f>
        <v>-38.50063532401525</v>
      </c>
      <c r="P35" s="145">
        <f>I35-E35</f>
        <v>-864</v>
      </c>
      <c r="Q35" s="146">
        <f>I35/E35%-100</f>
        <v>-44.83653347171769</v>
      </c>
    </row>
    <row r="36" spans="1:17" ht="7.5" customHeight="1">
      <c r="A36" s="147"/>
      <c r="B36" s="148"/>
      <c r="C36" s="149"/>
      <c r="D36" s="149"/>
      <c r="E36" s="150"/>
      <c r="F36" s="148"/>
      <c r="G36" s="149"/>
      <c r="H36" s="149"/>
      <c r="I36" s="150"/>
      <c r="J36" s="136"/>
      <c r="K36" s="137"/>
      <c r="L36" s="136"/>
      <c r="M36" s="137"/>
      <c r="N36" s="136"/>
      <c r="O36" s="137"/>
      <c r="P36" s="136"/>
      <c r="Q36" s="138"/>
    </row>
    <row r="37" spans="1:17" ht="15">
      <c r="A37" s="132" t="s">
        <v>32</v>
      </c>
      <c r="B37" s="151">
        <f aca="true" t="shared" si="11" ref="B37:I37">B35+B34</f>
        <v>12819</v>
      </c>
      <c r="C37" s="152">
        <f t="shared" si="11"/>
        <v>13677</v>
      </c>
      <c r="D37" s="152">
        <f t="shared" si="11"/>
        <v>15064</v>
      </c>
      <c r="E37" s="153">
        <f t="shared" si="11"/>
        <v>12808</v>
      </c>
      <c r="F37" s="154">
        <f t="shared" si="11"/>
        <v>15217</v>
      </c>
      <c r="G37" s="152">
        <f t="shared" si="11"/>
        <v>13976</v>
      </c>
      <c r="H37" s="152">
        <f t="shared" si="11"/>
        <v>13668</v>
      </c>
      <c r="I37" s="155">
        <f t="shared" si="11"/>
        <v>12415</v>
      </c>
      <c r="J37" s="136">
        <f>F37-B37</f>
        <v>2398</v>
      </c>
      <c r="K37" s="137">
        <f>F37/B37%-100</f>
        <v>18.7066073796708</v>
      </c>
      <c r="L37" s="136">
        <f>G37-C37</f>
        <v>299</v>
      </c>
      <c r="M37" s="137">
        <f>G37/C37%-100</f>
        <v>2.1861519339036306</v>
      </c>
      <c r="N37" s="136">
        <f>H37-D37</f>
        <v>-1396</v>
      </c>
      <c r="O37" s="137">
        <f>H37/D37%-100</f>
        <v>-9.267126925119484</v>
      </c>
      <c r="P37" s="136">
        <f>I37-E37</f>
        <v>-393</v>
      </c>
      <c r="Q37" s="138">
        <f>I37/E37%-100</f>
        <v>-3.0683947532792075</v>
      </c>
    </row>
    <row r="38" spans="1:17" ht="9.75" customHeight="1">
      <c r="A38" s="127"/>
      <c r="B38" s="156"/>
      <c r="C38" s="157"/>
      <c r="D38" s="157"/>
      <c r="E38" s="158"/>
      <c r="F38" s="156"/>
      <c r="G38" s="157"/>
      <c r="H38" s="157"/>
      <c r="I38" s="158"/>
      <c r="J38" s="159"/>
      <c r="K38" s="159"/>
      <c r="L38" s="160"/>
      <c r="M38" s="159"/>
      <c r="N38" s="160"/>
      <c r="O38" s="159"/>
      <c r="P38" s="160"/>
      <c r="Q38" s="161"/>
    </row>
    <row r="39" spans="1:17" ht="19.5" customHeight="1" thickBot="1">
      <c r="A39" s="162" t="s">
        <v>33</v>
      </c>
      <c r="B39" s="163"/>
      <c r="C39" s="163"/>
      <c r="D39" s="163"/>
      <c r="E39" s="163"/>
      <c r="F39" s="163"/>
      <c r="G39" s="163"/>
      <c r="H39" s="163"/>
      <c r="I39" s="163"/>
      <c r="J39" s="163"/>
      <c r="K39" s="163"/>
      <c r="L39" s="163"/>
      <c r="M39" s="163"/>
      <c r="N39" s="163"/>
      <c r="O39" s="163"/>
      <c r="P39" s="163"/>
      <c r="Q39" s="164"/>
    </row>
    <row r="40" ht="15.75" thickTop="1"/>
  </sheetData>
  <sheetProtection/>
  <mergeCells count="9">
    <mergeCell ref="G4:G5"/>
    <mergeCell ref="H4:H5"/>
    <mergeCell ref="I4:I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4724409448818898" bottom="0.4724409448818898" header="0.31496062992125984" footer="0.31496062992125984"/>
  <pageSetup fitToHeight="1" fitToWidth="1" horizontalDpi="300" verticalDpi="300" orientation="landscape" paperSize="9" scale="9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7" width="7.7109375" style="0" customWidth="1"/>
    <col min="8" max="8" width="6.7109375" style="0" customWidth="1"/>
    <col min="9" max="9" width="5.7109375" style="0" customWidth="1"/>
    <col min="10" max="10" width="7.140625" style="0" customWidth="1"/>
    <col min="11" max="11" width="6.421875" style="0" customWidth="1"/>
    <col min="12" max="12" width="7.140625" style="0" customWidth="1"/>
    <col min="13" max="13" width="5.7109375" style="0" customWidth="1"/>
  </cols>
  <sheetData>
    <row r="1" spans="1:13" ht="22.5" customHeight="1" thickTop="1">
      <c r="A1" s="1" t="s">
        <v>145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2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451" t="s">
        <v>36</v>
      </c>
      <c r="B3" s="397">
        <v>2017</v>
      </c>
      <c r="C3" s="9"/>
      <c r="D3" s="9"/>
      <c r="E3" s="397">
        <v>2018</v>
      </c>
      <c r="F3" s="9"/>
      <c r="G3" s="9"/>
      <c r="H3" s="10" t="s">
        <v>3</v>
      </c>
      <c r="I3" s="11"/>
      <c r="J3" s="12"/>
      <c r="K3" s="12"/>
      <c r="L3" s="12"/>
      <c r="M3" s="13"/>
    </row>
    <row r="4" spans="1:13" s="18" customFormat="1" ht="12.75" customHeight="1">
      <c r="A4" s="452"/>
      <c r="B4" s="457" t="s">
        <v>4</v>
      </c>
      <c r="C4" s="462" t="s">
        <v>5</v>
      </c>
      <c r="D4" s="461" t="s">
        <v>6</v>
      </c>
      <c r="E4" s="457" t="s">
        <v>4</v>
      </c>
      <c r="F4" s="462" t="s">
        <v>5</v>
      </c>
      <c r="G4" s="461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</row>
    <row r="5" spans="1:16" s="18" customFormat="1" ht="15.75" thickBot="1">
      <c r="A5" s="453"/>
      <c r="B5" s="446"/>
      <c r="C5" s="448"/>
      <c r="D5" s="450"/>
      <c r="E5" s="446"/>
      <c r="F5" s="448"/>
      <c r="G5" s="450"/>
      <c r="H5" s="20" t="s">
        <v>10</v>
      </c>
      <c r="I5" s="21" t="s">
        <v>14</v>
      </c>
      <c r="J5" s="20" t="s">
        <v>12</v>
      </c>
      <c r="K5" s="21" t="s">
        <v>14</v>
      </c>
      <c r="L5" s="20" t="s">
        <v>13</v>
      </c>
      <c r="M5" s="22" t="s">
        <v>14</v>
      </c>
      <c r="N5"/>
      <c r="O5"/>
      <c r="P5"/>
    </row>
    <row r="6" spans="1:13" ht="18" customHeight="1">
      <c r="A6" s="23" t="s">
        <v>97</v>
      </c>
      <c r="B6" s="24">
        <v>3559</v>
      </c>
      <c r="C6" s="25">
        <v>3002</v>
      </c>
      <c r="D6" s="26">
        <v>6561</v>
      </c>
      <c r="E6" s="27">
        <v>3864</v>
      </c>
      <c r="F6" s="25">
        <v>3074</v>
      </c>
      <c r="G6" s="26">
        <v>6938</v>
      </c>
      <c r="H6" s="28">
        <f>E6-B6</f>
        <v>305</v>
      </c>
      <c r="I6" s="29">
        <f>E6/B6%-100</f>
        <v>8.569822983984253</v>
      </c>
      <c r="J6" s="30">
        <f>F6-C6</f>
        <v>72</v>
      </c>
      <c r="K6" s="31">
        <f>F6/C6%-100</f>
        <v>2.398401065956037</v>
      </c>
      <c r="L6" s="30">
        <f>G6-D6</f>
        <v>377</v>
      </c>
      <c r="M6" s="32">
        <f>G6/D6%-100</f>
        <v>5.746075293400395</v>
      </c>
    </row>
    <row r="7" spans="1:13" ht="13.5" customHeight="1">
      <c r="A7" s="33" t="s">
        <v>98</v>
      </c>
      <c r="B7" s="34">
        <v>2260</v>
      </c>
      <c r="C7" s="35">
        <v>2108</v>
      </c>
      <c r="D7" s="36">
        <v>4368</v>
      </c>
      <c r="E7" s="34">
        <v>2313</v>
      </c>
      <c r="F7" s="35">
        <v>2211</v>
      </c>
      <c r="G7" s="36">
        <v>4524</v>
      </c>
      <c r="H7" s="37">
        <f>E7-B7</f>
        <v>53</v>
      </c>
      <c r="I7" s="38">
        <f>E7/B7%-100</f>
        <v>2.345132743362825</v>
      </c>
      <c r="J7" s="39">
        <f>F7-C7</f>
        <v>103</v>
      </c>
      <c r="K7" s="40">
        <f>F7/C7%-100</f>
        <v>4.886148007590137</v>
      </c>
      <c r="L7" s="39">
        <f>G7-D7</f>
        <v>156</v>
      </c>
      <c r="M7" s="41">
        <f>G7/D7%-100</f>
        <v>3.5714285714285694</v>
      </c>
    </row>
    <row r="8" spans="1:13" ht="13.5" customHeight="1">
      <c r="A8" s="33" t="s">
        <v>99</v>
      </c>
      <c r="B8" s="34">
        <v>2163</v>
      </c>
      <c r="C8" s="35">
        <v>2066</v>
      </c>
      <c r="D8" s="36">
        <v>4229</v>
      </c>
      <c r="E8" s="34">
        <v>2220</v>
      </c>
      <c r="F8" s="35">
        <v>2121</v>
      </c>
      <c r="G8" s="36">
        <v>4341</v>
      </c>
      <c r="H8" s="37">
        <f>E8-B8</f>
        <v>57</v>
      </c>
      <c r="I8" s="38">
        <f>E8/B8%-100</f>
        <v>2.635228848821086</v>
      </c>
      <c r="J8" s="39">
        <f>F8-C8</f>
        <v>55</v>
      </c>
      <c r="K8" s="40">
        <f>F8/C8%-100</f>
        <v>2.662149080348499</v>
      </c>
      <c r="L8" s="39">
        <f>G8-D8</f>
        <v>112</v>
      </c>
      <c r="M8" s="41">
        <f>G8/D8%-100</f>
        <v>2.6483802317332703</v>
      </c>
    </row>
    <row r="9" spans="1:13" ht="18" customHeight="1">
      <c r="A9" s="42" t="s">
        <v>100</v>
      </c>
      <c r="B9" s="439">
        <v>1649</v>
      </c>
      <c r="C9" s="44">
        <v>1454</v>
      </c>
      <c r="D9" s="440">
        <v>3103</v>
      </c>
      <c r="E9" s="439">
        <v>1887</v>
      </c>
      <c r="F9" s="44">
        <v>1615</v>
      </c>
      <c r="G9" s="440">
        <v>3502</v>
      </c>
      <c r="H9" s="441">
        <f>E9-B9</f>
        <v>238</v>
      </c>
      <c r="I9" s="47">
        <f>E9/B9%-100</f>
        <v>14.432989690721655</v>
      </c>
      <c r="J9" s="48">
        <f>F9-C9</f>
        <v>161</v>
      </c>
      <c r="K9" s="47">
        <f>F9/C9%-100</f>
        <v>11.072902338376892</v>
      </c>
      <c r="L9" s="48">
        <f>G9-D9</f>
        <v>399</v>
      </c>
      <c r="M9" s="49">
        <f>G9/D9%-100</f>
        <v>12.858524009023526</v>
      </c>
    </row>
    <row r="10" spans="1:13" ht="12.75" customHeight="1" thickBot="1">
      <c r="A10" s="367"/>
      <c r="B10" s="51"/>
      <c r="C10" s="52"/>
      <c r="D10" s="53"/>
      <c r="E10" s="51"/>
      <c r="F10" s="52"/>
      <c r="G10" s="53"/>
      <c r="H10" s="54"/>
      <c r="I10" s="55"/>
      <c r="J10" s="54"/>
      <c r="K10" s="55"/>
      <c r="L10" s="56"/>
      <c r="M10" s="57"/>
    </row>
    <row r="11" spans="1:13" ht="18" customHeight="1">
      <c r="A11" s="368" t="s">
        <v>101</v>
      </c>
      <c r="B11" s="369">
        <v>367</v>
      </c>
      <c r="C11" s="370">
        <v>126</v>
      </c>
      <c r="D11" s="442">
        <v>493</v>
      </c>
      <c r="E11" s="369">
        <v>450</v>
      </c>
      <c r="F11" s="370">
        <v>130</v>
      </c>
      <c r="G11" s="442">
        <v>580</v>
      </c>
      <c r="H11" s="372">
        <f aca="true" t="shared" si="0" ref="H11:H16">E11-B11</f>
        <v>83</v>
      </c>
      <c r="I11" s="373">
        <f>H11/B11%</f>
        <v>22.615803814713896</v>
      </c>
      <c r="J11" s="372">
        <f aca="true" t="shared" si="1" ref="J11:J16">F11-C11</f>
        <v>4</v>
      </c>
      <c r="K11" s="373">
        <f>J11/C11%</f>
        <v>3.1746031746031744</v>
      </c>
      <c r="L11" s="372">
        <f aca="true" t="shared" si="2" ref="L11:L16">G11-D11</f>
        <v>87</v>
      </c>
      <c r="M11" s="374">
        <f>L11/D11%</f>
        <v>17.647058823529413</v>
      </c>
    </row>
    <row r="12" spans="1:13" ht="13.5" customHeight="1">
      <c r="A12" s="375" t="s">
        <v>102</v>
      </c>
      <c r="B12" s="376">
        <v>4362</v>
      </c>
      <c r="C12" s="377">
        <v>2531</v>
      </c>
      <c r="D12" s="443">
        <v>6893</v>
      </c>
      <c r="E12" s="376">
        <v>4321</v>
      </c>
      <c r="F12" s="377">
        <v>2379</v>
      </c>
      <c r="G12" s="443">
        <v>6700</v>
      </c>
      <c r="H12" s="100">
        <f t="shared" si="0"/>
        <v>-41</v>
      </c>
      <c r="I12" s="101">
        <f>H12/B12%</f>
        <v>-0.9399358092618065</v>
      </c>
      <c r="J12" s="100">
        <f t="shared" si="1"/>
        <v>-152</v>
      </c>
      <c r="K12" s="101">
        <f>J12/C12%</f>
        <v>-6.00553141050968</v>
      </c>
      <c r="L12" s="100">
        <f t="shared" si="2"/>
        <v>-193</v>
      </c>
      <c r="M12" s="102">
        <f>L12/D12%</f>
        <v>-2.7999419701146087</v>
      </c>
    </row>
    <row r="13" spans="1:13" ht="13.5" customHeight="1">
      <c r="A13" s="375" t="s">
        <v>103</v>
      </c>
      <c r="B13" s="376">
        <v>632</v>
      </c>
      <c r="C13" s="377">
        <v>38</v>
      </c>
      <c r="D13" s="443">
        <v>670</v>
      </c>
      <c r="E13" s="376">
        <v>782</v>
      </c>
      <c r="F13" s="377">
        <v>42</v>
      </c>
      <c r="G13" s="443">
        <v>824</v>
      </c>
      <c r="H13" s="63">
        <f t="shared" si="0"/>
        <v>150</v>
      </c>
      <c r="I13" s="64">
        <f>H13/B13%</f>
        <v>23.734177215189874</v>
      </c>
      <c r="J13" s="63">
        <f t="shared" si="1"/>
        <v>4</v>
      </c>
      <c r="K13" s="64">
        <f>J13/C13%</f>
        <v>10.526315789473685</v>
      </c>
      <c r="L13" s="63">
        <f t="shared" si="2"/>
        <v>154</v>
      </c>
      <c r="M13" s="65">
        <f>L13/D13%</f>
        <v>22.98507462686567</v>
      </c>
    </row>
    <row r="14" spans="1:13" ht="13.5" customHeight="1">
      <c r="A14" s="375" t="s">
        <v>104</v>
      </c>
      <c r="B14" s="376">
        <v>2347</v>
      </c>
      <c r="C14" s="377">
        <v>2762</v>
      </c>
      <c r="D14" s="443">
        <v>5109</v>
      </c>
      <c r="E14" s="376">
        <v>2473</v>
      </c>
      <c r="F14" s="377">
        <v>2890</v>
      </c>
      <c r="G14" s="443">
        <v>5363</v>
      </c>
      <c r="H14" s="379">
        <f t="shared" si="0"/>
        <v>126</v>
      </c>
      <c r="I14" s="380">
        <f>H14/B14%</f>
        <v>5.368555602897316</v>
      </c>
      <c r="J14" s="379">
        <f t="shared" si="1"/>
        <v>128</v>
      </c>
      <c r="K14" s="380">
        <f>J14/C14%</f>
        <v>4.634322954380883</v>
      </c>
      <c r="L14" s="379">
        <f t="shared" si="2"/>
        <v>254</v>
      </c>
      <c r="M14" s="381">
        <f>L14/D14%</f>
        <v>4.971618712076727</v>
      </c>
    </row>
    <row r="15" spans="1:13" ht="13.5" customHeight="1">
      <c r="A15" s="375" t="s">
        <v>105</v>
      </c>
      <c r="B15" s="376">
        <v>1846</v>
      </c>
      <c r="C15" s="377">
        <v>2604</v>
      </c>
      <c r="D15" s="443">
        <v>4450</v>
      </c>
      <c r="E15" s="376">
        <v>2194</v>
      </c>
      <c r="F15" s="377">
        <v>3059</v>
      </c>
      <c r="G15" s="443">
        <v>5253</v>
      </c>
      <c r="H15" s="100">
        <f t="shared" si="0"/>
        <v>348</v>
      </c>
      <c r="I15" s="101">
        <f>H15/B15%</f>
        <v>18.85157096424702</v>
      </c>
      <c r="J15" s="100">
        <f t="shared" si="1"/>
        <v>455</v>
      </c>
      <c r="K15" s="101">
        <f>J15/C15%</f>
        <v>17.473118279569892</v>
      </c>
      <c r="L15" s="100">
        <f t="shared" si="2"/>
        <v>803</v>
      </c>
      <c r="M15" s="102">
        <f>L15/D15%</f>
        <v>18.04494382022472</v>
      </c>
    </row>
    <row r="16" spans="1:13" ht="18" customHeight="1">
      <c r="A16" s="382" t="s">
        <v>106</v>
      </c>
      <c r="B16" s="383">
        <v>77</v>
      </c>
      <c r="C16" s="384">
        <v>569</v>
      </c>
      <c r="D16" s="385">
        <v>646</v>
      </c>
      <c r="E16" s="383">
        <v>64</v>
      </c>
      <c r="F16" s="384">
        <v>521</v>
      </c>
      <c r="G16" s="385">
        <v>585</v>
      </c>
      <c r="H16" s="48">
        <f t="shared" si="0"/>
        <v>-13</v>
      </c>
      <c r="I16" s="112">
        <f>E16/B16%-100</f>
        <v>-16.883116883116884</v>
      </c>
      <c r="J16" s="48">
        <f t="shared" si="1"/>
        <v>-48</v>
      </c>
      <c r="K16" s="112">
        <f>F16/C16%-100</f>
        <v>-8.435852372583483</v>
      </c>
      <c r="L16" s="48">
        <f t="shared" si="2"/>
        <v>-61</v>
      </c>
      <c r="M16" s="49">
        <f>G16/D16%-100</f>
        <v>-9.442724458204339</v>
      </c>
    </row>
    <row r="17" spans="1:13" ht="12.75" customHeight="1" thickBot="1">
      <c r="A17" s="367"/>
      <c r="B17" s="51"/>
      <c r="C17" s="52"/>
      <c r="D17" s="53"/>
      <c r="E17" s="51"/>
      <c r="F17" s="52"/>
      <c r="G17" s="53"/>
      <c r="H17" s="54"/>
      <c r="I17" s="55"/>
      <c r="J17" s="54"/>
      <c r="K17" s="55"/>
      <c r="L17" s="56"/>
      <c r="M17" s="57"/>
    </row>
    <row r="18" spans="1:13" ht="18" customHeight="1">
      <c r="A18" s="23" t="s">
        <v>19</v>
      </c>
      <c r="B18" s="24">
        <v>7705</v>
      </c>
      <c r="C18" s="58">
        <v>7412</v>
      </c>
      <c r="D18" s="59">
        <v>15117</v>
      </c>
      <c r="E18" s="24">
        <v>8177</v>
      </c>
      <c r="F18" s="58">
        <v>7675</v>
      </c>
      <c r="G18" s="59">
        <v>15852</v>
      </c>
      <c r="H18" s="28">
        <f>E18-B18</f>
        <v>472</v>
      </c>
      <c r="I18" s="29">
        <f>E18/B18%-100</f>
        <v>6.125892277741727</v>
      </c>
      <c r="J18" s="30">
        <f>F18-C18</f>
        <v>263</v>
      </c>
      <c r="K18" s="29">
        <f>F18/C18%-100</f>
        <v>3.5483000539665284</v>
      </c>
      <c r="L18" s="30">
        <f>G18-D18</f>
        <v>735</v>
      </c>
      <c r="M18" s="32">
        <f>G18/D18%-100</f>
        <v>4.862075808692211</v>
      </c>
    </row>
    <row r="19" spans="1:13" ht="16.5" customHeight="1">
      <c r="A19" s="386" t="s">
        <v>20</v>
      </c>
      <c r="B19" s="387">
        <v>1926</v>
      </c>
      <c r="C19" s="387">
        <v>1218</v>
      </c>
      <c r="D19" s="388">
        <v>3144</v>
      </c>
      <c r="E19" s="387">
        <v>2107</v>
      </c>
      <c r="F19" s="387">
        <v>1346</v>
      </c>
      <c r="G19" s="388">
        <v>3453</v>
      </c>
      <c r="H19" s="365">
        <f>E19-B19</f>
        <v>181</v>
      </c>
      <c r="I19" s="389">
        <f>E19/B19%-100</f>
        <v>9.39771547248182</v>
      </c>
      <c r="J19" s="365">
        <f>F19-C19</f>
        <v>128</v>
      </c>
      <c r="K19" s="389">
        <f>F19/C19%-100</f>
        <v>10.509031198686372</v>
      </c>
      <c r="L19" s="365">
        <f>G19-D19</f>
        <v>309</v>
      </c>
      <c r="M19" s="366">
        <f>G19/D19%-100</f>
        <v>9.828244274809151</v>
      </c>
    </row>
    <row r="20" spans="1:13" ht="12.75" customHeight="1" thickBot="1">
      <c r="A20" s="50"/>
      <c r="B20" s="51"/>
      <c r="C20" s="52"/>
      <c r="D20" s="78"/>
      <c r="E20" s="51"/>
      <c r="F20" s="52"/>
      <c r="G20" s="78"/>
      <c r="H20" s="54"/>
      <c r="I20" s="55"/>
      <c r="J20" s="54"/>
      <c r="K20" s="55"/>
      <c r="L20" s="56"/>
      <c r="M20" s="57"/>
    </row>
    <row r="21" spans="1:13" ht="18" customHeight="1">
      <c r="A21" s="79" t="s">
        <v>23</v>
      </c>
      <c r="B21" s="80">
        <v>2071</v>
      </c>
      <c r="C21" s="80">
        <v>3446</v>
      </c>
      <c r="D21" s="81">
        <v>5517</v>
      </c>
      <c r="E21" s="80">
        <v>2099</v>
      </c>
      <c r="F21" s="80">
        <v>3575</v>
      </c>
      <c r="G21" s="81">
        <v>5674</v>
      </c>
      <c r="H21" s="82">
        <f aca="true" t="shared" si="3" ref="H21:H28">E21-B21</f>
        <v>28</v>
      </c>
      <c r="I21" s="83">
        <f>E21/B21%-100</f>
        <v>1.3520038628681732</v>
      </c>
      <c r="J21" s="82">
        <f aca="true" t="shared" si="4" ref="J21:J28">F21-C21</f>
        <v>129</v>
      </c>
      <c r="K21" s="83">
        <f>F21/C21%-100</f>
        <v>3.743470690655826</v>
      </c>
      <c r="L21" s="82">
        <f aca="true" t="shared" si="5" ref="L21:L28">G21-D21</f>
        <v>157</v>
      </c>
      <c r="M21" s="84">
        <f>G21/D21%-100</f>
        <v>2.845749501540695</v>
      </c>
    </row>
    <row r="22" spans="1:13" ht="15">
      <c r="A22" s="85" t="s">
        <v>24</v>
      </c>
      <c r="B22" s="86">
        <v>7560</v>
      </c>
      <c r="C22" s="86">
        <v>5184</v>
      </c>
      <c r="D22" s="87">
        <v>12744</v>
      </c>
      <c r="E22" s="86">
        <v>8185</v>
      </c>
      <c r="F22" s="86">
        <v>5446</v>
      </c>
      <c r="G22" s="87">
        <v>13631</v>
      </c>
      <c r="H22" s="88">
        <f t="shared" si="3"/>
        <v>625</v>
      </c>
      <c r="I22" s="89">
        <f>H22/B22%</f>
        <v>8.267195767195767</v>
      </c>
      <c r="J22" s="88">
        <f t="shared" si="4"/>
        <v>262</v>
      </c>
      <c r="K22" s="89">
        <f>J22/C22%</f>
        <v>5.054012345679012</v>
      </c>
      <c r="L22" s="88">
        <f t="shared" si="5"/>
        <v>887</v>
      </c>
      <c r="M22" s="90">
        <f>L22/D22%</f>
        <v>6.9601381042059005</v>
      </c>
    </row>
    <row r="23" spans="1:13" ht="16.5" customHeight="1">
      <c r="A23" s="91" t="s">
        <v>25</v>
      </c>
      <c r="B23" s="92">
        <v>7857</v>
      </c>
      <c r="C23" s="92">
        <v>7105</v>
      </c>
      <c r="D23" s="93">
        <v>14962</v>
      </c>
      <c r="E23" s="92">
        <v>8220</v>
      </c>
      <c r="F23" s="92">
        <v>7238</v>
      </c>
      <c r="G23" s="93">
        <v>15458</v>
      </c>
      <c r="H23" s="372">
        <f t="shared" si="3"/>
        <v>363</v>
      </c>
      <c r="I23" s="373">
        <f>H23/B23%</f>
        <v>4.620084001527301</v>
      </c>
      <c r="J23" s="372">
        <f t="shared" si="4"/>
        <v>133</v>
      </c>
      <c r="K23" s="373">
        <f>J23/C23%</f>
        <v>1.87192118226601</v>
      </c>
      <c r="L23" s="372">
        <f t="shared" si="5"/>
        <v>496</v>
      </c>
      <c r="M23" s="374">
        <f>L23/D23%</f>
        <v>3.315064830904959</v>
      </c>
    </row>
    <row r="24" spans="1:13" ht="15">
      <c r="A24" s="97" t="s">
        <v>26</v>
      </c>
      <c r="B24" s="98">
        <v>351</v>
      </c>
      <c r="C24" s="98">
        <v>259</v>
      </c>
      <c r="D24" s="99">
        <v>610</v>
      </c>
      <c r="E24" s="98">
        <v>402</v>
      </c>
      <c r="F24" s="98">
        <v>293</v>
      </c>
      <c r="G24" s="99">
        <v>695</v>
      </c>
      <c r="H24" s="100">
        <f t="shared" si="3"/>
        <v>51</v>
      </c>
      <c r="I24" s="101">
        <f>H24/B24%</f>
        <v>14.529914529914532</v>
      </c>
      <c r="J24" s="100">
        <f t="shared" si="4"/>
        <v>34</v>
      </c>
      <c r="K24" s="101">
        <f>J24/C24%</f>
        <v>13.127413127413128</v>
      </c>
      <c r="L24" s="100">
        <f t="shared" si="5"/>
        <v>85</v>
      </c>
      <c r="M24" s="102">
        <f>L24/D24%</f>
        <v>13.934426229508198</v>
      </c>
    </row>
    <row r="25" spans="1:13" ht="15">
      <c r="A25" s="103" t="s">
        <v>107</v>
      </c>
      <c r="B25" s="104">
        <v>1423</v>
      </c>
      <c r="C25" s="104">
        <v>1266</v>
      </c>
      <c r="D25" s="105">
        <v>2689</v>
      </c>
      <c r="E25" s="104">
        <v>1662</v>
      </c>
      <c r="F25" s="104">
        <v>1490</v>
      </c>
      <c r="G25" s="105">
        <v>3152</v>
      </c>
      <c r="H25" s="63">
        <f t="shared" si="3"/>
        <v>239</v>
      </c>
      <c r="I25" s="64">
        <f>E25/B25%-100</f>
        <v>16.795502459592413</v>
      </c>
      <c r="J25" s="63">
        <f t="shared" si="4"/>
        <v>224</v>
      </c>
      <c r="K25" s="64">
        <f>F25/C25%-100</f>
        <v>17.69352290679305</v>
      </c>
      <c r="L25" s="63">
        <f t="shared" si="5"/>
        <v>463</v>
      </c>
      <c r="M25" s="65">
        <f>G25/D25%-100</f>
        <v>17.218296764596502</v>
      </c>
    </row>
    <row r="26" spans="1:13" ht="16.5" customHeight="1">
      <c r="A26" s="444" t="s">
        <v>108</v>
      </c>
      <c r="B26" s="98">
        <v>2978</v>
      </c>
      <c r="C26" s="98">
        <v>2427</v>
      </c>
      <c r="D26" s="99">
        <v>5405</v>
      </c>
      <c r="E26" s="98">
        <v>2660</v>
      </c>
      <c r="F26" s="98">
        <v>2112</v>
      </c>
      <c r="G26" s="99">
        <v>4772</v>
      </c>
      <c r="H26" s="100">
        <f t="shared" si="3"/>
        <v>-318</v>
      </c>
      <c r="I26" s="101">
        <f>E26/B26%-100</f>
        <v>-10.678307588985902</v>
      </c>
      <c r="J26" s="100">
        <f t="shared" si="4"/>
        <v>-315</v>
      </c>
      <c r="K26" s="101">
        <f>F26/C26%-100</f>
        <v>-12.978986402966626</v>
      </c>
      <c r="L26" s="100">
        <f t="shared" si="5"/>
        <v>-633</v>
      </c>
      <c r="M26" s="102">
        <f>G26/D26%-100</f>
        <v>-11.711378353376503</v>
      </c>
    </row>
    <row r="27" spans="1:13" ht="16.5" customHeight="1">
      <c r="A27" s="106" t="s">
        <v>28</v>
      </c>
      <c r="B27" s="107">
        <v>9556</v>
      </c>
      <c r="C27" s="107">
        <v>8579</v>
      </c>
      <c r="D27" s="108">
        <v>18135</v>
      </c>
      <c r="E27" s="107">
        <v>10193</v>
      </c>
      <c r="F27" s="107">
        <v>8958</v>
      </c>
      <c r="G27" s="108">
        <v>19151</v>
      </c>
      <c r="H27" s="94">
        <f t="shared" si="3"/>
        <v>637</v>
      </c>
      <c r="I27" s="95">
        <f>E27/B27%-100</f>
        <v>6.665969024696523</v>
      </c>
      <c r="J27" s="94">
        <f t="shared" si="4"/>
        <v>379</v>
      </c>
      <c r="K27" s="95">
        <f>F27/C27%-100</f>
        <v>4.417764308194421</v>
      </c>
      <c r="L27" s="94">
        <f t="shared" si="5"/>
        <v>1016</v>
      </c>
      <c r="M27" s="96">
        <f>G27/D27%-100</f>
        <v>5.602426247587545</v>
      </c>
    </row>
    <row r="28" spans="1:13" ht="18" customHeight="1">
      <c r="A28" s="109" t="s">
        <v>29</v>
      </c>
      <c r="B28" s="110">
        <v>75</v>
      </c>
      <c r="C28" s="110">
        <v>51</v>
      </c>
      <c r="D28" s="111">
        <v>126</v>
      </c>
      <c r="E28" s="110">
        <v>91</v>
      </c>
      <c r="F28" s="110">
        <v>63</v>
      </c>
      <c r="G28" s="111">
        <v>154</v>
      </c>
      <c r="H28" s="48">
        <f t="shared" si="3"/>
        <v>16</v>
      </c>
      <c r="I28" s="112">
        <f>E28/B28%-100</f>
        <v>21.33333333333333</v>
      </c>
      <c r="J28" s="48">
        <f t="shared" si="4"/>
        <v>12</v>
      </c>
      <c r="K28" s="112">
        <f>F28/C28%-100</f>
        <v>23.529411764705884</v>
      </c>
      <c r="L28" s="48">
        <f t="shared" si="5"/>
        <v>28</v>
      </c>
      <c r="M28" s="49">
        <f>G28/D28%-100</f>
        <v>22.222222222222214</v>
      </c>
    </row>
    <row r="29" spans="1:13" ht="12.75" customHeight="1" thickBot="1">
      <c r="A29" s="113"/>
      <c r="B29" s="114"/>
      <c r="C29" s="115"/>
      <c r="D29" s="116"/>
      <c r="E29" s="114"/>
      <c r="F29" s="115"/>
      <c r="G29" s="116"/>
      <c r="H29" s="117"/>
      <c r="I29" s="118"/>
      <c r="J29" s="117"/>
      <c r="K29" s="118"/>
      <c r="L29" s="119"/>
      <c r="M29" s="120"/>
    </row>
    <row r="30" spans="1:13" ht="9.75" customHeight="1">
      <c r="A30" s="127"/>
      <c r="B30" s="121"/>
      <c r="C30" s="122"/>
      <c r="D30" s="123"/>
      <c r="E30" s="121"/>
      <c r="F30" s="122"/>
      <c r="G30" s="123"/>
      <c r="H30" s="128"/>
      <c r="I30" s="129"/>
      <c r="J30" s="130"/>
      <c r="K30" s="129"/>
      <c r="L30" s="130"/>
      <c r="M30" s="131"/>
    </row>
    <row r="31" spans="1:13" ht="15">
      <c r="A31" s="132" t="s">
        <v>9</v>
      </c>
      <c r="B31" s="133">
        <f aca="true" t="shared" si="6" ref="B31:G31">SUM(B6:B9)</f>
        <v>9631</v>
      </c>
      <c r="C31" s="134">
        <f t="shared" si="6"/>
        <v>8630</v>
      </c>
      <c r="D31" s="135">
        <f t="shared" si="6"/>
        <v>18261</v>
      </c>
      <c r="E31" s="133">
        <f t="shared" si="6"/>
        <v>10284</v>
      </c>
      <c r="F31" s="134">
        <f t="shared" si="6"/>
        <v>9021</v>
      </c>
      <c r="G31" s="135">
        <f t="shared" si="6"/>
        <v>19305</v>
      </c>
      <c r="H31" s="136">
        <f>E31-B31</f>
        <v>653</v>
      </c>
      <c r="I31" s="137">
        <f>E31/B31%-100</f>
        <v>6.78018897310767</v>
      </c>
      <c r="J31" s="136">
        <f>F31-C31</f>
        <v>391</v>
      </c>
      <c r="K31" s="137">
        <f>F31/C31%-100</f>
        <v>4.53070683661646</v>
      </c>
      <c r="L31" s="136">
        <f>G31-D31</f>
        <v>1044</v>
      </c>
      <c r="M31" s="138">
        <f>G31/D31%-100</f>
        <v>5.717102020699841</v>
      </c>
    </row>
    <row r="32" spans="1:13" ht="15">
      <c r="A32" s="139" t="s">
        <v>31</v>
      </c>
      <c r="B32" s="140">
        <v>938</v>
      </c>
      <c r="C32" s="141">
        <v>902</v>
      </c>
      <c r="D32" s="142">
        <v>1840</v>
      </c>
      <c r="E32" s="140">
        <v>1045</v>
      </c>
      <c r="F32" s="141">
        <v>923</v>
      </c>
      <c r="G32" s="142">
        <v>1968</v>
      </c>
      <c r="H32" s="143">
        <f>E32-B32</f>
        <v>107</v>
      </c>
      <c r="I32" s="144">
        <f>E32/B32%-100</f>
        <v>11.407249466950944</v>
      </c>
      <c r="J32" s="145">
        <f>F32-C32</f>
        <v>21</v>
      </c>
      <c r="K32" s="144">
        <f>F32/C32%-100</f>
        <v>2.328159645232816</v>
      </c>
      <c r="L32" s="145">
        <f>G32-D32</f>
        <v>128</v>
      </c>
      <c r="M32" s="146">
        <f>G32/D32%-100</f>
        <v>6.956521739130437</v>
      </c>
    </row>
    <row r="33" spans="1:13" ht="7.5" customHeight="1">
      <c r="A33" s="147"/>
      <c r="B33" s="148"/>
      <c r="C33" s="149"/>
      <c r="D33" s="150"/>
      <c r="E33" s="148"/>
      <c r="F33" s="149"/>
      <c r="G33" s="150"/>
      <c r="H33" s="136"/>
      <c r="I33" s="137"/>
      <c r="J33" s="136"/>
      <c r="K33" s="137"/>
      <c r="L33" s="136"/>
      <c r="M33" s="138"/>
    </row>
    <row r="34" spans="1:13" ht="15">
      <c r="A34" s="132" t="s">
        <v>32</v>
      </c>
      <c r="B34" s="151">
        <f aca="true" t="shared" si="7" ref="B34:G34">B32+B31</f>
        <v>10569</v>
      </c>
      <c r="C34" s="152">
        <f t="shared" si="7"/>
        <v>9532</v>
      </c>
      <c r="D34" s="153">
        <f t="shared" si="7"/>
        <v>20101</v>
      </c>
      <c r="E34" s="154">
        <f t="shared" si="7"/>
        <v>11329</v>
      </c>
      <c r="F34" s="152">
        <f t="shared" si="7"/>
        <v>9944</v>
      </c>
      <c r="G34" s="155">
        <f t="shared" si="7"/>
        <v>21273</v>
      </c>
      <c r="H34" s="136">
        <f>E34-B34</f>
        <v>760</v>
      </c>
      <c r="I34" s="137">
        <f>E34/B34%-100</f>
        <v>7.19084113918062</v>
      </c>
      <c r="J34" s="136">
        <f>F34-C34</f>
        <v>412</v>
      </c>
      <c r="K34" s="137">
        <f>F34/C34%-100</f>
        <v>4.322282836760394</v>
      </c>
      <c r="L34" s="136">
        <f>G34-D34</f>
        <v>1172</v>
      </c>
      <c r="M34" s="138">
        <f>G34/D34%-100</f>
        <v>5.830555693746589</v>
      </c>
    </row>
    <row r="35" spans="1:13" ht="9.75" customHeight="1">
      <c r="A35" s="127"/>
      <c r="B35" s="156"/>
      <c r="C35" s="157"/>
      <c r="D35" s="158"/>
      <c r="E35" s="156"/>
      <c r="F35" s="157"/>
      <c r="G35" s="158"/>
      <c r="H35" s="159"/>
      <c r="I35" s="159"/>
      <c r="J35" s="160"/>
      <c r="K35" s="159"/>
      <c r="L35" s="160"/>
      <c r="M35" s="161"/>
    </row>
    <row r="36" spans="1:13" ht="19.5" customHeight="1" thickBot="1">
      <c r="A36" s="162" t="s">
        <v>33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</row>
    <row r="37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4724409448818898" bottom="0.4724409448818898" header="0.31496062992125984" footer="0.31496062992125984"/>
  <pageSetup fitToHeight="1" fitToWidth="1"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6"/>
  <sheetViews>
    <sheetView showGridLines="0" zoomScalePageLayoutView="0" workbookViewId="0" topLeftCell="A1">
      <selection activeCell="A1" sqref="A1"/>
    </sheetView>
  </sheetViews>
  <sheetFormatPr defaultColWidth="9.140625" defaultRowHeight="15"/>
  <cols>
    <col min="1" max="1" width="22.7109375" style="0" customWidth="1"/>
    <col min="2" max="7" width="7.7109375" style="0" customWidth="1"/>
    <col min="8" max="8" width="6.7109375" style="0" customWidth="1"/>
    <col min="9" max="9" width="5.7109375" style="0" customWidth="1"/>
    <col min="10" max="10" width="7.140625" style="0" customWidth="1"/>
    <col min="11" max="11" width="6.28125" style="0" customWidth="1"/>
    <col min="12" max="12" width="7.140625" style="0" customWidth="1"/>
    <col min="13" max="13" width="5.7109375" style="0" customWidth="1"/>
  </cols>
  <sheetData>
    <row r="1" spans="1:13" ht="22.5" customHeight="1" thickTop="1">
      <c r="A1" s="1" t="s">
        <v>146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3"/>
    </row>
    <row r="2" spans="1:13" ht="22.5" customHeight="1" thickBot="1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6"/>
    </row>
    <row r="3" spans="1:13" ht="18" customHeight="1" thickBot="1">
      <c r="A3" s="451" t="s">
        <v>36</v>
      </c>
      <c r="B3" s="397">
        <v>2017</v>
      </c>
      <c r="C3" s="9"/>
      <c r="D3" s="9"/>
      <c r="E3" s="397">
        <v>2018</v>
      </c>
      <c r="F3" s="9"/>
      <c r="G3" s="9"/>
      <c r="H3" s="10" t="s">
        <v>3</v>
      </c>
      <c r="I3" s="11"/>
      <c r="J3" s="12"/>
      <c r="K3" s="12"/>
      <c r="L3" s="12"/>
      <c r="M3" s="13"/>
    </row>
    <row r="4" spans="1:13" s="18" customFormat="1" ht="12.75" customHeight="1">
      <c r="A4" s="452"/>
      <c r="B4" s="457" t="s">
        <v>4</v>
      </c>
      <c r="C4" s="462" t="s">
        <v>5</v>
      </c>
      <c r="D4" s="461" t="s">
        <v>6</v>
      </c>
      <c r="E4" s="457" t="s">
        <v>4</v>
      </c>
      <c r="F4" s="462" t="s">
        <v>5</v>
      </c>
      <c r="G4" s="461" t="s">
        <v>6</v>
      </c>
      <c r="H4" s="15" t="s">
        <v>7</v>
      </c>
      <c r="I4" s="15"/>
      <c r="J4" s="16" t="s">
        <v>8</v>
      </c>
      <c r="K4" s="15"/>
      <c r="L4" s="16" t="s">
        <v>9</v>
      </c>
      <c r="M4" s="17"/>
    </row>
    <row r="5" spans="1:16" s="18" customFormat="1" ht="15.75" thickBot="1">
      <c r="A5" s="453"/>
      <c r="B5" s="446"/>
      <c r="C5" s="448"/>
      <c r="D5" s="450"/>
      <c r="E5" s="446"/>
      <c r="F5" s="448"/>
      <c r="G5" s="450"/>
      <c r="H5" s="20" t="s">
        <v>10</v>
      </c>
      <c r="I5" s="21" t="s">
        <v>14</v>
      </c>
      <c r="J5" s="20" t="s">
        <v>12</v>
      </c>
      <c r="K5" s="21" t="s">
        <v>14</v>
      </c>
      <c r="L5" s="20" t="s">
        <v>13</v>
      </c>
      <c r="M5" s="22" t="s">
        <v>14</v>
      </c>
      <c r="N5"/>
      <c r="O5"/>
      <c r="P5"/>
    </row>
    <row r="6" spans="1:13" ht="18" customHeight="1">
      <c r="A6" s="23" t="s">
        <v>97</v>
      </c>
      <c r="B6" s="24">
        <v>5889</v>
      </c>
      <c r="C6" s="25">
        <v>5218</v>
      </c>
      <c r="D6" s="26">
        <v>11107</v>
      </c>
      <c r="E6" s="27">
        <v>6159</v>
      </c>
      <c r="F6" s="25">
        <v>5026</v>
      </c>
      <c r="G6" s="26">
        <v>11185</v>
      </c>
      <c r="H6" s="28">
        <f>E6-B6</f>
        <v>270</v>
      </c>
      <c r="I6" s="29">
        <f>E6/B6%-100</f>
        <v>4.584819154355571</v>
      </c>
      <c r="J6" s="30">
        <f>F6-C6</f>
        <v>-192</v>
      </c>
      <c r="K6" s="31">
        <f>F6/C6%-100</f>
        <v>-3.6795707167497085</v>
      </c>
      <c r="L6" s="30">
        <f>G6-D6</f>
        <v>78</v>
      </c>
      <c r="M6" s="32">
        <f>G6/D6%-100</f>
        <v>0.7022598361393761</v>
      </c>
    </row>
    <row r="7" spans="1:13" ht="13.5" customHeight="1">
      <c r="A7" s="33" t="s">
        <v>98</v>
      </c>
      <c r="B7" s="34">
        <v>3604</v>
      </c>
      <c r="C7" s="35">
        <v>3364</v>
      </c>
      <c r="D7" s="36">
        <v>6968</v>
      </c>
      <c r="E7" s="34">
        <v>3645</v>
      </c>
      <c r="F7" s="35">
        <v>3648</v>
      </c>
      <c r="G7" s="36">
        <v>7293</v>
      </c>
      <c r="H7" s="37">
        <f>E7-B7</f>
        <v>41</v>
      </c>
      <c r="I7" s="38">
        <f>E7/B7%-100</f>
        <v>1.137624861265266</v>
      </c>
      <c r="J7" s="39">
        <f>F7-C7</f>
        <v>284</v>
      </c>
      <c r="K7" s="40">
        <f>F7/C7%-100</f>
        <v>8.442330558858501</v>
      </c>
      <c r="L7" s="39">
        <f>G7-D7</f>
        <v>325</v>
      </c>
      <c r="M7" s="41">
        <f>G7/D7%-100</f>
        <v>4.664179104477597</v>
      </c>
    </row>
    <row r="8" spans="1:13" ht="13.5" customHeight="1">
      <c r="A8" s="33" t="s">
        <v>99</v>
      </c>
      <c r="B8" s="34">
        <v>3296</v>
      </c>
      <c r="C8" s="35">
        <v>3056</v>
      </c>
      <c r="D8" s="36">
        <v>6352</v>
      </c>
      <c r="E8" s="34">
        <v>3369</v>
      </c>
      <c r="F8" s="35">
        <v>3313</v>
      </c>
      <c r="G8" s="36">
        <v>6682</v>
      </c>
      <c r="H8" s="37">
        <f>E8-B8</f>
        <v>73</v>
      </c>
      <c r="I8" s="38">
        <f>E8/B8%-100</f>
        <v>2.2148058252427205</v>
      </c>
      <c r="J8" s="39">
        <f>F8-C8</f>
        <v>257</v>
      </c>
      <c r="K8" s="40">
        <f>F8/C8%-100</f>
        <v>8.409685863874344</v>
      </c>
      <c r="L8" s="39">
        <f>G8-D8</f>
        <v>330</v>
      </c>
      <c r="M8" s="41">
        <f>G8/D8%-100</f>
        <v>5.19521410579344</v>
      </c>
    </row>
    <row r="9" spans="1:13" ht="18" customHeight="1">
      <c r="A9" s="42" t="s">
        <v>100</v>
      </c>
      <c r="B9" s="439">
        <v>2656</v>
      </c>
      <c r="C9" s="44">
        <v>2142</v>
      </c>
      <c r="D9" s="440">
        <v>4798</v>
      </c>
      <c r="E9" s="439">
        <v>2756</v>
      </c>
      <c r="F9" s="44">
        <v>2243</v>
      </c>
      <c r="G9" s="440">
        <v>4999</v>
      </c>
      <c r="H9" s="441">
        <f>E9-B9</f>
        <v>100</v>
      </c>
      <c r="I9" s="47">
        <f>E9/B9%-100</f>
        <v>3.7650602409638623</v>
      </c>
      <c r="J9" s="48">
        <f>F9-C9</f>
        <v>101</v>
      </c>
      <c r="K9" s="47">
        <f>F9/C9%-100</f>
        <v>4.715219421101764</v>
      </c>
      <c r="L9" s="48">
        <f>G9-D9</f>
        <v>201</v>
      </c>
      <c r="M9" s="49">
        <f>G9/D9%-100</f>
        <v>4.189245518966246</v>
      </c>
    </row>
    <row r="10" spans="1:13" ht="12.75" customHeight="1" thickBot="1">
      <c r="A10" s="367"/>
      <c r="B10" s="51"/>
      <c r="C10" s="52"/>
      <c r="D10" s="53"/>
      <c r="E10" s="51"/>
      <c r="F10" s="52"/>
      <c r="G10" s="53"/>
      <c r="H10" s="54"/>
      <c r="I10" s="55"/>
      <c r="J10" s="54"/>
      <c r="K10" s="55"/>
      <c r="L10" s="56"/>
      <c r="M10" s="57"/>
    </row>
    <row r="11" spans="1:13" ht="18" customHeight="1">
      <c r="A11" s="368" t="s">
        <v>101</v>
      </c>
      <c r="B11" s="369">
        <v>715</v>
      </c>
      <c r="C11" s="370">
        <v>122</v>
      </c>
      <c r="D11" s="442">
        <v>837</v>
      </c>
      <c r="E11" s="369">
        <v>712</v>
      </c>
      <c r="F11" s="370">
        <v>116</v>
      </c>
      <c r="G11" s="442">
        <v>828</v>
      </c>
      <c r="H11" s="372">
        <f aca="true" t="shared" si="0" ref="H11:H16">E11-B11</f>
        <v>-3</v>
      </c>
      <c r="I11" s="373">
        <f>H11/B11%</f>
        <v>-0.4195804195804196</v>
      </c>
      <c r="J11" s="372">
        <f aca="true" t="shared" si="1" ref="J11:J16">F11-C11</f>
        <v>-6</v>
      </c>
      <c r="K11" s="373">
        <f>J11/C11%</f>
        <v>-4.918032786885246</v>
      </c>
      <c r="L11" s="372">
        <f aca="true" t="shared" si="2" ref="L11:L16">G11-D11</f>
        <v>-9</v>
      </c>
      <c r="M11" s="374">
        <f>L11/D11%</f>
        <v>-1.0752688172043012</v>
      </c>
    </row>
    <row r="12" spans="1:13" ht="13.5" customHeight="1">
      <c r="A12" s="375" t="s">
        <v>102</v>
      </c>
      <c r="B12" s="376">
        <v>4520</v>
      </c>
      <c r="C12" s="377">
        <v>1723</v>
      </c>
      <c r="D12" s="443">
        <v>6243</v>
      </c>
      <c r="E12" s="376">
        <v>4651</v>
      </c>
      <c r="F12" s="377">
        <v>1666</v>
      </c>
      <c r="G12" s="443">
        <v>6317</v>
      </c>
      <c r="H12" s="100">
        <f t="shared" si="0"/>
        <v>131</v>
      </c>
      <c r="I12" s="101">
        <f>H12/B12%</f>
        <v>2.898230088495575</v>
      </c>
      <c r="J12" s="100">
        <f t="shared" si="1"/>
        <v>-57</v>
      </c>
      <c r="K12" s="101">
        <f>J12/C12%</f>
        <v>-3.3081834010446896</v>
      </c>
      <c r="L12" s="100">
        <f t="shared" si="2"/>
        <v>74</v>
      </c>
      <c r="M12" s="102">
        <f>L12/D12%</f>
        <v>1.1853275668749</v>
      </c>
    </row>
    <row r="13" spans="1:13" ht="13.5" customHeight="1">
      <c r="A13" s="375" t="s">
        <v>103</v>
      </c>
      <c r="B13" s="376">
        <v>1361</v>
      </c>
      <c r="C13" s="377">
        <v>77</v>
      </c>
      <c r="D13" s="443">
        <v>1438</v>
      </c>
      <c r="E13" s="376">
        <v>1493</v>
      </c>
      <c r="F13" s="377">
        <v>105</v>
      </c>
      <c r="G13" s="443">
        <v>1598</v>
      </c>
      <c r="H13" s="63">
        <f t="shared" si="0"/>
        <v>132</v>
      </c>
      <c r="I13" s="64">
        <f>H13/B13%</f>
        <v>9.698750918442322</v>
      </c>
      <c r="J13" s="63">
        <f t="shared" si="1"/>
        <v>28</v>
      </c>
      <c r="K13" s="64">
        <f>J13/C13%</f>
        <v>36.36363636363636</v>
      </c>
      <c r="L13" s="63">
        <f t="shared" si="2"/>
        <v>160</v>
      </c>
      <c r="M13" s="65">
        <f>L13/D13%</f>
        <v>11.126564673157162</v>
      </c>
    </row>
    <row r="14" spans="1:13" ht="13.5" customHeight="1">
      <c r="A14" s="375" t="s">
        <v>104</v>
      </c>
      <c r="B14" s="376">
        <v>2519</v>
      </c>
      <c r="C14" s="377">
        <v>3707</v>
      </c>
      <c r="D14" s="443">
        <v>6226</v>
      </c>
      <c r="E14" s="376">
        <v>2881</v>
      </c>
      <c r="F14" s="377">
        <v>3650</v>
      </c>
      <c r="G14" s="443">
        <v>6531</v>
      </c>
      <c r="H14" s="379">
        <f t="shared" si="0"/>
        <v>362</v>
      </c>
      <c r="I14" s="380">
        <f>H14/B14%</f>
        <v>14.370782056371576</v>
      </c>
      <c r="J14" s="379">
        <f t="shared" si="1"/>
        <v>-57</v>
      </c>
      <c r="K14" s="380">
        <f>J14/C14%</f>
        <v>-1.5376315079579175</v>
      </c>
      <c r="L14" s="379">
        <f t="shared" si="2"/>
        <v>305</v>
      </c>
      <c r="M14" s="381">
        <f>L14/D14%</f>
        <v>4.89881143591391</v>
      </c>
    </row>
    <row r="15" spans="1:13" ht="13.5" customHeight="1">
      <c r="A15" s="375" t="s">
        <v>105</v>
      </c>
      <c r="B15" s="376">
        <v>6235</v>
      </c>
      <c r="C15" s="377">
        <v>7228</v>
      </c>
      <c r="D15" s="443">
        <v>13463</v>
      </c>
      <c r="E15" s="376">
        <v>6097</v>
      </c>
      <c r="F15" s="377">
        <v>7809</v>
      </c>
      <c r="G15" s="443">
        <v>13906</v>
      </c>
      <c r="H15" s="100">
        <f t="shared" si="0"/>
        <v>-138</v>
      </c>
      <c r="I15" s="101">
        <f>H15/B15%</f>
        <v>-2.2133119486768242</v>
      </c>
      <c r="J15" s="100">
        <f t="shared" si="1"/>
        <v>581</v>
      </c>
      <c r="K15" s="101">
        <f>J15/C15%</f>
        <v>8.038184836745987</v>
      </c>
      <c r="L15" s="100">
        <f t="shared" si="2"/>
        <v>443</v>
      </c>
      <c r="M15" s="102">
        <f>L15/D15%</f>
        <v>3.2904998885835255</v>
      </c>
    </row>
    <row r="16" spans="1:13" ht="18" customHeight="1">
      <c r="A16" s="382" t="s">
        <v>106</v>
      </c>
      <c r="B16" s="383">
        <v>95</v>
      </c>
      <c r="C16" s="384">
        <v>923</v>
      </c>
      <c r="D16" s="385">
        <v>1018</v>
      </c>
      <c r="E16" s="383">
        <v>95</v>
      </c>
      <c r="F16" s="384">
        <v>884</v>
      </c>
      <c r="G16" s="385">
        <v>979</v>
      </c>
      <c r="H16" s="48">
        <f t="shared" si="0"/>
        <v>0</v>
      </c>
      <c r="I16" s="112">
        <f>E16/B16%-100</f>
        <v>0</v>
      </c>
      <c r="J16" s="48">
        <f t="shared" si="1"/>
        <v>-39</v>
      </c>
      <c r="K16" s="112">
        <f>F16/C16%-100</f>
        <v>-4.225352112676063</v>
      </c>
      <c r="L16" s="48">
        <f t="shared" si="2"/>
        <v>-39</v>
      </c>
      <c r="M16" s="49">
        <f>G16/D16%-100</f>
        <v>-3.8310412573673887</v>
      </c>
    </row>
    <row r="17" spans="1:13" ht="12.75" customHeight="1" thickBot="1">
      <c r="A17" s="367"/>
      <c r="B17" s="51"/>
      <c r="C17" s="52"/>
      <c r="D17" s="53"/>
      <c r="E17" s="51"/>
      <c r="F17" s="52"/>
      <c r="G17" s="53"/>
      <c r="H17" s="54"/>
      <c r="I17" s="55"/>
      <c r="J17" s="54"/>
      <c r="K17" s="55"/>
      <c r="L17" s="56"/>
      <c r="M17" s="57"/>
    </row>
    <row r="18" spans="1:13" ht="18" customHeight="1">
      <c r="A18" s="23" t="s">
        <v>19</v>
      </c>
      <c r="B18" s="24">
        <v>12029</v>
      </c>
      <c r="C18" s="58">
        <v>11947</v>
      </c>
      <c r="D18" s="59">
        <v>23976</v>
      </c>
      <c r="E18" s="24">
        <v>12331</v>
      </c>
      <c r="F18" s="58">
        <v>12204</v>
      </c>
      <c r="G18" s="59">
        <v>24535</v>
      </c>
      <c r="H18" s="28">
        <f>E18-B18</f>
        <v>302</v>
      </c>
      <c r="I18" s="29">
        <f>E18/B18%-100</f>
        <v>2.5105993848200114</v>
      </c>
      <c r="J18" s="30">
        <f>F18-C18</f>
        <v>257</v>
      </c>
      <c r="K18" s="29">
        <f>F18/C18%-100</f>
        <v>2.1511676571524276</v>
      </c>
      <c r="L18" s="30">
        <f>G18-D18</f>
        <v>559</v>
      </c>
      <c r="M18" s="32">
        <f>G18/D18%-100</f>
        <v>2.331498164831501</v>
      </c>
    </row>
    <row r="19" spans="1:13" ht="16.5" customHeight="1">
      <c r="A19" s="386" t="s">
        <v>20</v>
      </c>
      <c r="B19" s="387">
        <v>3416</v>
      </c>
      <c r="C19" s="387">
        <v>1833</v>
      </c>
      <c r="D19" s="388">
        <v>5249</v>
      </c>
      <c r="E19" s="387">
        <v>3598</v>
      </c>
      <c r="F19" s="387">
        <v>2026</v>
      </c>
      <c r="G19" s="388">
        <v>5624</v>
      </c>
      <c r="H19" s="365">
        <f>E19-B19</f>
        <v>182</v>
      </c>
      <c r="I19" s="389">
        <f>E19/B19%-100</f>
        <v>5.327868852459034</v>
      </c>
      <c r="J19" s="365">
        <f>F19-C19</f>
        <v>193</v>
      </c>
      <c r="K19" s="389">
        <f>F19/C19%-100</f>
        <v>10.52918712493181</v>
      </c>
      <c r="L19" s="365">
        <f>G19-D19</f>
        <v>375</v>
      </c>
      <c r="M19" s="366">
        <f>G19/D19%-100</f>
        <v>7.144217946275475</v>
      </c>
    </row>
    <row r="20" spans="1:13" ht="12.75" customHeight="1" thickBot="1">
      <c r="A20" s="50"/>
      <c r="B20" s="51"/>
      <c r="C20" s="52"/>
      <c r="D20" s="78"/>
      <c r="E20" s="51"/>
      <c r="F20" s="52"/>
      <c r="G20" s="78"/>
      <c r="H20" s="54"/>
      <c r="I20" s="55"/>
      <c r="J20" s="54"/>
      <c r="K20" s="55"/>
      <c r="L20" s="56"/>
      <c r="M20" s="57"/>
    </row>
    <row r="21" spans="1:13" ht="18" customHeight="1">
      <c r="A21" s="79" t="s">
        <v>23</v>
      </c>
      <c r="B21" s="80">
        <v>3810</v>
      </c>
      <c r="C21" s="80">
        <v>6108</v>
      </c>
      <c r="D21" s="81">
        <v>9918</v>
      </c>
      <c r="E21" s="80">
        <v>3630</v>
      </c>
      <c r="F21" s="80">
        <v>5947</v>
      </c>
      <c r="G21" s="81">
        <v>9577</v>
      </c>
      <c r="H21" s="82">
        <f aca="true" t="shared" si="3" ref="H21:H28">E21-B21</f>
        <v>-180</v>
      </c>
      <c r="I21" s="83">
        <f>E21/B21%-100</f>
        <v>-4.7244094488189035</v>
      </c>
      <c r="J21" s="82">
        <f aca="true" t="shared" si="4" ref="J21:J28">F21-C21</f>
        <v>-161</v>
      </c>
      <c r="K21" s="83">
        <f>F21/C21%-100</f>
        <v>-2.6358873608382396</v>
      </c>
      <c r="L21" s="82">
        <f aca="true" t="shared" si="5" ref="L21:L28">G21-D21</f>
        <v>-341</v>
      </c>
      <c r="M21" s="84">
        <f>G21/D21%-100</f>
        <v>-3.438193184109707</v>
      </c>
    </row>
    <row r="22" spans="1:13" ht="15">
      <c r="A22" s="85" t="s">
        <v>24</v>
      </c>
      <c r="B22" s="86">
        <v>11635</v>
      </c>
      <c r="C22" s="86">
        <v>7672</v>
      </c>
      <c r="D22" s="87">
        <v>19307</v>
      </c>
      <c r="E22" s="86">
        <v>12299</v>
      </c>
      <c r="F22" s="86">
        <v>8283</v>
      </c>
      <c r="G22" s="87">
        <v>20582</v>
      </c>
      <c r="H22" s="88">
        <f t="shared" si="3"/>
        <v>664</v>
      </c>
      <c r="I22" s="89">
        <f>H22/B22%</f>
        <v>5.706918779544478</v>
      </c>
      <c r="J22" s="88">
        <f t="shared" si="4"/>
        <v>611</v>
      </c>
      <c r="K22" s="89">
        <f>J22/C22%</f>
        <v>7.964025026068822</v>
      </c>
      <c r="L22" s="88">
        <f t="shared" si="5"/>
        <v>1275</v>
      </c>
      <c r="M22" s="90">
        <f>L22/D22%</f>
        <v>6.603822447816854</v>
      </c>
    </row>
    <row r="23" spans="1:13" ht="16.5" customHeight="1">
      <c r="A23" s="91" t="s">
        <v>25</v>
      </c>
      <c r="B23" s="92">
        <v>12591</v>
      </c>
      <c r="C23" s="92">
        <v>11167</v>
      </c>
      <c r="D23" s="93">
        <v>23758</v>
      </c>
      <c r="E23" s="92">
        <v>12622</v>
      </c>
      <c r="F23" s="92">
        <v>11386</v>
      </c>
      <c r="G23" s="93">
        <v>24008</v>
      </c>
      <c r="H23" s="372">
        <f t="shared" si="3"/>
        <v>31</v>
      </c>
      <c r="I23" s="373">
        <f>H23/B23%</f>
        <v>0.2462076086093241</v>
      </c>
      <c r="J23" s="372">
        <f t="shared" si="4"/>
        <v>219</v>
      </c>
      <c r="K23" s="373">
        <f>J23/C23%</f>
        <v>1.9611354884928809</v>
      </c>
      <c r="L23" s="372">
        <f t="shared" si="5"/>
        <v>250</v>
      </c>
      <c r="M23" s="374">
        <f>L23/D23%</f>
        <v>1.052277127704352</v>
      </c>
    </row>
    <row r="24" spans="1:13" ht="15">
      <c r="A24" s="97" t="s">
        <v>26</v>
      </c>
      <c r="B24" s="98">
        <v>390</v>
      </c>
      <c r="C24" s="98">
        <v>391</v>
      </c>
      <c r="D24" s="99">
        <v>781</v>
      </c>
      <c r="E24" s="98">
        <v>457</v>
      </c>
      <c r="F24" s="98">
        <v>444</v>
      </c>
      <c r="G24" s="99">
        <v>901</v>
      </c>
      <c r="H24" s="100">
        <f t="shared" si="3"/>
        <v>67</v>
      </c>
      <c r="I24" s="101">
        <f>H24/B24%</f>
        <v>17.17948717948718</v>
      </c>
      <c r="J24" s="100">
        <f t="shared" si="4"/>
        <v>53</v>
      </c>
      <c r="K24" s="101">
        <f>J24/C24%</f>
        <v>13.554987212276215</v>
      </c>
      <c r="L24" s="100">
        <f t="shared" si="5"/>
        <v>120</v>
      </c>
      <c r="M24" s="102">
        <f>L24/D24%</f>
        <v>15.364916773367478</v>
      </c>
    </row>
    <row r="25" spans="1:13" ht="15">
      <c r="A25" s="103" t="s">
        <v>107</v>
      </c>
      <c r="B25" s="104">
        <v>2464</v>
      </c>
      <c r="C25" s="104">
        <v>2222</v>
      </c>
      <c r="D25" s="105">
        <v>4686</v>
      </c>
      <c r="E25" s="104">
        <v>2850</v>
      </c>
      <c r="F25" s="104">
        <v>2400</v>
      </c>
      <c r="G25" s="105">
        <v>5250</v>
      </c>
      <c r="H25" s="63">
        <f t="shared" si="3"/>
        <v>386</v>
      </c>
      <c r="I25" s="64">
        <f>E25/B25%-100</f>
        <v>15.66558441558442</v>
      </c>
      <c r="J25" s="63">
        <f t="shared" si="4"/>
        <v>178</v>
      </c>
      <c r="K25" s="64">
        <f>F25/C25%-100</f>
        <v>8.01080108010801</v>
      </c>
      <c r="L25" s="63">
        <f t="shared" si="5"/>
        <v>564</v>
      </c>
      <c r="M25" s="65">
        <f>G25/D25%-100</f>
        <v>12.035851472471194</v>
      </c>
    </row>
    <row r="26" spans="1:13" ht="16.5" customHeight="1">
      <c r="A26" s="444" t="s">
        <v>108</v>
      </c>
      <c r="B26" s="98">
        <v>3905</v>
      </c>
      <c r="C26" s="98">
        <v>2710</v>
      </c>
      <c r="D26" s="99">
        <v>6615</v>
      </c>
      <c r="E26" s="98">
        <v>3347</v>
      </c>
      <c r="F26" s="98">
        <v>2344</v>
      </c>
      <c r="G26" s="99">
        <v>5691</v>
      </c>
      <c r="H26" s="100">
        <f t="shared" si="3"/>
        <v>-558</v>
      </c>
      <c r="I26" s="101">
        <f>E26/B26%-100</f>
        <v>-14.289372599231754</v>
      </c>
      <c r="J26" s="100">
        <f t="shared" si="4"/>
        <v>-366</v>
      </c>
      <c r="K26" s="101">
        <f>F26/C26%-100</f>
        <v>-13.505535055350563</v>
      </c>
      <c r="L26" s="100">
        <f t="shared" si="5"/>
        <v>-924</v>
      </c>
      <c r="M26" s="102">
        <f>G26/D26%-100</f>
        <v>-13.968253968253975</v>
      </c>
    </row>
    <row r="27" spans="1:13" ht="16.5" customHeight="1">
      <c r="A27" s="106" t="s">
        <v>28</v>
      </c>
      <c r="B27" s="107">
        <v>14506</v>
      </c>
      <c r="C27" s="107">
        <v>12271</v>
      </c>
      <c r="D27" s="108">
        <v>26777</v>
      </c>
      <c r="E27" s="107">
        <v>14902</v>
      </c>
      <c r="F27" s="107">
        <v>12531</v>
      </c>
      <c r="G27" s="108">
        <v>27433</v>
      </c>
      <c r="H27" s="94">
        <f t="shared" si="3"/>
        <v>396</v>
      </c>
      <c r="I27" s="95">
        <f>E27/B27%-100</f>
        <v>2.7299048669515997</v>
      </c>
      <c r="J27" s="94">
        <f t="shared" si="4"/>
        <v>260</v>
      </c>
      <c r="K27" s="95">
        <f>F27/C27%-100</f>
        <v>2.1188167223535146</v>
      </c>
      <c r="L27" s="94">
        <f t="shared" si="5"/>
        <v>656</v>
      </c>
      <c r="M27" s="96">
        <f>G27/D27%-100</f>
        <v>2.4498636889868237</v>
      </c>
    </row>
    <row r="28" spans="1:13" ht="18" customHeight="1">
      <c r="A28" s="109" t="s">
        <v>29</v>
      </c>
      <c r="B28" s="110">
        <v>939</v>
      </c>
      <c r="C28" s="110">
        <v>1509</v>
      </c>
      <c r="D28" s="111">
        <v>2448</v>
      </c>
      <c r="E28" s="110">
        <v>1027</v>
      </c>
      <c r="F28" s="110">
        <v>1699</v>
      </c>
      <c r="G28" s="111">
        <v>2726</v>
      </c>
      <c r="H28" s="48">
        <f t="shared" si="3"/>
        <v>88</v>
      </c>
      <c r="I28" s="112">
        <f>E28/B28%-100</f>
        <v>9.371671991480298</v>
      </c>
      <c r="J28" s="48">
        <f t="shared" si="4"/>
        <v>190</v>
      </c>
      <c r="K28" s="112">
        <f>F28/C28%-100</f>
        <v>12.591119946984762</v>
      </c>
      <c r="L28" s="48">
        <f t="shared" si="5"/>
        <v>278</v>
      </c>
      <c r="M28" s="49">
        <f>G28/D28%-100</f>
        <v>11.35620915032679</v>
      </c>
    </row>
    <row r="29" spans="1:13" ht="12.75" customHeight="1" thickBot="1">
      <c r="A29" s="113"/>
      <c r="B29" s="114"/>
      <c r="C29" s="115"/>
      <c r="D29" s="116"/>
      <c r="E29" s="114"/>
      <c r="F29" s="115"/>
      <c r="G29" s="116"/>
      <c r="H29" s="117"/>
      <c r="I29" s="118"/>
      <c r="J29" s="117"/>
      <c r="K29" s="118"/>
      <c r="L29" s="119"/>
      <c r="M29" s="120"/>
    </row>
    <row r="30" spans="1:13" ht="9.75" customHeight="1">
      <c r="A30" s="127"/>
      <c r="B30" s="121"/>
      <c r="C30" s="122"/>
      <c r="D30" s="123"/>
      <c r="E30" s="121"/>
      <c r="F30" s="122"/>
      <c r="G30" s="123"/>
      <c r="H30" s="128"/>
      <c r="I30" s="129"/>
      <c r="J30" s="130"/>
      <c r="K30" s="129"/>
      <c r="L30" s="130"/>
      <c r="M30" s="131"/>
    </row>
    <row r="31" spans="1:13" ht="15">
      <c r="A31" s="132" t="s">
        <v>9</v>
      </c>
      <c r="B31" s="133">
        <f aca="true" t="shared" si="6" ref="B31:G31">SUM(B6:B9)</f>
        <v>15445</v>
      </c>
      <c r="C31" s="134">
        <f t="shared" si="6"/>
        <v>13780</v>
      </c>
      <c r="D31" s="135">
        <f t="shared" si="6"/>
        <v>29225</v>
      </c>
      <c r="E31" s="133">
        <f t="shared" si="6"/>
        <v>15929</v>
      </c>
      <c r="F31" s="134">
        <f t="shared" si="6"/>
        <v>14230</v>
      </c>
      <c r="G31" s="135">
        <f t="shared" si="6"/>
        <v>30159</v>
      </c>
      <c r="H31" s="136">
        <f>E31-B31</f>
        <v>484</v>
      </c>
      <c r="I31" s="137">
        <f>E31/B31%-100</f>
        <v>3.133700226610557</v>
      </c>
      <c r="J31" s="136">
        <f>F31-C31</f>
        <v>450</v>
      </c>
      <c r="K31" s="137">
        <f>F31/C31%-100</f>
        <v>3.2656023222060924</v>
      </c>
      <c r="L31" s="136">
        <f>G31-D31</f>
        <v>934</v>
      </c>
      <c r="M31" s="138">
        <f>G31/D31%-100</f>
        <v>3.195893926432845</v>
      </c>
    </row>
    <row r="32" spans="1:13" ht="15">
      <c r="A32" s="139" t="s">
        <v>31</v>
      </c>
      <c r="B32" s="140">
        <v>2648</v>
      </c>
      <c r="C32" s="141">
        <v>2394</v>
      </c>
      <c r="D32" s="142">
        <v>5042</v>
      </c>
      <c r="E32" s="140">
        <v>2029</v>
      </c>
      <c r="F32" s="141">
        <v>1815</v>
      </c>
      <c r="G32" s="142">
        <v>3844</v>
      </c>
      <c r="H32" s="143">
        <f>E32-B32</f>
        <v>-619</v>
      </c>
      <c r="I32" s="144">
        <f>E32/B32%-100</f>
        <v>-23.37613293051359</v>
      </c>
      <c r="J32" s="145">
        <f>F32-C32</f>
        <v>-579</v>
      </c>
      <c r="K32" s="144">
        <f>F32/C32%-100</f>
        <v>-24.18546365914787</v>
      </c>
      <c r="L32" s="145">
        <f>G32-D32</f>
        <v>-1198</v>
      </c>
      <c r="M32" s="146">
        <f>G32/D32%-100</f>
        <v>-23.76041253470845</v>
      </c>
    </row>
    <row r="33" spans="1:13" ht="7.5" customHeight="1">
      <c r="A33" s="147"/>
      <c r="B33" s="148"/>
      <c r="C33" s="149"/>
      <c r="D33" s="150"/>
      <c r="E33" s="148"/>
      <c r="F33" s="149"/>
      <c r="G33" s="150"/>
      <c r="H33" s="136"/>
      <c r="I33" s="137"/>
      <c r="J33" s="136"/>
      <c r="K33" s="137"/>
      <c r="L33" s="136"/>
      <c r="M33" s="138"/>
    </row>
    <row r="34" spans="1:13" ht="15">
      <c r="A34" s="132" t="s">
        <v>32</v>
      </c>
      <c r="B34" s="151">
        <f aca="true" t="shared" si="7" ref="B34:G34">B32+B31</f>
        <v>18093</v>
      </c>
      <c r="C34" s="152">
        <f t="shared" si="7"/>
        <v>16174</v>
      </c>
      <c r="D34" s="153">
        <f t="shared" si="7"/>
        <v>34267</v>
      </c>
      <c r="E34" s="154">
        <f t="shared" si="7"/>
        <v>17958</v>
      </c>
      <c r="F34" s="152">
        <f t="shared" si="7"/>
        <v>16045</v>
      </c>
      <c r="G34" s="155">
        <f t="shared" si="7"/>
        <v>34003</v>
      </c>
      <c r="H34" s="136">
        <f>E34-B34</f>
        <v>-135</v>
      </c>
      <c r="I34" s="137">
        <f>E34/B34%-100</f>
        <v>-0.746144917924056</v>
      </c>
      <c r="J34" s="136">
        <f>F34-C34</f>
        <v>-129</v>
      </c>
      <c r="K34" s="137">
        <f>F34/C34%-100</f>
        <v>-0.7975763571163696</v>
      </c>
      <c r="L34" s="136">
        <f>G34-D34</f>
        <v>-264</v>
      </c>
      <c r="M34" s="138">
        <f>G34/D34%-100</f>
        <v>-0.7704205212011601</v>
      </c>
    </row>
    <row r="35" spans="1:13" ht="9.75" customHeight="1">
      <c r="A35" s="127"/>
      <c r="B35" s="156"/>
      <c r="C35" s="157"/>
      <c r="D35" s="158"/>
      <c r="E35" s="156"/>
      <c r="F35" s="157"/>
      <c r="G35" s="158"/>
      <c r="H35" s="159"/>
      <c r="I35" s="159"/>
      <c r="J35" s="160"/>
      <c r="K35" s="159"/>
      <c r="L35" s="160"/>
      <c r="M35" s="161"/>
    </row>
    <row r="36" spans="1:13" ht="19.5" customHeight="1" thickBot="1">
      <c r="A36" s="162" t="s">
        <v>33</v>
      </c>
      <c r="B36" s="163"/>
      <c r="C36" s="163"/>
      <c r="D36" s="163"/>
      <c r="E36" s="163"/>
      <c r="F36" s="163"/>
      <c r="G36" s="163"/>
      <c r="H36" s="163"/>
      <c r="I36" s="163"/>
      <c r="J36" s="163"/>
      <c r="K36" s="163"/>
      <c r="L36" s="163"/>
      <c r="M36" s="164"/>
    </row>
    <row r="37" ht="15.75" thickTop="1"/>
  </sheetData>
  <sheetProtection/>
  <mergeCells count="7">
    <mergeCell ref="G4:G5"/>
    <mergeCell ref="A3:A5"/>
    <mergeCell ref="B4:B5"/>
    <mergeCell ref="C4:C5"/>
    <mergeCell ref="D4:D5"/>
    <mergeCell ref="E4:E5"/>
    <mergeCell ref="F4:F5"/>
  </mergeCells>
  <printOptions horizontalCentered="1" verticalCentered="1"/>
  <pageMargins left="0.7874015748031497" right="0.7874015748031497" top="0.4724409448818898" bottom="0.4724409448818898" header="0.31496062992125984" footer="0.31496062992125984"/>
  <pageSetup fitToHeight="1" fitToWidth="1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Piemonte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04203gf</dc:creator>
  <cp:keywords/>
  <dc:description/>
  <cp:lastModifiedBy>04077DM</cp:lastModifiedBy>
  <cp:lastPrinted>2019-04-01T11:46:30Z</cp:lastPrinted>
  <dcterms:created xsi:type="dcterms:W3CDTF">2019-02-25T08:47:23Z</dcterms:created>
  <dcterms:modified xsi:type="dcterms:W3CDTF">2019-04-01T11:46:36Z</dcterms:modified>
  <cp:category/>
  <cp:version/>
  <cp:contentType/>
  <cp:contentStatus/>
</cp:coreProperties>
</file>