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6915" windowHeight="9690" tabRatio="929"/>
  </bookViews>
  <sheets>
    <sheet name="REGIONE_sintesi" sheetId="21" r:id="rId1"/>
    <sheet name="REGIONE_Settore" sheetId="22" r:id="rId2"/>
    <sheet name="AL_AT_sintesi" sheetId="23" r:id="rId3"/>
    <sheet name="AL_AT_Settore" sheetId="24" r:id="rId4"/>
    <sheet name="AL_sintesi" sheetId="7" r:id="rId5"/>
    <sheet name="AL_Settore" sheetId="8" r:id="rId6"/>
    <sheet name="AT_sintesi" sheetId="9" r:id="rId7"/>
    <sheet name="AT_Settore" sheetId="10" r:id="rId8"/>
    <sheet name="BI_NO_VCO_VC_sintesi" sheetId="25" r:id="rId9"/>
    <sheet name="BI_NO_VCO_VC_Settore" sheetId="26" r:id="rId10"/>
    <sheet name="BI_sintesi" sheetId="4" r:id="rId11"/>
    <sheet name="BI_Settore" sheetId="5" r:id="rId12"/>
    <sheet name="NO_sintesi" sheetId="13" r:id="rId13"/>
    <sheet name="NO_Settore" sheetId="14" r:id="rId14"/>
    <sheet name="VCO_sintesi" sheetId="17" r:id="rId15"/>
    <sheet name="VCO_Settore" sheetId="18" r:id="rId16"/>
    <sheet name="VC_sintesi" sheetId="19" r:id="rId17"/>
    <sheet name="VC_Settore" sheetId="20" r:id="rId18"/>
    <sheet name="CN_sintesi" sheetId="11" r:id="rId19"/>
    <sheet name="CN_Settore" sheetId="12" r:id="rId20"/>
    <sheet name="TO_sintesi" sheetId="15" r:id="rId21"/>
    <sheet name="TO_Settore" sheetId="16" r:id="rId22"/>
    <sheet name="Tabelle confronto" sheetId="27" r:id="rId23"/>
  </sheets>
  <definedNames>
    <definedName name="_xlnm.Print_Area" localSheetId="3">AL_AT_Settore!$A$1:$R$32</definedName>
    <definedName name="_xlnm.Print_Area" localSheetId="2">AL_AT_sintesi!$A$1:$S$27</definedName>
    <definedName name="_xlnm.Print_Area" localSheetId="5">AL_Settore!$A$1:$R$32</definedName>
    <definedName name="_xlnm.Print_Area" localSheetId="4">AL_sintesi!$A$1:$S$27</definedName>
    <definedName name="_xlnm.Print_Area" localSheetId="6">AT_sintesi!$A$1:$S$27</definedName>
    <definedName name="_xlnm.Print_Area" localSheetId="9">BI_NO_VCO_VC_Settore!$A$1:$R$32</definedName>
    <definedName name="_xlnm.Print_Area" localSheetId="8">BI_NO_VCO_VC_sintesi!$A$1:$S$27</definedName>
    <definedName name="_xlnm.Print_Area" localSheetId="11">BI_Settore!$A$1:$R$32</definedName>
    <definedName name="_xlnm.Print_Area" localSheetId="10">BI_sintesi!$A$1:$S$27</definedName>
    <definedName name="_xlnm.Print_Area" localSheetId="18">CN_sintesi!$A$1:$S$27</definedName>
    <definedName name="_xlnm.Print_Area" localSheetId="13">NO_Settore!$A$1:$R$32</definedName>
    <definedName name="_xlnm.Print_Area" localSheetId="12">NO_sintesi!$A$1:$S$27</definedName>
    <definedName name="_xlnm.Print_Area" localSheetId="1">REGIONE_Settore!$A$1:$R$32</definedName>
    <definedName name="_xlnm.Print_Area" localSheetId="0">REGIONE_sintesi!$A$1:$S$27</definedName>
    <definedName name="_xlnm.Print_Area" localSheetId="21">TO_Settore!$A$1:$R$32</definedName>
    <definedName name="_xlnm.Print_Area" localSheetId="20">TO_sintesi!$A$1:$S$27</definedName>
    <definedName name="_xlnm.Print_Area" localSheetId="17">VC_Settore!$A$1:$R$32</definedName>
    <definedName name="_xlnm.Print_Area" localSheetId="16">VC_sintesi!$A$1:$S$27</definedName>
    <definedName name="_xlnm.Print_Area" localSheetId="15">VCO_Settore!$A$1:$R$32</definedName>
    <definedName name="_xlnm.Print_Area" localSheetId="14">VCO_sintesi!$A$1:$S$27</definedName>
  </definedNames>
  <calcPr calcId="124519"/>
</workbook>
</file>

<file path=xl/calcChain.xml><?xml version="1.0" encoding="utf-8"?>
<calcChain xmlns="http://schemas.openxmlformats.org/spreadsheetml/2006/main">
  <c r="M55" i="27"/>
  <c r="L55"/>
  <c r="K55"/>
  <c r="J55"/>
  <c r="I55"/>
  <c r="M86"/>
  <c r="L86"/>
  <c r="K86"/>
  <c r="J86"/>
  <c r="I86"/>
  <c r="F86"/>
  <c r="E86"/>
  <c r="D86"/>
  <c r="C86"/>
  <c r="B86"/>
  <c r="C55"/>
  <c r="D55"/>
  <c r="E55"/>
  <c r="F55"/>
  <c r="B55"/>
  <c r="F83"/>
  <c r="E83"/>
  <c r="D83"/>
  <c r="C83"/>
  <c r="B83"/>
  <c r="M83"/>
  <c r="L83"/>
  <c r="K83"/>
  <c r="J83"/>
  <c r="I83"/>
  <c r="M52"/>
  <c r="L52"/>
  <c r="K52"/>
  <c r="J52"/>
  <c r="I52"/>
  <c r="E52"/>
  <c r="C52"/>
  <c r="D52"/>
  <c r="F52"/>
  <c r="B52"/>
  <c r="M74"/>
  <c r="L74"/>
  <c r="K74"/>
  <c r="J74"/>
  <c r="I74"/>
  <c r="F74"/>
  <c r="E74"/>
  <c r="D74"/>
  <c r="C74"/>
  <c r="B74"/>
  <c r="M43"/>
  <c r="L43"/>
  <c r="K43"/>
  <c r="J43"/>
  <c r="I43"/>
  <c r="C43"/>
  <c r="D43"/>
  <c r="E43"/>
  <c r="F43"/>
  <c r="B43"/>
  <c r="C79"/>
  <c r="B100"/>
  <c r="B99"/>
  <c r="B98"/>
  <c r="B97"/>
  <c r="B96"/>
  <c r="B95"/>
  <c r="B94"/>
  <c r="B93"/>
  <c r="B92"/>
  <c r="B91"/>
  <c r="B90"/>
  <c r="B89"/>
  <c r="B88"/>
  <c r="B87"/>
  <c r="B85"/>
  <c r="B84"/>
  <c r="B76"/>
  <c r="B77"/>
  <c r="B78"/>
  <c r="B79"/>
  <c r="B80"/>
  <c r="B81"/>
  <c r="B82"/>
  <c r="B75"/>
  <c r="M100"/>
  <c r="L100"/>
  <c r="K100"/>
  <c r="J100"/>
  <c r="I100"/>
  <c r="M99"/>
  <c r="L99"/>
  <c r="K99"/>
  <c r="J99"/>
  <c r="I99"/>
  <c r="M98"/>
  <c r="L98"/>
  <c r="K98"/>
  <c r="J98"/>
  <c r="I98"/>
  <c r="M97"/>
  <c r="L97"/>
  <c r="K97"/>
  <c r="J97"/>
  <c r="I97"/>
  <c r="M96"/>
  <c r="L96"/>
  <c r="K96"/>
  <c r="J96"/>
  <c r="I96"/>
  <c r="M95"/>
  <c r="L95"/>
  <c r="K95"/>
  <c r="J95"/>
  <c r="I95"/>
  <c r="M94"/>
  <c r="L94"/>
  <c r="K94"/>
  <c r="J94"/>
  <c r="I94"/>
  <c r="M93"/>
  <c r="L93"/>
  <c r="K93"/>
  <c r="J93"/>
  <c r="I93"/>
  <c r="M92"/>
  <c r="L92"/>
  <c r="K92"/>
  <c r="J92"/>
  <c r="I92"/>
  <c r="M91"/>
  <c r="L91"/>
  <c r="K91"/>
  <c r="J91"/>
  <c r="I91"/>
  <c r="M90"/>
  <c r="L90"/>
  <c r="K90"/>
  <c r="J90"/>
  <c r="I90"/>
  <c r="M89"/>
  <c r="L89"/>
  <c r="K89"/>
  <c r="J89"/>
  <c r="I89"/>
  <c r="M88"/>
  <c r="L88"/>
  <c r="K88"/>
  <c r="J88"/>
  <c r="I88"/>
  <c r="M87"/>
  <c r="L87"/>
  <c r="K87"/>
  <c r="J87"/>
  <c r="I87"/>
  <c r="M85"/>
  <c r="L85"/>
  <c r="K85"/>
  <c r="J85"/>
  <c r="I85"/>
  <c r="M84"/>
  <c r="L84"/>
  <c r="K84"/>
  <c r="J84"/>
  <c r="I84"/>
  <c r="I76"/>
  <c r="J76"/>
  <c r="K76"/>
  <c r="L76"/>
  <c r="M76"/>
  <c r="I77"/>
  <c r="J77"/>
  <c r="J101" s="1"/>
  <c r="K77"/>
  <c r="L77"/>
  <c r="M77"/>
  <c r="I78"/>
  <c r="J78"/>
  <c r="K78"/>
  <c r="L78"/>
  <c r="M78"/>
  <c r="I79"/>
  <c r="J79"/>
  <c r="K79"/>
  <c r="L79"/>
  <c r="M79"/>
  <c r="I80"/>
  <c r="J80"/>
  <c r="K80"/>
  <c r="L80"/>
  <c r="M80"/>
  <c r="I81"/>
  <c r="J81"/>
  <c r="K81"/>
  <c r="L81"/>
  <c r="M81"/>
  <c r="I82"/>
  <c r="J82"/>
  <c r="K82"/>
  <c r="L82"/>
  <c r="M82"/>
  <c r="M75"/>
  <c r="L75"/>
  <c r="K75"/>
  <c r="I75"/>
  <c r="J75"/>
  <c r="L101"/>
  <c r="M69"/>
  <c r="L69"/>
  <c r="K69"/>
  <c r="J69"/>
  <c r="M68"/>
  <c r="L68"/>
  <c r="K68"/>
  <c r="J68"/>
  <c r="M67"/>
  <c r="L67"/>
  <c r="K67"/>
  <c r="J67"/>
  <c r="M66"/>
  <c r="L66"/>
  <c r="K66"/>
  <c r="J66"/>
  <c r="M65"/>
  <c r="L65"/>
  <c r="K65"/>
  <c r="J65"/>
  <c r="M64"/>
  <c r="L64"/>
  <c r="K64"/>
  <c r="J64"/>
  <c r="M63"/>
  <c r="L63"/>
  <c r="K63"/>
  <c r="J63"/>
  <c r="M62"/>
  <c r="L62"/>
  <c r="K62"/>
  <c r="J62"/>
  <c r="M61"/>
  <c r="L61"/>
  <c r="K61"/>
  <c r="J61"/>
  <c r="M60"/>
  <c r="L60"/>
  <c r="K60"/>
  <c r="J60"/>
  <c r="M59"/>
  <c r="L59"/>
  <c r="K59"/>
  <c r="J59"/>
  <c r="M58"/>
  <c r="L58"/>
  <c r="K58"/>
  <c r="J58"/>
  <c r="M57"/>
  <c r="L57"/>
  <c r="K57"/>
  <c r="J57"/>
  <c r="M56"/>
  <c r="L56"/>
  <c r="K56"/>
  <c r="J56"/>
  <c r="M54"/>
  <c r="L54"/>
  <c r="K54"/>
  <c r="J54"/>
  <c r="M53"/>
  <c r="L53"/>
  <c r="K53"/>
  <c r="J53"/>
  <c r="J45"/>
  <c r="K45"/>
  <c r="L45"/>
  <c r="M45"/>
  <c r="J46"/>
  <c r="K46"/>
  <c r="L46"/>
  <c r="M46"/>
  <c r="J47"/>
  <c r="K47"/>
  <c r="L47"/>
  <c r="M47"/>
  <c r="J48"/>
  <c r="K48"/>
  <c r="L48"/>
  <c r="M48"/>
  <c r="J49"/>
  <c r="K49"/>
  <c r="L49"/>
  <c r="M49"/>
  <c r="J50"/>
  <c r="K50"/>
  <c r="L50"/>
  <c r="M50"/>
  <c r="J51"/>
  <c r="K51"/>
  <c r="L51"/>
  <c r="M51"/>
  <c r="M44"/>
  <c r="L44"/>
  <c r="K44"/>
  <c r="J44"/>
  <c r="I69"/>
  <c r="I68"/>
  <c r="I67"/>
  <c r="I66"/>
  <c r="I65"/>
  <c r="I64"/>
  <c r="I63"/>
  <c r="I62"/>
  <c r="I61"/>
  <c r="I60"/>
  <c r="I59"/>
  <c r="I58"/>
  <c r="I57"/>
  <c r="I56"/>
  <c r="I54"/>
  <c r="I53"/>
  <c r="I45"/>
  <c r="I46"/>
  <c r="I47"/>
  <c r="I48"/>
  <c r="I49"/>
  <c r="I50"/>
  <c r="I51"/>
  <c r="I44"/>
  <c r="F69"/>
  <c r="E69"/>
  <c r="D69"/>
  <c r="C69"/>
  <c r="F68"/>
  <c r="E68"/>
  <c r="D68"/>
  <c r="C68"/>
  <c r="F67"/>
  <c r="E67"/>
  <c r="D67"/>
  <c r="C67"/>
  <c r="F66"/>
  <c r="E66"/>
  <c r="D66"/>
  <c r="C66"/>
  <c r="F65"/>
  <c r="E65"/>
  <c r="D65"/>
  <c r="C65"/>
  <c r="F64"/>
  <c r="E64"/>
  <c r="D64"/>
  <c r="C64"/>
  <c r="F63"/>
  <c r="E63"/>
  <c r="D63"/>
  <c r="C63"/>
  <c r="F62"/>
  <c r="E62"/>
  <c r="D62"/>
  <c r="C62"/>
  <c r="F61"/>
  <c r="E61"/>
  <c r="D61"/>
  <c r="C61"/>
  <c r="F60"/>
  <c r="E60"/>
  <c r="D60"/>
  <c r="C60"/>
  <c r="F59"/>
  <c r="E59"/>
  <c r="D59"/>
  <c r="C59"/>
  <c r="F58"/>
  <c r="E58"/>
  <c r="D58"/>
  <c r="C58"/>
  <c r="F57"/>
  <c r="E57"/>
  <c r="D57"/>
  <c r="C57"/>
  <c r="F56"/>
  <c r="E56"/>
  <c r="D56"/>
  <c r="C56"/>
  <c r="F54"/>
  <c r="E54"/>
  <c r="D54"/>
  <c r="C54"/>
  <c r="F53"/>
  <c r="E53"/>
  <c r="D53"/>
  <c r="C53"/>
  <c r="C45"/>
  <c r="D45"/>
  <c r="E45"/>
  <c r="F45"/>
  <c r="C46"/>
  <c r="D46"/>
  <c r="E46"/>
  <c r="F46"/>
  <c r="C47"/>
  <c r="D47"/>
  <c r="E47"/>
  <c r="F47"/>
  <c r="C48"/>
  <c r="D48"/>
  <c r="E48"/>
  <c r="F48"/>
  <c r="C49"/>
  <c r="D49"/>
  <c r="E49"/>
  <c r="F49"/>
  <c r="C50"/>
  <c r="D50"/>
  <c r="E50"/>
  <c r="F50"/>
  <c r="C51"/>
  <c r="D51"/>
  <c r="E51"/>
  <c r="F51"/>
  <c r="F44"/>
  <c r="F70" s="1"/>
  <c r="E44"/>
  <c r="E70" s="1"/>
  <c r="D44"/>
  <c r="D70" s="1"/>
  <c r="C44"/>
  <c r="C70" s="1"/>
  <c r="B69"/>
  <c r="B68"/>
  <c r="B67"/>
  <c r="B66"/>
  <c r="B65"/>
  <c r="B64"/>
  <c r="B63"/>
  <c r="B62"/>
  <c r="B61"/>
  <c r="B60"/>
  <c r="B59"/>
  <c r="B58"/>
  <c r="B57"/>
  <c r="B56"/>
  <c r="B54"/>
  <c r="B53"/>
  <c r="B45"/>
  <c r="B46"/>
  <c r="B47"/>
  <c r="B48"/>
  <c r="B49"/>
  <c r="B50"/>
  <c r="B51"/>
  <c r="B44"/>
  <c r="B70" s="1"/>
  <c r="L4"/>
  <c r="M4"/>
  <c r="N4"/>
  <c r="O4"/>
  <c r="P4"/>
  <c r="R5"/>
  <c r="T5"/>
  <c r="U5"/>
  <c r="R6"/>
  <c r="T6"/>
  <c r="U6"/>
  <c r="R7"/>
  <c r="T7"/>
  <c r="U7"/>
  <c r="R8"/>
  <c r="T8"/>
  <c r="U8"/>
  <c r="R9"/>
  <c r="T9"/>
  <c r="U9"/>
  <c r="R10"/>
  <c r="T10"/>
  <c r="U10"/>
  <c r="R11"/>
  <c r="T11"/>
  <c r="U11"/>
  <c r="R13"/>
  <c r="T13"/>
  <c r="U13"/>
  <c r="R14"/>
  <c r="T14"/>
  <c r="U14"/>
  <c r="R16"/>
  <c r="T16"/>
  <c r="U16"/>
  <c r="R17"/>
  <c r="T17"/>
  <c r="U17"/>
  <c r="R18"/>
  <c r="T18"/>
  <c r="U18"/>
  <c r="R19"/>
  <c r="T19"/>
  <c r="U19"/>
  <c r="R20"/>
  <c r="T20"/>
  <c r="U20"/>
  <c r="R21"/>
  <c r="T21"/>
  <c r="U21"/>
  <c r="R22"/>
  <c r="T22"/>
  <c r="U22"/>
  <c r="R23"/>
  <c r="T23"/>
  <c r="U23"/>
  <c r="R24"/>
  <c r="T24"/>
  <c r="U24"/>
  <c r="R25"/>
  <c r="T25"/>
  <c r="U25"/>
  <c r="R26"/>
  <c r="T26"/>
  <c r="U26"/>
  <c r="R27"/>
  <c r="T27"/>
  <c r="U27"/>
  <c r="R28"/>
  <c r="T28"/>
  <c r="U28"/>
  <c r="R29"/>
  <c r="T29"/>
  <c r="U29"/>
  <c r="R30"/>
  <c r="T30"/>
  <c r="U30"/>
  <c r="T4"/>
  <c r="X4" s="1"/>
  <c r="U4"/>
  <c r="Y4" s="1"/>
  <c r="R4"/>
  <c r="V4" s="1"/>
  <c r="L5"/>
  <c r="M5"/>
  <c r="N5"/>
  <c r="O5"/>
  <c r="P5"/>
  <c r="L6"/>
  <c r="M6"/>
  <c r="N6"/>
  <c r="O6"/>
  <c r="P6"/>
  <c r="L7"/>
  <c r="M7"/>
  <c r="N7"/>
  <c r="O7"/>
  <c r="P7"/>
  <c r="L8"/>
  <c r="M8"/>
  <c r="N8"/>
  <c r="O8"/>
  <c r="P8"/>
  <c r="L9"/>
  <c r="M9"/>
  <c r="N9"/>
  <c r="O9"/>
  <c r="P9"/>
  <c r="L10"/>
  <c r="M10"/>
  <c r="N10"/>
  <c r="O10"/>
  <c r="P10"/>
  <c r="L11"/>
  <c r="M11"/>
  <c r="N11"/>
  <c r="O11"/>
  <c r="P11"/>
  <c r="L13"/>
  <c r="M13"/>
  <c r="N13"/>
  <c r="M36" s="1"/>
  <c r="O13"/>
  <c r="P13"/>
  <c r="O36" s="1"/>
  <c r="L14"/>
  <c r="M14"/>
  <c r="N14"/>
  <c r="O14"/>
  <c r="P14"/>
  <c r="L16"/>
  <c r="M16"/>
  <c r="N16"/>
  <c r="O16"/>
  <c r="P16"/>
  <c r="L17"/>
  <c r="M17"/>
  <c r="N17"/>
  <c r="O17"/>
  <c r="P17"/>
  <c r="L18"/>
  <c r="M18"/>
  <c r="N18"/>
  <c r="O18"/>
  <c r="P18"/>
  <c r="L19"/>
  <c r="M19"/>
  <c r="N19"/>
  <c r="O19"/>
  <c r="P19"/>
  <c r="L20"/>
  <c r="M20"/>
  <c r="N20"/>
  <c r="O20"/>
  <c r="P20"/>
  <c r="L21"/>
  <c r="M21"/>
  <c r="N21"/>
  <c r="O21"/>
  <c r="P21"/>
  <c r="L22"/>
  <c r="M22"/>
  <c r="N22"/>
  <c r="O22"/>
  <c r="P22"/>
  <c r="L23"/>
  <c r="M23"/>
  <c r="N23"/>
  <c r="O23"/>
  <c r="P23"/>
  <c r="L24"/>
  <c r="M24"/>
  <c r="N24"/>
  <c r="O24"/>
  <c r="P24"/>
  <c r="L25"/>
  <c r="M25"/>
  <c r="N25"/>
  <c r="O25"/>
  <c r="P25"/>
  <c r="L26"/>
  <c r="M26"/>
  <c r="N26"/>
  <c r="O26"/>
  <c r="P26"/>
  <c r="L27"/>
  <c r="M27"/>
  <c r="N27"/>
  <c r="O27"/>
  <c r="P27"/>
  <c r="L28"/>
  <c r="M28"/>
  <c r="N28"/>
  <c r="O28"/>
  <c r="P28"/>
  <c r="L29"/>
  <c r="M29"/>
  <c r="N29"/>
  <c r="O29"/>
  <c r="P29"/>
  <c r="O30"/>
  <c r="A30"/>
  <c r="B30"/>
  <c r="C30"/>
  <c r="D30"/>
  <c r="E30"/>
  <c r="F30"/>
  <c r="G30"/>
  <c r="H30"/>
  <c r="A31"/>
  <c r="B31"/>
  <c r="C31"/>
  <c r="D31"/>
  <c r="E31"/>
  <c r="F31"/>
  <c r="G31"/>
  <c r="H31"/>
  <c r="A32"/>
  <c r="B32"/>
  <c r="C32"/>
  <c r="D32"/>
  <c r="E32"/>
  <c r="F32"/>
  <c r="G32"/>
  <c r="H32"/>
  <c r="A33"/>
  <c r="B33"/>
  <c r="C33"/>
  <c r="D33"/>
  <c r="E33"/>
  <c r="F33"/>
  <c r="G33"/>
  <c r="H33"/>
  <c r="B29"/>
  <c r="C29"/>
  <c r="D29"/>
  <c r="E29"/>
  <c r="F29"/>
  <c r="G29"/>
  <c r="H29"/>
  <c r="A29"/>
  <c r="A24"/>
  <c r="B24"/>
  <c r="C24"/>
  <c r="D24"/>
  <c r="E24"/>
  <c r="F24"/>
  <c r="G24"/>
  <c r="H24"/>
  <c r="A25"/>
  <c r="B25"/>
  <c r="C25"/>
  <c r="D25"/>
  <c r="E25"/>
  <c r="F25"/>
  <c r="G25"/>
  <c r="H25"/>
  <c r="A26"/>
  <c r="B26"/>
  <c r="C26"/>
  <c r="D26"/>
  <c r="E26"/>
  <c r="F26"/>
  <c r="G26"/>
  <c r="H26"/>
  <c r="A27"/>
  <c r="B27"/>
  <c r="C27"/>
  <c r="D27"/>
  <c r="E27"/>
  <c r="F27"/>
  <c r="G27"/>
  <c r="H27"/>
  <c r="B23"/>
  <c r="C23"/>
  <c r="D23"/>
  <c r="E23"/>
  <c r="F23"/>
  <c r="G23"/>
  <c r="H23"/>
  <c r="A23"/>
  <c r="A18"/>
  <c r="A19"/>
  <c r="A20"/>
  <c r="A21"/>
  <c r="A17"/>
  <c r="A12"/>
  <c r="A13"/>
  <c r="A14"/>
  <c r="A15"/>
  <c r="A11"/>
  <c r="B4"/>
  <c r="C4"/>
  <c r="D4"/>
  <c r="E4"/>
  <c r="F4"/>
  <c r="G4"/>
  <c r="H4"/>
  <c r="B5"/>
  <c r="C5"/>
  <c r="D5"/>
  <c r="E5"/>
  <c r="F5"/>
  <c r="G5"/>
  <c r="H5"/>
  <c r="B6"/>
  <c r="C6"/>
  <c r="D6"/>
  <c r="E6"/>
  <c r="F6"/>
  <c r="G6"/>
  <c r="H6"/>
  <c r="B7"/>
  <c r="C7"/>
  <c r="D7"/>
  <c r="E7"/>
  <c r="F7"/>
  <c r="G7"/>
  <c r="H7"/>
  <c r="B8"/>
  <c r="C8"/>
  <c r="D8"/>
  <c r="E8"/>
  <c r="F8"/>
  <c r="G8"/>
  <c r="H8"/>
  <c r="I5" s="1"/>
  <c r="A5"/>
  <c r="A6"/>
  <c r="A7"/>
  <c r="A8"/>
  <c r="A4"/>
  <c r="J30" i="16"/>
  <c r="J29"/>
  <c r="Q30" i="26"/>
  <c r="Q29"/>
  <c r="Q28"/>
  <c r="Q27"/>
  <c r="Q26"/>
  <c r="Q25"/>
  <c r="Q24"/>
  <c r="Q23"/>
  <c r="Q22"/>
  <c r="Q21"/>
  <c r="Q20"/>
  <c r="Q19"/>
  <c r="Q18"/>
  <c r="Q17"/>
  <c r="Q15"/>
  <c r="Q14"/>
  <c r="Q12"/>
  <c r="Q11"/>
  <c r="Q10"/>
  <c r="Q9"/>
  <c r="Q8"/>
  <c r="Q7"/>
  <c r="Q6"/>
  <c r="Q5"/>
  <c r="K30"/>
  <c r="J30"/>
  <c r="K29"/>
  <c r="J29"/>
  <c r="K28"/>
  <c r="J28"/>
  <c r="K27"/>
  <c r="J27"/>
  <c r="K26"/>
  <c r="J26"/>
  <c r="K25"/>
  <c r="J25"/>
  <c r="K24"/>
  <c r="J24"/>
  <c r="K23"/>
  <c r="J23"/>
  <c r="K22"/>
  <c r="J22"/>
  <c r="K21"/>
  <c r="J21"/>
  <c r="K20"/>
  <c r="J20"/>
  <c r="K19"/>
  <c r="J19"/>
  <c r="K18"/>
  <c r="J18"/>
  <c r="K17"/>
  <c r="J17"/>
  <c r="K15"/>
  <c r="J15"/>
  <c r="K14"/>
  <c r="J14"/>
  <c r="K12"/>
  <c r="J12"/>
  <c r="K11"/>
  <c r="J11"/>
  <c r="K10"/>
  <c r="J10"/>
  <c r="K9"/>
  <c r="J9"/>
  <c r="K8"/>
  <c r="J8"/>
  <c r="K7"/>
  <c r="J7"/>
  <c r="K6"/>
  <c r="J6"/>
  <c r="K5"/>
  <c r="J5"/>
  <c r="H30"/>
  <c r="S29" i="27" s="1"/>
  <c r="G30" i="26"/>
  <c r="H29"/>
  <c r="S28" i="27" s="1"/>
  <c r="G29" i="26"/>
  <c r="H28"/>
  <c r="S27" i="27" s="1"/>
  <c r="G28" i="26"/>
  <c r="H27"/>
  <c r="S26" i="27" s="1"/>
  <c r="G27" i="26"/>
  <c r="H26"/>
  <c r="S25" i="27" s="1"/>
  <c r="G26" i="26"/>
  <c r="H25"/>
  <c r="S24" i="27" s="1"/>
  <c r="G25" i="26"/>
  <c r="H24"/>
  <c r="S23" i="27" s="1"/>
  <c r="G24" i="26"/>
  <c r="H23"/>
  <c r="S22" i="27" s="1"/>
  <c r="G23" i="26"/>
  <c r="H22"/>
  <c r="S21" i="27" s="1"/>
  <c r="G22" i="26"/>
  <c r="H21"/>
  <c r="S20" i="27" s="1"/>
  <c r="G21" i="26"/>
  <c r="H20"/>
  <c r="S19" i="27" s="1"/>
  <c r="G20" i="26"/>
  <c r="H19"/>
  <c r="S18" i="27" s="1"/>
  <c r="G19" i="26"/>
  <c r="H18"/>
  <c r="S17" i="27" s="1"/>
  <c r="G18" i="26"/>
  <c r="H17"/>
  <c r="S16" i="27" s="1"/>
  <c r="G17" i="26"/>
  <c r="H15"/>
  <c r="S14" i="27" s="1"/>
  <c r="G15" i="26"/>
  <c r="H14"/>
  <c r="S13" i="27" s="1"/>
  <c r="G14" i="26"/>
  <c r="H12"/>
  <c r="S11" i="27" s="1"/>
  <c r="G12" i="26"/>
  <c r="H11"/>
  <c r="S10" i="27" s="1"/>
  <c r="G11" i="26"/>
  <c r="H10"/>
  <c r="S9" i="27" s="1"/>
  <c r="G10" i="26"/>
  <c r="H9"/>
  <c r="S8" i="27" s="1"/>
  <c r="G9" i="26"/>
  <c r="H8"/>
  <c r="S7" i="27" s="1"/>
  <c r="G8" i="26"/>
  <c r="H7"/>
  <c r="S6" i="27" s="1"/>
  <c r="G7" i="26"/>
  <c r="H6"/>
  <c r="S5" i="27" s="1"/>
  <c r="G6" i="26"/>
  <c r="H5"/>
  <c r="S4" i="27" s="1"/>
  <c r="W4" s="1"/>
  <c r="G5" i="26"/>
  <c r="D30"/>
  <c r="C30"/>
  <c r="B30"/>
  <c r="D29"/>
  <c r="C29"/>
  <c r="B29"/>
  <c r="D28"/>
  <c r="C28"/>
  <c r="B28"/>
  <c r="D27"/>
  <c r="C27"/>
  <c r="B27"/>
  <c r="D26"/>
  <c r="C26"/>
  <c r="B26"/>
  <c r="D25"/>
  <c r="C25"/>
  <c r="B25"/>
  <c r="D24"/>
  <c r="C24"/>
  <c r="B24"/>
  <c r="D23"/>
  <c r="C23"/>
  <c r="B23"/>
  <c r="D22"/>
  <c r="C22"/>
  <c r="B22"/>
  <c r="D21"/>
  <c r="C21"/>
  <c r="B21"/>
  <c r="D20"/>
  <c r="C20"/>
  <c r="B20"/>
  <c r="D19"/>
  <c r="C19"/>
  <c r="B19"/>
  <c r="D18"/>
  <c r="C18"/>
  <c r="B18"/>
  <c r="D17"/>
  <c r="C17"/>
  <c r="B17"/>
  <c r="D15"/>
  <c r="C15"/>
  <c r="B15"/>
  <c r="D14"/>
  <c r="C14"/>
  <c r="B14"/>
  <c r="B6"/>
  <c r="C6"/>
  <c r="D6"/>
  <c r="B7"/>
  <c r="C7"/>
  <c r="D7"/>
  <c r="B8"/>
  <c r="C8"/>
  <c r="D8"/>
  <c r="B9"/>
  <c r="C9"/>
  <c r="D9"/>
  <c r="B10"/>
  <c r="C10"/>
  <c r="D10"/>
  <c r="B11"/>
  <c r="C11"/>
  <c r="D11"/>
  <c r="B12"/>
  <c r="C12"/>
  <c r="D12"/>
  <c r="C5"/>
  <c r="D5"/>
  <c r="B5"/>
  <c r="Q30" i="24"/>
  <c r="Q29"/>
  <c r="Q28"/>
  <c r="Q27"/>
  <c r="Q26"/>
  <c r="Q25"/>
  <c r="Q24"/>
  <c r="Q23"/>
  <c r="Q22"/>
  <c r="Q21"/>
  <c r="Q20"/>
  <c r="Q19"/>
  <c r="Q18"/>
  <c r="Q17"/>
  <c r="Q15"/>
  <c r="Q14"/>
  <c r="Q12"/>
  <c r="Q11"/>
  <c r="Q10"/>
  <c r="Q9"/>
  <c r="Q8"/>
  <c r="Q7"/>
  <c r="Q6"/>
  <c r="Q5"/>
  <c r="K30"/>
  <c r="J30"/>
  <c r="K29"/>
  <c r="J29"/>
  <c r="K28"/>
  <c r="J28"/>
  <c r="K27"/>
  <c r="J27"/>
  <c r="K26"/>
  <c r="J26"/>
  <c r="K25"/>
  <c r="J25"/>
  <c r="K24"/>
  <c r="J24"/>
  <c r="K23"/>
  <c r="J23"/>
  <c r="K22"/>
  <c r="J22"/>
  <c r="K21"/>
  <c r="J21"/>
  <c r="K20"/>
  <c r="J20"/>
  <c r="K19"/>
  <c r="J19"/>
  <c r="K18"/>
  <c r="J18"/>
  <c r="K17"/>
  <c r="J17"/>
  <c r="K15"/>
  <c r="J15"/>
  <c r="K14"/>
  <c r="J14"/>
  <c r="K12"/>
  <c r="J12"/>
  <c r="K11"/>
  <c r="J11"/>
  <c r="K10"/>
  <c r="J10"/>
  <c r="K9"/>
  <c r="J9"/>
  <c r="K8"/>
  <c r="J8"/>
  <c r="K7"/>
  <c r="J7"/>
  <c r="K6"/>
  <c r="J6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H15"/>
  <c r="G15"/>
  <c r="H14"/>
  <c r="G14"/>
  <c r="H12"/>
  <c r="G12"/>
  <c r="H11"/>
  <c r="G11"/>
  <c r="H10"/>
  <c r="G10"/>
  <c r="H9"/>
  <c r="G9"/>
  <c r="H8"/>
  <c r="N8" s="1"/>
  <c r="C78" i="27" s="1"/>
  <c r="G8" i="24"/>
  <c r="H7"/>
  <c r="G7"/>
  <c r="H6"/>
  <c r="G6"/>
  <c r="K5"/>
  <c r="J5"/>
  <c r="H5"/>
  <c r="G5"/>
  <c r="D30"/>
  <c r="C30"/>
  <c r="B30"/>
  <c r="D29"/>
  <c r="C29"/>
  <c r="B29"/>
  <c r="D28"/>
  <c r="C28"/>
  <c r="B28"/>
  <c r="D27"/>
  <c r="C27"/>
  <c r="B27"/>
  <c r="D26"/>
  <c r="C26"/>
  <c r="B26"/>
  <c r="D25"/>
  <c r="C25"/>
  <c r="B25"/>
  <c r="D24"/>
  <c r="C24"/>
  <c r="B24"/>
  <c r="D23"/>
  <c r="C23"/>
  <c r="B23"/>
  <c r="D22"/>
  <c r="C22"/>
  <c r="B22"/>
  <c r="D21"/>
  <c r="C21"/>
  <c r="B21"/>
  <c r="D20"/>
  <c r="C20"/>
  <c r="B20"/>
  <c r="D19"/>
  <c r="C19"/>
  <c r="B19"/>
  <c r="D18"/>
  <c r="C18"/>
  <c r="B18"/>
  <c r="D17"/>
  <c r="C17"/>
  <c r="B17"/>
  <c r="D15"/>
  <c r="C15"/>
  <c r="B15"/>
  <c r="D14"/>
  <c r="C14"/>
  <c r="B14"/>
  <c r="B6"/>
  <c r="C6"/>
  <c r="D6"/>
  <c r="B7"/>
  <c r="C7"/>
  <c r="D7"/>
  <c r="B8"/>
  <c r="C8"/>
  <c r="D8"/>
  <c r="B9"/>
  <c r="C9"/>
  <c r="D9"/>
  <c r="B10"/>
  <c r="C10"/>
  <c r="D10"/>
  <c r="B11"/>
  <c r="C11"/>
  <c r="D11"/>
  <c r="B12"/>
  <c r="C12"/>
  <c r="D12"/>
  <c r="C5"/>
  <c r="D5"/>
  <c r="B5"/>
  <c r="Q31" i="12"/>
  <c r="O19" i="25"/>
  <c r="N19"/>
  <c r="O18"/>
  <c r="N18"/>
  <c r="O17"/>
  <c r="N17"/>
  <c r="O16"/>
  <c r="N16"/>
  <c r="O13"/>
  <c r="N13"/>
  <c r="O12"/>
  <c r="N12"/>
  <c r="O11"/>
  <c r="N11"/>
  <c r="O10"/>
  <c r="N10"/>
  <c r="N5"/>
  <c r="O5"/>
  <c r="N6"/>
  <c r="O6"/>
  <c r="N7"/>
  <c r="O7"/>
  <c r="O4"/>
  <c r="N4"/>
  <c r="L19"/>
  <c r="K19"/>
  <c r="L18"/>
  <c r="K18"/>
  <c r="L17"/>
  <c r="K17"/>
  <c r="L16"/>
  <c r="K16"/>
  <c r="L13"/>
  <c r="K13"/>
  <c r="L12"/>
  <c r="K12"/>
  <c r="L11"/>
  <c r="K11"/>
  <c r="L10"/>
  <c r="K10"/>
  <c r="K5"/>
  <c r="L5"/>
  <c r="K6"/>
  <c r="L6"/>
  <c r="K7"/>
  <c r="L7"/>
  <c r="L4"/>
  <c r="K4"/>
  <c r="H19"/>
  <c r="G19"/>
  <c r="F19"/>
  <c r="E19"/>
  <c r="D19"/>
  <c r="C19"/>
  <c r="H18"/>
  <c r="G18"/>
  <c r="F18"/>
  <c r="E18"/>
  <c r="D18"/>
  <c r="C18"/>
  <c r="H17"/>
  <c r="G17"/>
  <c r="F17"/>
  <c r="E17"/>
  <c r="D17"/>
  <c r="C17"/>
  <c r="H16"/>
  <c r="G16"/>
  <c r="F16"/>
  <c r="E16"/>
  <c r="D16"/>
  <c r="C16"/>
  <c r="H13"/>
  <c r="G13"/>
  <c r="F13"/>
  <c r="E13"/>
  <c r="D13"/>
  <c r="C13"/>
  <c r="H12"/>
  <c r="G12"/>
  <c r="F12"/>
  <c r="E12"/>
  <c r="D12"/>
  <c r="C12"/>
  <c r="H11"/>
  <c r="G11"/>
  <c r="F11"/>
  <c r="E11"/>
  <c r="D11"/>
  <c r="C11"/>
  <c r="H10"/>
  <c r="G10"/>
  <c r="F10"/>
  <c r="E10"/>
  <c r="D10"/>
  <c r="C10"/>
  <c r="C5"/>
  <c r="D5"/>
  <c r="E5"/>
  <c r="F5"/>
  <c r="G5"/>
  <c r="H5"/>
  <c r="C6"/>
  <c r="D6"/>
  <c r="E6"/>
  <c r="F6"/>
  <c r="G6"/>
  <c r="H6"/>
  <c r="C7"/>
  <c r="D7"/>
  <c r="E7"/>
  <c r="F7"/>
  <c r="G7"/>
  <c r="H7"/>
  <c r="D4"/>
  <c r="E4"/>
  <c r="F4"/>
  <c r="G4"/>
  <c r="H4"/>
  <c r="C4"/>
  <c r="O19" i="23"/>
  <c r="N19"/>
  <c r="O18"/>
  <c r="N18"/>
  <c r="O17"/>
  <c r="N17"/>
  <c r="O16"/>
  <c r="N16"/>
  <c r="O13"/>
  <c r="N13"/>
  <c r="O12"/>
  <c r="N12"/>
  <c r="O11"/>
  <c r="N11"/>
  <c r="O10"/>
  <c r="N10"/>
  <c r="N5"/>
  <c r="O5"/>
  <c r="N6"/>
  <c r="O6"/>
  <c r="N7"/>
  <c r="O7"/>
  <c r="O4"/>
  <c r="N4"/>
  <c r="L19"/>
  <c r="K19"/>
  <c r="L18"/>
  <c r="K18"/>
  <c r="L17"/>
  <c r="K17"/>
  <c r="L16"/>
  <c r="K16"/>
  <c r="L13"/>
  <c r="K13"/>
  <c r="L12"/>
  <c r="K12"/>
  <c r="L11"/>
  <c r="K11"/>
  <c r="L10"/>
  <c r="K10"/>
  <c r="K5"/>
  <c r="L5"/>
  <c r="K6"/>
  <c r="L6"/>
  <c r="K7"/>
  <c r="L7"/>
  <c r="L4"/>
  <c r="K4"/>
  <c r="H19"/>
  <c r="G19"/>
  <c r="F19"/>
  <c r="E19"/>
  <c r="D19"/>
  <c r="C19"/>
  <c r="H18"/>
  <c r="G18"/>
  <c r="F18"/>
  <c r="E18"/>
  <c r="D18"/>
  <c r="C18"/>
  <c r="H17"/>
  <c r="G17"/>
  <c r="F17"/>
  <c r="E17"/>
  <c r="D17"/>
  <c r="C17"/>
  <c r="H16"/>
  <c r="G16"/>
  <c r="F16"/>
  <c r="E16"/>
  <c r="D16"/>
  <c r="C16"/>
  <c r="H13"/>
  <c r="G13"/>
  <c r="F13"/>
  <c r="E13"/>
  <c r="D13"/>
  <c r="C13"/>
  <c r="H12"/>
  <c r="G12"/>
  <c r="F12"/>
  <c r="E12"/>
  <c r="D12"/>
  <c r="C12"/>
  <c r="H11"/>
  <c r="G11"/>
  <c r="F11"/>
  <c r="E11"/>
  <c r="D11"/>
  <c r="C11"/>
  <c r="H10"/>
  <c r="G10"/>
  <c r="F10"/>
  <c r="E10"/>
  <c r="D10"/>
  <c r="C10"/>
  <c r="C5"/>
  <c r="D5"/>
  <c r="E5"/>
  <c r="F5"/>
  <c r="G5"/>
  <c r="H5"/>
  <c r="C6"/>
  <c r="D6"/>
  <c r="E6"/>
  <c r="F6"/>
  <c r="G6"/>
  <c r="H6"/>
  <c r="C7"/>
  <c r="D7"/>
  <c r="E7"/>
  <c r="F7"/>
  <c r="G7"/>
  <c r="H7"/>
  <c r="D4"/>
  <c r="E4"/>
  <c r="F4"/>
  <c r="G4"/>
  <c r="H4"/>
  <c r="C4"/>
  <c r="R13" i="13"/>
  <c r="G31" i="5"/>
  <c r="Q31" i="16"/>
  <c r="Q31" i="20"/>
  <c r="Q31" i="18"/>
  <c r="Q31" i="14"/>
  <c r="Q31" i="5"/>
  <c r="Q31" i="26"/>
  <c r="Q31" i="10"/>
  <c r="Q31" i="8"/>
  <c r="Q31" i="24"/>
  <c r="O37" i="27" l="1"/>
  <c r="M37"/>
  <c r="N35"/>
  <c r="L35"/>
  <c r="P35" s="1"/>
  <c r="M30"/>
  <c r="N37"/>
  <c r="L37"/>
  <c r="N36"/>
  <c r="P36" s="1"/>
  <c r="L36"/>
  <c r="L30"/>
  <c r="Q5" s="1"/>
  <c r="P30"/>
  <c r="N30"/>
  <c r="O35"/>
  <c r="M35"/>
  <c r="M38" s="1"/>
  <c r="S35" s="1"/>
  <c r="I70"/>
  <c r="M70"/>
  <c r="K70"/>
  <c r="L70"/>
  <c r="J70"/>
  <c r="I101"/>
  <c r="K101"/>
  <c r="M101"/>
  <c r="B101"/>
  <c r="O38"/>
  <c r="U35" s="1"/>
  <c r="P37"/>
  <c r="N38"/>
  <c r="T35" s="1"/>
  <c r="U37"/>
  <c r="T37"/>
  <c r="Y29"/>
  <c r="W29"/>
  <c r="Y28"/>
  <c r="W28"/>
  <c r="Y27"/>
  <c r="W27"/>
  <c r="Y26"/>
  <c r="W26"/>
  <c r="Y25"/>
  <c r="W25"/>
  <c r="Y24"/>
  <c r="W24"/>
  <c r="Y23"/>
  <c r="W23"/>
  <c r="Y22"/>
  <c r="W22"/>
  <c r="Y21"/>
  <c r="W21"/>
  <c r="Y20"/>
  <c r="W20"/>
  <c r="Y19"/>
  <c r="W19"/>
  <c r="Y18"/>
  <c r="W18"/>
  <c r="Y17"/>
  <c r="W17"/>
  <c r="Y16"/>
  <c r="W16"/>
  <c r="Y14"/>
  <c r="W14"/>
  <c r="Y13"/>
  <c r="W13"/>
  <c r="Y11"/>
  <c r="W11"/>
  <c r="Y10"/>
  <c r="W10"/>
  <c r="Y9"/>
  <c r="W9"/>
  <c r="Y8"/>
  <c r="W8"/>
  <c r="Y7"/>
  <c r="W7"/>
  <c r="Y6"/>
  <c r="W6"/>
  <c r="Y5"/>
  <c r="W5"/>
  <c r="X29"/>
  <c r="V29"/>
  <c r="X28"/>
  <c r="V28"/>
  <c r="X27"/>
  <c r="V27"/>
  <c r="X26"/>
  <c r="V26"/>
  <c r="X25"/>
  <c r="V25"/>
  <c r="X24"/>
  <c r="V24"/>
  <c r="X23"/>
  <c r="V23"/>
  <c r="X22"/>
  <c r="V22"/>
  <c r="X21"/>
  <c r="V21"/>
  <c r="X20"/>
  <c r="V20"/>
  <c r="X19"/>
  <c r="V19"/>
  <c r="X18"/>
  <c r="V18"/>
  <c r="X17"/>
  <c r="V17"/>
  <c r="X16"/>
  <c r="V16"/>
  <c r="X14"/>
  <c r="V14"/>
  <c r="X13"/>
  <c r="V13"/>
  <c r="X11"/>
  <c r="V11"/>
  <c r="X10"/>
  <c r="V10"/>
  <c r="X9"/>
  <c r="V9"/>
  <c r="X8"/>
  <c r="V8"/>
  <c r="X7"/>
  <c r="V7"/>
  <c r="X6"/>
  <c r="V6"/>
  <c r="X5"/>
  <c r="V5"/>
  <c r="T1"/>
  <c r="R1"/>
  <c r="U1"/>
  <c r="F9"/>
  <c r="D9"/>
  <c r="B9"/>
  <c r="Q29"/>
  <c r="Q25"/>
  <c r="Q21"/>
  <c r="Q17"/>
  <c r="Q10"/>
  <c r="Q6"/>
  <c r="Q27"/>
  <c r="Q23"/>
  <c r="Q19"/>
  <c r="Q13"/>
  <c r="Q8"/>
  <c r="Q4"/>
  <c r="Q28"/>
  <c r="Q26"/>
  <c r="Q24"/>
  <c r="Q22"/>
  <c r="Q20"/>
  <c r="Q18"/>
  <c r="Q16"/>
  <c r="Q14"/>
  <c r="Q11"/>
  <c r="Q9"/>
  <c r="Q7"/>
  <c r="M31"/>
  <c r="I6"/>
  <c r="I4"/>
  <c r="G9"/>
  <c r="E9"/>
  <c r="C9"/>
  <c r="I7"/>
  <c r="C22" i="25"/>
  <c r="B17" i="27" s="1"/>
  <c r="E22" i="25"/>
  <c r="D17" i="27" s="1"/>
  <c r="G22" i="25"/>
  <c r="F17" i="27" s="1"/>
  <c r="C23" i="25"/>
  <c r="B18" i="27" s="1"/>
  <c r="E23" i="25"/>
  <c r="D18" i="27" s="1"/>
  <c r="G23" i="25"/>
  <c r="F18" i="27" s="1"/>
  <c r="C24" i="25"/>
  <c r="B19" i="27" s="1"/>
  <c r="E24" i="25"/>
  <c r="D19" i="27" s="1"/>
  <c r="G24" i="25"/>
  <c r="F19" i="27" s="1"/>
  <c r="C25" i="25"/>
  <c r="B20" i="27" s="1"/>
  <c r="E25" i="25"/>
  <c r="D20" i="27" s="1"/>
  <c r="G25" i="25"/>
  <c r="F20" i="27" s="1"/>
  <c r="D22" i="25"/>
  <c r="C17" i="27" s="1"/>
  <c r="F22" i="25"/>
  <c r="E17" i="27" s="1"/>
  <c r="H22" i="25"/>
  <c r="G17" i="27" s="1"/>
  <c r="D23" i="25"/>
  <c r="C18" i="27" s="1"/>
  <c r="F23" i="25"/>
  <c r="E18" i="27" s="1"/>
  <c r="H23" i="25"/>
  <c r="G18" i="27" s="1"/>
  <c r="D24" i="25"/>
  <c r="C19" i="27" s="1"/>
  <c r="F24" i="25"/>
  <c r="E19" i="27" s="1"/>
  <c r="H24" i="25"/>
  <c r="G19" i="27" s="1"/>
  <c r="D25" i="25"/>
  <c r="C20" i="27" s="1"/>
  <c r="F25" i="25"/>
  <c r="E20" i="27" s="1"/>
  <c r="H25" i="25"/>
  <c r="G20" i="27" s="1"/>
  <c r="I6" i="23"/>
  <c r="E5" i="5"/>
  <c r="B31" i="26"/>
  <c r="C31"/>
  <c r="D31"/>
  <c r="E30"/>
  <c r="E29"/>
  <c r="E28"/>
  <c r="E27"/>
  <c r="E26"/>
  <c r="E25"/>
  <c r="E24"/>
  <c r="E23"/>
  <c r="E22"/>
  <c r="E21"/>
  <c r="E20"/>
  <c r="E19"/>
  <c r="E18"/>
  <c r="E17"/>
  <c r="E15"/>
  <c r="E14"/>
  <c r="E6"/>
  <c r="E7"/>
  <c r="E8"/>
  <c r="E9"/>
  <c r="E10"/>
  <c r="E11"/>
  <c r="E12"/>
  <c r="E5"/>
  <c r="O5" s="1"/>
  <c r="E30" i="8"/>
  <c r="E29"/>
  <c r="E28"/>
  <c r="E27"/>
  <c r="E26"/>
  <c r="E25"/>
  <c r="E24"/>
  <c r="E23"/>
  <c r="E22"/>
  <c r="E21"/>
  <c r="E20"/>
  <c r="E19"/>
  <c r="E18"/>
  <c r="E17"/>
  <c r="E15"/>
  <c r="E14"/>
  <c r="E6"/>
  <c r="E7"/>
  <c r="E8"/>
  <c r="E9"/>
  <c r="E10"/>
  <c r="E11"/>
  <c r="E12"/>
  <c r="E5"/>
  <c r="R5" s="1"/>
  <c r="E19" i="24"/>
  <c r="N19" s="1"/>
  <c r="C89" i="27" s="1"/>
  <c r="E14" i="24"/>
  <c r="N14" s="1"/>
  <c r="C84" i="27" s="1"/>
  <c r="E30" i="24"/>
  <c r="O30" s="1"/>
  <c r="E29"/>
  <c r="N29" s="1"/>
  <c r="C99" i="27" s="1"/>
  <c r="E28" i="24"/>
  <c r="O28" s="1"/>
  <c r="E27"/>
  <c r="N27" s="1"/>
  <c r="C97" i="27" s="1"/>
  <c r="E26" i="24"/>
  <c r="O26" s="1"/>
  <c r="E25"/>
  <c r="N25" s="1"/>
  <c r="C95" i="27" s="1"/>
  <c r="E24" i="24"/>
  <c r="O24" s="1"/>
  <c r="E23"/>
  <c r="N23" s="1"/>
  <c r="C93" i="27" s="1"/>
  <c r="E22" i="24"/>
  <c r="O22" s="1"/>
  <c r="E21"/>
  <c r="N21" s="1"/>
  <c r="C91" i="27" s="1"/>
  <c r="E20" i="24"/>
  <c r="O20" s="1"/>
  <c r="E18"/>
  <c r="O18" s="1"/>
  <c r="E17"/>
  <c r="N17" s="1"/>
  <c r="C87" i="27" s="1"/>
  <c r="E15" i="24"/>
  <c r="O15" s="1"/>
  <c r="E6"/>
  <c r="M6" s="1"/>
  <c r="E7"/>
  <c r="N7" s="1"/>
  <c r="C77" i="27" s="1"/>
  <c r="E8" i="24"/>
  <c r="M8" s="1"/>
  <c r="E9"/>
  <c r="M9" s="1"/>
  <c r="E10"/>
  <c r="M10" s="1"/>
  <c r="E11"/>
  <c r="M11" s="1"/>
  <c r="E12"/>
  <c r="M12" s="1"/>
  <c r="E5"/>
  <c r="O5" s="1"/>
  <c r="R5" i="22"/>
  <c r="L22" i="19"/>
  <c r="L23"/>
  <c r="L24"/>
  <c r="L25"/>
  <c r="L20" i="7"/>
  <c r="L14"/>
  <c r="L8"/>
  <c r="E14" i="23"/>
  <c r="H25"/>
  <c r="G14" i="27" s="1"/>
  <c r="H14" i="23"/>
  <c r="D8"/>
  <c r="E8"/>
  <c r="F8"/>
  <c r="G8"/>
  <c r="H8"/>
  <c r="C8"/>
  <c r="U36" i="27" l="1"/>
  <c r="L38"/>
  <c r="S36"/>
  <c r="S37"/>
  <c r="N1"/>
  <c r="P38"/>
  <c r="Q35" s="1"/>
  <c r="T36"/>
  <c r="R36"/>
  <c r="P1"/>
  <c r="O1"/>
  <c r="M1"/>
  <c r="N5" i="26"/>
  <c r="D75" i="27" s="1"/>
  <c r="N9" i="24"/>
  <c r="R5"/>
  <c r="M5" i="26"/>
  <c r="N11" i="24"/>
  <c r="C81" i="27" s="1"/>
  <c r="M5" i="24"/>
  <c r="N5"/>
  <c r="C75" i="27" s="1"/>
  <c r="N12" i="24"/>
  <c r="C82" i="27" s="1"/>
  <c r="O11" i="24"/>
  <c r="N10"/>
  <c r="C80" i="27" s="1"/>
  <c r="O9" i="24"/>
  <c r="O7"/>
  <c r="M7"/>
  <c r="N6"/>
  <c r="C76" i="27" s="1"/>
  <c r="M14" i="24"/>
  <c r="O14"/>
  <c r="N15"/>
  <c r="C85" i="27" s="1"/>
  <c r="M17" i="24"/>
  <c r="O17"/>
  <c r="N18"/>
  <c r="C88" i="27" s="1"/>
  <c r="M19" i="24"/>
  <c r="O19"/>
  <c r="N20"/>
  <c r="C90" i="27" s="1"/>
  <c r="M21" i="24"/>
  <c r="O21"/>
  <c r="N22"/>
  <c r="C92" i="27" s="1"/>
  <c r="M23" i="24"/>
  <c r="O23"/>
  <c r="N24"/>
  <c r="C94" i="27" s="1"/>
  <c r="M25" i="24"/>
  <c r="O25"/>
  <c r="N26"/>
  <c r="C96" i="27" s="1"/>
  <c r="M27" i="24"/>
  <c r="O27"/>
  <c r="N28"/>
  <c r="C98" i="27" s="1"/>
  <c r="M29" i="24"/>
  <c r="O29"/>
  <c r="N30"/>
  <c r="C100" i="27" s="1"/>
  <c r="O12" i="24"/>
  <c r="O10"/>
  <c r="O8"/>
  <c r="O6"/>
  <c r="M15"/>
  <c r="M18"/>
  <c r="M20"/>
  <c r="M22"/>
  <c r="M24"/>
  <c r="M26"/>
  <c r="M28"/>
  <c r="M30"/>
  <c r="I8" i="23"/>
  <c r="O27" i="26"/>
  <c r="M28"/>
  <c r="O29"/>
  <c r="M30"/>
  <c r="H31"/>
  <c r="S30" i="27" s="1"/>
  <c r="S1" s="1"/>
  <c r="R30" i="26"/>
  <c r="O30"/>
  <c r="N29"/>
  <c r="D99" i="27" s="1"/>
  <c r="R28" i="26"/>
  <c r="O28"/>
  <c r="N27"/>
  <c r="D97" i="27" s="1"/>
  <c r="R26" i="26"/>
  <c r="O26"/>
  <c r="N25"/>
  <c r="D95" i="27" s="1"/>
  <c r="R24" i="26"/>
  <c r="N24"/>
  <c r="D94" i="27" s="1"/>
  <c r="O24" i="26"/>
  <c r="M24"/>
  <c r="N23"/>
  <c r="D93" i="27" s="1"/>
  <c r="O23" i="26"/>
  <c r="R22"/>
  <c r="N22"/>
  <c r="D92" i="27" s="1"/>
  <c r="O22" i="26"/>
  <c r="M22"/>
  <c r="N21"/>
  <c r="D91" i="27" s="1"/>
  <c r="O21" i="26"/>
  <c r="R20"/>
  <c r="N20"/>
  <c r="D90" i="27" s="1"/>
  <c r="O20" i="26"/>
  <c r="M20"/>
  <c r="N19"/>
  <c r="D89" i="27" s="1"/>
  <c r="O19" i="26"/>
  <c r="R18"/>
  <c r="N18"/>
  <c r="D88" i="27" s="1"/>
  <c r="O18" i="26"/>
  <c r="M18"/>
  <c r="N17"/>
  <c r="D87" i="27" s="1"/>
  <c r="O17" i="26"/>
  <c r="R15"/>
  <c r="N15"/>
  <c r="D85" i="27" s="1"/>
  <c r="O15" i="26"/>
  <c r="M15"/>
  <c r="N14"/>
  <c r="D84" i="27" s="1"/>
  <c r="O14" i="26"/>
  <c r="R12"/>
  <c r="N12"/>
  <c r="D82" i="27" s="1"/>
  <c r="O12" i="26"/>
  <c r="M12"/>
  <c r="N11"/>
  <c r="D81" i="27" s="1"/>
  <c r="O11" i="26"/>
  <c r="R10"/>
  <c r="N10"/>
  <c r="D80" i="27" s="1"/>
  <c r="O10" i="26"/>
  <c r="M10"/>
  <c r="N9"/>
  <c r="D79" i="27" s="1"/>
  <c r="O9" i="26"/>
  <c r="R8"/>
  <c r="N8"/>
  <c r="D78" i="27" s="1"/>
  <c r="O8" i="26"/>
  <c r="M8"/>
  <c r="N7"/>
  <c r="D77" i="27" s="1"/>
  <c r="O7" i="26"/>
  <c r="R6"/>
  <c r="N6"/>
  <c r="D76" i="27" s="1"/>
  <c r="O6" i="26"/>
  <c r="M6"/>
  <c r="K31"/>
  <c r="J31"/>
  <c r="G31"/>
  <c r="E31"/>
  <c r="N25" i="25"/>
  <c r="M19"/>
  <c r="L25"/>
  <c r="K25"/>
  <c r="I19"/>
  <c r="O24"/>
  <c r="N24"/>
  <c r="M18"/>
  <c r="K24"/>
  <c r="N23"/>
  <c r="M17"/>
  <c r="L23"/>
  <c r="K23"/>
  <c r="I17"/>
  <c r="O22"/>
  <c r="N22"/>
  <c r="M16"/>
  <c r="K22"/>
  <c r="M13"/>
  <c r="I13"/>
  <c r="M12"/>
  <c r="I12"/>
  <c r="M11"/>
  <c r="I11"/>
  <c r="O14"/>
  <c r="N14"/>
  <c r="M10"/>
  <c r="K14"/>
  <c r="H14"/>
  <c r="G14"/>
  <c r="F14"/>
  <c r="E14"/>
  <c r="D14"/>
  <c r="C14"/>
  <c r="I7"/>
  <c r="I6"/>
  <c r="I5"/>
  <c r="N8"/>
  <c r="M4"/>
  <c r="L8"/>
  <c r="K8"/>
  <c r="H8"/>
  <c r="G8"/>
  <c r="F8"/>
  <c r="E8"/>
  <c r="D8"/>
  <c r="I4"/>
  <c r="M17" i="23"/>
  <c r="M18"/>
  <c r="M19"/>
  <c r="M16"/>
  <c r="M11"/>
  <c r="M12"/>
  <c r="M13"/>
  <c r="M10"/>
  <c r="O25"/>
  <c r="M4"/>
  <c r="C22"/>
  <c r="B11" i="27" s="1"/>
  <c r="C24" i="23"/>
  <c r="B13" i="27" s="1"/>
  <c r="F20" i="23"/>
  <c r="H23"/>
  <c r="G12" i="27" s="1"/>
  <c r="H24" i="23"/>
  <c r="G13" i="27" s="1"/>
  <c r="E20" i="23"/>
  <c r="G20"/>
  <c r="H22"/>
  <c r="G11" i="27" s="1"/>
  <c r="D24" i="23"/>
  <c r="C13" i="27" s="1"/>
  <c r="F24" i="23"/>
  <c r="E13" i="27" s="1"/>
  <c r="E22" i="23"/>
  <c r="D11" i="27" s="1"/>
  <c r="G22" i="23"/>
  <c r="F11" i="27" s="1"/>
  <c r="K31" i="24"/>
  <c r="H31"/>
  <c r="G31"/>
  <c r="D31"/>
  <c r="C31"/>
  <c r="B31"/>
  <c r="R30"/>
  <c r="R29"/>
  <c r="R28"/>
  <c r="R27"/>
  <c r="R26"/>
  <c r="R25"/>
  <c r="R24"/>
  <c r="R23"/>
  <c r="R22"/>
  <c r="R21"/>
  <c r="R20"/>
  <c r="R19"/>
  <c r="R18"/>
  <c r="R17"/>
  <c r="R15"/>
  <c r="R14"/>
  <c r="R12"/>
  <c r="R11"/>
  <c r="R10"/>
  <c r="R9"/>
  <c r="R8"/>
  <c r="R7"/>
  <c r="R6"/>
  <c r="E31"/>
  <c r="K25" i="23"/>
  <c r="G25"/>
  <c r="F14" i="27" s="1"/>
  <c r="E25" i="23"/>
  <c r="D14" i="27" s="1"/>
  <c r="C25" i="23"/>
  <c r="B14" i="27" s="1"/>
  <c r="N24" i="23"/>
  <c r="L24"/>
  <c r="K24"/>
  <c r="G24"/>
  <c r="F13" i="27" s="1"/>
  <c r="E24" i="23"/>
  <c r="D13" i="27" s="1"/>
  <c r="O23" i="23"/>
  <c r="N23"/>
  <c r="L23"/>
  <c r="K23"/>
  <c r="G23"/>
  <c r="F12" i="27" s="1"/>
  <c r="F23" i="23"/>
  <c r="E12" i="27" s="1"/>
  <c r="E23" i="23"/>
  <c r="D12" i="27" s="1"/>
  <c r="D23" i="23"/>
  <c r="C12" i="27" s="1"/>
  <c r="C23" i="23"/>
  <c r="B12" i="27" s="1"/>
  <c r="N22" i="23"/>
  <c r="F22"/>
  <c r="E11" i="27" s="1"/>
  <c r="D22" i="23"/>
  <c r="C11" i="27" s="1"/>
  <c r="O20" i="23"/>
  <c r="N20"/>
  <c r="L20"/>
  <c r="K20"/>
  <c r="D20"/>
  <c r="C20"/>
  <c r="I19"/>
  <c r="R19" s="1"/>
  <c r="I18"/>
  <c r="R18" s="1"/>
  <c r="O14"/>
  <c r="N14"/>
  <c r="L14"/>
  <c r="K14"/>
  <c r="G14"/>
  <c r="F14"/>
  <c r="D14"/>
  <c r="C14"/>
  <c r="I13"/>
  <c r="R13" s="1"/>
  <c r="I12"/>
  <c r="R12" s="1"/>
  <c r="I11"/>
  <c r="R11" s="1"/>
  <c r="I10"/>
  <c r="R10" s="1"/>
  <c r="O8"/>
  <c r="N8"/>
  <c r="L8"/>
  <c r="K8"/>
  <c r="I7"/>
  <c r="R7" s="1"/>
  <c r="R6"/>
  <c r="I5"/>
  <c r="R5" s="1"/>
  <c r="I4"/>
  <c r="R4" s="1"/>
  <c r="R6" i="8"/>
  <c r="R7"/>
  <c r="R8"/>
  <c r="R9"/>
  <c r="R10"/>
  <c r="R11"/>
  <c r="R12"/>
  <c r="R14"/>
  <c r="R15"/>
  <c r="R17"/>
  <c r="R18"/>
  <c r="R19"/>
  <c r="R20"/>
  <c r="R21"/>
  <c r="R22"/>
  <c r="R23"/>
  <c r="R24"/>
  <c r="R25"/>
  <c r="R26"/>
  <c r="R27"/>
  <c r="R28"/>
  <c r="R29"/>
  <c r="R30"/>
  <c r="E15" i="20"/>
  <c r="M15" s="1"/>
  <c r="E14"/>
  <c r="M14" s="1"/>
  <c r="O25" i="19"/>
  <c r="N25"/>
  <c r="K25"/>
  <c r="H25"/>
  <c r="G25"/>
  <c r="F25"/>
  <c r="E25"/>
  <c r="D25"/>
  <c r="C25"/>
  <c r="O24"/>
  <c r="N24"/>
  <c r="K24"/>
  <c r="H24"/>
  <c r="G24"/>
  <c r="F24"/>
  <c r="E24"/>
  <c r="D24"/>
  <c r="C24"/>
  <c r="O23"/>
  <c r="N23"/>
  <c r="K23"/>
  <c r="H23"/>
  <c r="G23"/>
  <c r="F23"/>
  <c r="E23"/>
  <c r="D23"/>
  <c r="C23"/>
  <c r="O22"/>
  <c r="N22"/>
  <c r="K22"/>
  <c r="H22"/>
  <c r="G22"/>
  <c r="F22"/>
  <c r="E22"/>
  <c r="D22"/>
  <c r="C22"/>
  <c r="I18"/>
  <c r="R18" s="1"/>
  <c r="I17"/>
  <c r="R17" s="1"/>
  <c r="I12"/>
  <c r="Q12" s="1"/>
  <c r="I11"/>
  <c r="Q11" s="1"/>
  <c r="I6"/>
  <c r="Q6" s="1"/>
  <c r="I5"/>
  <c r="Q5" s="1"/>
  <c r="E15" i="18"/>
  <c r="M15" s="1"/>
  <c r="E14"/>
  <c r="M14" s="1"/>
  <c r="O25" i="17"/>
  <c r="N25"/>
  <c r="L25"/>
  <c r="K25"/>
  <c r="H25"/>
  <c r="G25"/>
  <c r="F25"/>
  <c r="E25"/>
  <c r="D25"/>
  <c r="C25"/>
  <c r="O24"/>
  <c r="N24"/>
  <c r="L24"/>
  <c r="K24"/>
  <c r="H24"/>
  <c r="G24"/>
  <c r="F24"/>
  <c r="E24"/>
  <c r="D24"/>
  <c r="C24"/>
  <c r="O23"/>
  <c r="N23"/>
  <c r="L23"/>
  <c r="K23"/>
  <c r="H23"/>
  <c r="G23"/>
  <c r="F23"/>
  <c r="E23"/>
  <c r="D23"/>
  <c r="C23"/>
  <c r="O22"/>
  <c r="O26" s="1"/>
  <c r="N22"/>
  <c r="N26" s="1"/>
  <c r="L22"/>
  <c r="K22"/>
  <c r="H22"/>
  <c r="H26" s="1"/>
  <c r="G22"/>
  <c r="G26" s="1"/>
  <c r="F22"/>
  <c r="F26" s="1"/>
  <c r="E22"/>
  <c r="E26" s="1"/>
  <c r="D22"/>
  <c r="D26" s="1"/>
  <c r="C22"/>
  <c r="C26" s="1"/>
  <c r="I18"/>
  <c r="R18" s="1"/>
  <c r="I17"/>
  <c r="R17" s="1"/>
  <c r="I12"/>
  <c r="Q12" s="1"/>
  <c r="I11"/>
  <c r="S11" s="1"/>
  <c r="I6"/>
  <c r="S6" s="1"/>
  <c r="I5"/>
  <c r="S5" s="1"/>
  <c r="E15" i="16"/>
  <c r="M15" s="1"/>
  <c r="E14"/>
  <c r="M14" s="1"/>
  <c r="O25" i="15"/>
  <c r="N25"/>
  <c r="L25"/>
  <c r="K25"/>
  <c r="H25"/>
  <c r="G25"/>
  <c r="F25"/>
  <c r="E25"/>
  <c r="D25"/>
  <c r="C25"/>
  <c r="O24"/>
  <c r="N24"/>
  <c r="L24"/>
  <c r="K24"/>
  <c r="H24"/>
  <c r="G24"/>
  <c r="F24"/>
  <c r="E24"/>
  <c r="D24"/>
  <c r="C24"/>
  <c r="O23"/>
  <c r="N23"/>
  <c r="L23"/>
  <c r="K23"/>
  <c r="H23"/>
  <c r="G23"/>
  <c r="F23"/>
  <c r="E23"/>
  <c r="D23"/>
  <c r="C23"/>
  <c r="O22"/>
  <c r="O26" s="1"/>
  <c r="N22"/>
  <c r="N26" s="1"/>
  <c r="L22"/>
  <c r="K22"/>
  <c r="H22"/>
  <c r="H26" s="1"/>
  <c r="G22"/>
  <c r="G26" s="1"/>
  <c r="F22"/>
  <c r="F26" s="1"/>
  <c r="E22"/>
  <c r="E26" s="1"/>
  <c r="D22"/>
  <c r="D26" s="1"/>
  <c r="C22"/>
  <c r="C26" s="1"/>
  <c r="I18"/>
  <c r="Q18" s="1"/>
  <c r="I17"/>
  <c r="Q17" s="1"/>
  <c r="I12"/>
  <c r="Q12" s="1"/>
  <c r="I11"/>
  <c r="Q11" s="1"/>
  <c r="I6"/>
  <c r="R6" s="1"/>
  <c r="I5"/>
  <c r="R5" s="1"/>
  <c r="E15" i="14"/>
  <c r="M15" s="1"/>
  <c r="E14"/>
  <c r="M14" s="1"/>
  <c r="O25" i="13"/>
  <c r="N25"/>
  <c r="L25"/>
  <c r="K25"/>
  <c r="H25"/>
  <c r="G25"/>
  <c r="F25"/>
  <c r="E25"/>
  <c r="D25"/>
  <c r="C25"/>
  <c r="O24"/>
  <c r="N24"/>
  <c r="L24"/>
  <c r="K24"/>
  <c r="H24"/>
  <c r="G24"/>
  <c r="F24"/>
  <c r="E24"/>
  <c r="D24"/>
  <c r="C24"/>
  <c r="O23"/>
  <c r="N23"/>
  <c r="L23"/>
  <c r="K23"/>
  <c r="H23"/>
  <c r="G23"/>
  <c r="F23"/>
  <c r="E23"/>
  <c r="D23"/>
  <c r="C23"/>
  <c r="O22"/>
  <c r="O26" s="1"/>
  <c r="N22"/>
  <c r="N26" s="1"/>
  <c r="L22"/>
  <c r="K22"/>
  <c r="H22"/>
  <c r="H26" s="1"/>
  <c r="G22"/>
  <c r="G26" s="1"/>
  <c r="F22"/>
  <c r="F26" s="1"/>
  <c r="E22"/>
  <c r="E26" s="1"/>
  <c r="D22"/>
  <c r="D26" s="1"/>
  <c r="C22"/>
  <c r="C26" s="1"/>
  <c r="I18"/>
  <c r="Q18" s="1"/>
  <c r="I17"/>
  <c r="Q17" s="1"/>
  <c r="I12"/>
  <c r="Q12" s="1"/>
  <c r="I11"/>
  <c r="Q11" s="1"/>
  <c r="I6"/>
  <c r="Q6" s="1"/>
  <c r="I5"/>
  <c r="Q5" s="1"/>
  <c r="E15" i="12"/>
  <c r="M15" s="1"/>
  <c r="E14"/>
  <c r="N14" s="1"/>
  <c r="E84" i="27" s="1"/>
  <c r="O25" i="11"/>
  <c r="N25"/>
  <c r="L25"/>
  <c r="K25"/>
  <c r="H25"/>
  <c r="G25"/>
  <c r="F25"/>
  <c r="E25"/>
  <c r="D25"/>
  <c r="C25"/>
  <c r="O24"/>
  <c r="N24"/>
  <c r="L24"/>
  <c r="K24"/>
  <c r="H24"/>
  <c r="G24"/>
  <c r="F24"/>
  <c r="E24"/>
  <c r="D24"/>
  <c r="C24"/>
  <c r="O23"/>
  <c r="N23"/>
  <c r="L23"/>
  <c r="K23"/>
  <c r="H23"/>
  <c r="G23"/>
  <c r="F23"/>
  <c r="E23"/>
  <c r="D23"/>
  <c r="C23"/>
  <c r="O22"/>
  <c r="O26" s="1"/>
  <c r="N22"/>
  <c r="N26" s="1"/>
  <c r="L22"/>
  <c r="K22"/>
  <c r="H22"/>
  <c r="H26" s="1"/>
  <c r="G22"/>
  <c r="G26" s="1"/>
  <c r="F22"/>
  <c r="F26" s="1"/>
  <c r="E22"/>
  <c r="E26" s="1"/>
  <c r="D22"/>
  <c r="D26" s="1"/>
  <c r="C22"/>
  <c r="C26" s="1"/>
  <c r="I18"/>
  <c r="R18" s="1"/>
  <c r="I17"/>
  <c r="Q17" s="1"/>
  <c r="I12"/>
  <c r="Q12" s="1"/>
  <c r="I11"/>
  <c r="Q11" s="1"/>
  <c r="I6"/>
  <c r="Q6" s="1"/>
  <c r="I5"/>
  <c r="Q5" s="1"/>
  <c r="E15" i="5"/>
  <c r="M15" s="1"/>
  <c r="E14"/>
  <c r="M14" s="1"/>
  <c r="O25" i="4"/>
  <c r="N25"/>
  <c r="L25"/>
  <c r="K25"/>
  <c r="O24"/>
  <c r="N24"/>
  <c r="L24"/>
  <c r="K24"/>
  <c r="O23"/>
  <c r="N23"/>
  <c r="L23"/>
  <c r="K23"/>
  <c r="O22"/>
  <c r="O26" s="1"/>
  <c r="N22"/>
  <c r="N26" s="1"/>
  <c r="L22"/>
  <c r="K22"/>
  <c r="H25"/>
  <c r="G25"/>
  <c r="F25"/>
  <c r="E25"/>
  <c r="D25"/>
  <c r="C25"/>
  <c r="H24"/>
  <c r="G24"/>
  <c r="F24"/>
  <c r="E24"/>
  <c r="D24"/>
  <c r="C24"/>
  <c r="H23"/>
  <c r="G23"/>
  <c r="F23"/>
  <c r="E23"/>
  <c r="D23"/>
  <c r="C23"/>
  <c r="H22"/>
  <c r="H26" s="1"/>
  <c r="G22"/>
  <c r="G26" s="1"/>
  <c r="F22"/>
  <c r="F26" s="1"/>
  <c r="E22"/>
  <c r="E26" s="1"/>
  <c r="D22"/>
  <c r="D26" s="1"/>
  <c r="C22"/>
  <c r="C26" s="1"/>
  <c r="I18"/>
  <c r="Q18" s="1"/>
  <c r="I17"/>
  <c r="Q17" s="1"/>
  <c r="I12"/>
  <c r="Q12" s="1"/>
  <c r="I11"/>
  <c r="Q11" s="1"/>
  <c r="I6"/>
  <c r="Q6" s="1"/>
  <c r="I5"/>
  <c r="Q5" s="1"/>
  <c r="E15" i="10"/>
  <c r="N15" s="1"/>
  <c r="E14"/>
  <c r="N14" s="1"/>
  <c r="O25" i="9"/>
  <c r="N25"/>
  <c r="L25"/>
  <c r="K25"/>
  <c r="H25"/>
  <c r="G25"/>
  <c r="F25"/>
  <c r="E25"/>
  <c r="D25"/>
  <c r="C25"/>
  <c r="O24"/>
  <c r="N24"/>
  <c r="L24"/>
  <c r="K24"/>
  <c r="H24"/>
  <c r="G24"/>
  <c r="F24"/>
  <c r="E24"/>
  <c r="D24"/>
  <c r="C24"/>
  <c r="O23"/>
  <c r="N23"/>
  <c r="L23"/>
  <c r="K23"/>
  <c r="H23"/>
  <c r="G23"/>
  <c r="F23"/>
  <c r="E23"/>
  <c r="D23"/>
  <c r="C23"/>
  <c r="O22"/>
  <c r="N22"/>
  <c r="L22"/>
  <c r="K22"/>
  <c r="H22"/>
  <c r="G22"/>
  <c r="F22"/>
  <c r="E22"/>
  <c r="E26" s="1"/>
  <c r="D22"/>
  <c r="C22"/>
  <c r="I18"/>
  <c r="S18" s="1"/>
  <c r="I17"/>
  <c r="I12"/>
  <c r="Q12" s="1"/>
  <c r="I11"/>
  <c r="Q11" s="1"/>
  <c r="I6"/>
  <c r="Q6" s="1"/>
  <c r="I5"/>
  <c r="Q5" s="1"/>
  <c r="O25" i="7"/>
  <c r="N25"/>
  <c r="L25"/>
  <c r="K25"/>
  <c r="H25"/>
  <c r="G25"/>
  <c r="F25"/>
  <c r="E25"/>
  <c r="D25"/>
  <c r="C25"/>
  <c r="O24"/>
  <c r="N24"/>
  <c r="L24"/>
  <c r="K24"/>
  <c r="H24"/>
  <c r="G24"/>
  <c r="F24"/>
  <c r="E24"/>
  <c r="D24"/>
  <c r="C24"/>
  <c r="O23"/>
  <c r="N23"/>
  <c r="L23"/>
  <c r="K23"/>
  <c r="H23"/>
  <c r="G23"/>
  <c r="F23"/>
  <c r="E23"/>
  <c r="D23"/>
  <c r="C23"/>
  <c r="O22"/>
  <c r="N22"/>
  <c r="L22"/>
  <c r="K22"/>
  <c r="H22"/>
  <c r="G22"/>
  <c r="F22"/>
  <c r="E22"/>
  <c r="D22"/>
  <c r="C22"/>
  <c r="I18"/>
  <c r="R18" s="1"/>
  <c r="I17"/>
  <c r="R17" s="1"/>
  <c r="I12"/>
  <c r="R12" s="1"/>
  <c r="I11"/>
  <c r="R11" s="1"/>
  <c r="I6"/>
  <c r="R6" s="1"/>
  <c r="I5"/>
  <c r="R5" s="1"/>
  <c r="Q18" i="21"/>
  <c r="R12"/>
  <c r="Q6"/>
  <c r="Q17"/>
  <c r="R11"/>
  <c r="Q5"/>
  <c r="K31" i="20"/>
  <c r="J31"/>
  <c r="H31"/>
  <c r="G31"/>
  <c r="D31"/>
  <c r="C31"/>
  <c r="B31"/>
  <c r="K31" i="18"/>
  <c r="J31"/>
  <c r="H31"/>
  <c r="G31"/>
  <c r="D31"/>
  <c r="C31"/>
  <c r="B31"/>
  <c r="K31" i="16"/>
  <c r="J31"/>
  <c r="H31"/>
  <c r="G31"/>
  <c r="D31"/>
  <c r="C31"/>
  <c r="B31"/>
  <c r="K31" i="14"/>
  <c r="J31"/>
  <c r="H31"/>
  <c r="G31"/>
  <c r="D31"/>
  <c r="C31"/>
  <c r="B31"/>
  <c r="K31" i="5"/>
  <c r="J31"/>
  <c r="H31"/>
  <c r="D31"/>
  <c r="C31"/>
  <c r="B31"/>
  <c r="O15" i="8"/>
  <c r="N15"/>
  <c r="M15"/>
  <c r="O14"/>
  <c r="N14"/>
  <c r="M14"/>
  <c r="N15" i="22"/>
  <c r="B31" i="8"/>
  <c r="B31" i="10"/>
  <c r="K31" i="12"/>
  <c r="E30" i="20"/>
  <c r="N30" s="1"/>
  <c r="E30" i="18"/>
  <c r="N30" s="1"/>
  <c r="E30" i="16"/>
  <c r="R30" s="1"/>
  <c r="E29" i="14"/>
  <c r="M29" s="1"/>
  <c r="E30"/>
  <c r="N30" s="1"/>
  <c r="E28"/>
  <c r="O28" s="1"/>
  <c r="J31" i="12"/>
  <c r="G31"/>
  <c r="B31"/>
  <c r="C31"/>
  <c r="D31"/>
  <c r="E30"/>
  <c r="N30" s="1"/>
  <c r="E100" i="27" s="1"/>
  <c r="E30" i="5"/>
  <c r="M30" s="1"/>
  <c r="E30" i="10"/>
  <c r="N30" s="1"/>
  <c r="D31"/>
  <c r="C31"/>
  <c r="J31"/>
  <c r="K31"/>
  <c r="M18" i="8"/>
  <c r="N18"/>
  <c r="O18"/>
  <c r="M19"/>
  <c r="N19"/>
  <c r="O19"/>
  <c r="M20"/>
  <c r="N20"/>
  <c r="O20"/>
  <c r="M21"/>
  <c r="N21"/>
  <c r="O21"/>
  <c r="M22"/>
  <c r="N22"/>
  <c r="O22"/>
  <c r="M23"/>
  <c r="N23"/>
  <c r="O23"/>
  <c r="M24"/>
  <c r="N24"/>
  <c r="O24"/>
  <c r="M25"/>
  <c r="N25"/>
  <c r="O25"/>
  <c r="M26"/>
  <c r="N26"/>
  <c r="O26"/>
  <c r="M27"/>
  <c r="N27"/>
  <c r="O27"/>
  <c r="M28"/>
  <c r="N28"/>
  <c r="O28"/>
  <c r="M29"/>
  <c r="N29"/>
  <c r="O29"/>
  <c r="M30"/>
  <c r="N30"/>
  <c r="O30"/>
  <c r="O17"/>
  <c r="N17"/>
  <c r="M17"/>
  <c r="M6"/>
  <c r="N6"/>
  <c r="O6"/>
  <c r="M7"/>
  <c r="N7"/>
  <c r="O7"/>
  <c r="M8"/>
  <c r="N8"/>
  <c r="O8"/>
  <c r="M9"/>
  <c r="N9"/>
  <c r="O9"/>
  <c r="M10"/>
  <c r="N10"/>
  <c r="O10"/>
  <c r="M11"/>
  <c r="N11"/>
  <c r="O11"/>
  <c r="M12"/>
  <c r="N12"/>
  <c r="O12"/>
  <c r="O5"/>
  <c r="M5"/>
  <c r="N5"/>
  <c r="H31"/>
  <c r="G31"/>
  <c r="E31"/>
  <c r="R31" s="1"/>
  <c r="D31"/>
  <c r="C31"/>
  <c r="N30" i="22"/>
  <c r="M29"/>
  <c r="M28"/>
  <c r="M27"/>
  <c r="M26"/>
  <c r="M25"/>
  <c r="M24"/>
  <c r="M23"/>
  <c r="M22"/>
  <c r="M21"/>
  <c r="M20"/>
  <c r="M19"/>
  <c r="O18"/>
  <c r="O17"/>
  <c r="M12"/>
  <c r="M11"/>
  <c r="N10"/>
  <c r="N9"/>
  <c r="N8"/>
  <c r="N7"/>
  <c r="O6"/>
  <c r="N5"/>
  <c r="R19" i="21"/>
  <c r="R16"/>
  <c r="R13"/>
  <c r="R10"/>
  <c r="R7"/>
  <c r="D20" i="7"/>
  <c r="E20"/>
  <c r="F20"/>
  <c r="G20"/>
  <c r="H20"/>
  <c r="D20" i="9"/>
  <c r="E20"/>
  <c r="F20"/>
  <c r="G20"/>
  <c r="H20"/>
  <c r="D20" i="4"/>
  <c r="E20"/>
  <c r="F20"/>
  <c r="G20"/>
  <c r="H20"/>
  <c r="D20" i="11"/>
  <c r="E20"/>
  <c r="F20"/>
  <c r="G20"/>
  <c r="H20"/>
  <c r="D20" i="13"/>
  <c r="E20"/>
  <c r="F20"/>
  <c r="G20"/>
  <c r="H20"/>
  <c r="D20" i="15"/>
  <c r="E20"/>
  <c r="F20"/>
  <c r="G20"/>
  <c r="H20"/>
  <c r="D20" i="17"/>
  <c r="E20"/>
  <c r="F20"/>
  <c r="G20"/>
  <c r="H20"/>
  <c r="D20" i="19"/>
  <c r="E20"/>
  <c r="F20"/>
  <c r="G20"/>
  <c r="H20"/>
  <c r="D14" i="7"/>
  <c r="E14"/>
  <c r="F14"/>
  <c r="G14"/>
  <c r="H14"/>
  <c r="D14" i="9"/>
  <c r="E14"/>
  <c r="F14"/>
  <c r="G14"/>
  <c r="H14"/>
  <c r="D14" i="4"/>
  <c r="E14"/>
  <c r="F14"/>
  <c r="G14"/>
  <c r="H14"/>
  <c r="D14" i="11"/>
  <c r="E14"/>
  <c r="F14"/>
  <c r="G14"/>
  <c r="H14"/>
  <c r="D14" i="13"/>
  <c r="E14"/>
  <c r="F14"/>
  <c r="G14"/>
  <c r="H14"/>
  <c r="D14" i="15"/>
  <c r="E14"/>
  <c r="F14"/>
  <c r="G14"/>
  <c r="H14"/>
  <c r="D14" i="17"/>
  <c r="E14"/>
  <c r="F14"/>
  <c r="G14"/>
  <c r="H14"/>
  <c r="D14" i="19"/>
  <c r="E14"/>
  <c r="F14"/>
  <c r="G14"/>
  <c r="H14"/>
  <c r="I19" i="7"/>
  <c r="I16"/>
  <c r="R16" s="1"/>
  <c r="I19" i="9"/>
  <c r="R19" s="1"/>
  <c r="I16"/>
  <c r="I19" i="4"/>
  <c r="I16"/>
  <c r="Q16" s="1"/>
  <c r="I19" i="11"/>
  <c r="R19" s="1"/>
  <c r="I16"/>
  <c r="I19" i="13"/>
  <c r="R19" s="1"/>
  <c r="I16"/>
  <c r="R16" s="1"/>
  <c r="I19" i="15"/>
  <c r="R19" s="1"/>
  <c r="I16"/>
  <c r="I19" i="17"/>
  <c r="I16"/>
  <c r="I19" i="19"/>
  <c r="R19" s="1"/>
  <c r="I16"/>
  <c r="R16" s="1"/>
  <c r="I13" i="7"/>
  <c r="R13" s="1"/>
  <c r="I10"/>
  <c r="R10" s="1"/>
  <c r="I13" i="9"/>
  <c r="R13" s="1"/>
  <c r="I10"/>
  <c r="R10" s="1"/>
  <c r="I13" i="4"/>
  <c r="R13" s="1"/>
  <c r="I10"/>
  <c r="R10" s="1"/>
  <c r="I13" i="11"/>
  <c r="R13" s="1"/>
  <c r="I10"/>
  <c r="I13" i="13"/>
  <c r="I10"/>
  <c r="I13" i="15"/>
  <c r="I10"/>
  <c r="R10" s="1"/>
  <c r="I13" i="17"/>
  <c r="R13" s="1"/>
  <c r="I10"/>
  <c r="I13" i="19"/>
  <c r="R13" s="1"/>
  <c r="I10"/>
  <c r="I4" i="7"/>
  <c r="R4" s="1"/>
  <c r="I7"/>
  <c r="R7" s="1"/>
  <c r="I4" i="9"/>
  <c r="R4" s="1"/>
  <c r="I7"/>
  <c r="R7" s="1"/>
  <c r="I4" i="4"/>
  <c r="R4" s="1"/>
  <c r="I7"/>
  <c r="R7" s="1"/>
  <c r="I4" i="11"/>
  <c r="I7"/>
  <c r="I4" i="13"/>
  <c r="R4" s="1"/>
  <c r="I7"/>
  <c r="R7" s="1"/>
  <c r="I4" i="15"/>
  <c r="R4" s="1"/>
  <c r="I7"/>
  <c r="I4" i="17"/>
  <c r="R4" s="1"/>
  <c r="I7"/>
  <c r="R7" s="1"/>
  <c r="I4" i="19"/>
  <c r="R4" s="1"/>
  <c r="I7"/>
  <c r="R7" s="1"/>
  <c r="F8" i="7"/>
  <c r="G8"/>
  <c r="H8"/>
  <c r="F8" i="9"/>
  <c r="G8"/>
  <c r="H8"/>
  <c r="F8" i="4"/>
  <c r="G8"/>
  <c r="H8"/>
  <c r="F8" i="11"/>
  <c r="G8"/>
  <c r="H8"/>
  <c r="F8" i="13"/>
  <c r="G8"/>
  <c r="H8"/>
  <c r="F8" i="15"/>
  <c r="G8"/>
  <c r="H8"/>
  <c r="F8" i="17"/>
  <c r="G8"/>
  <c r="H8"/>
  <c r="F8" i="19"/>
  <c r="G8"/>
  <c r="H8"/>
  <c r="L8"/>
  <c r="L20"/>
  <c r="L14"/>
  <c r="O8"/>
  <c r="N8"/>
  <c r="O14"/>
  <c r="N14"/>
  <c r="O20"/>
  <c r="O8" i="17"/>
  <c r="N8"/>
  <c r="O14"/>
  <c r="N14"/>
  <c r="O20"/>
  <c r="O8" i="15"/>
  <c r="N8"/>
  <c r="O14"/>
  <c r="N14"/>
  <c r="O20"/>
  <c r="O8" i="13"/>
  <c r="N8"/>
  <c r="O14"/>
  <c r="N14"/>
  <c r="O20"/>
  <c r="O8" i="11"/>
  <c r="N8"/>
  <c r="O14"/>
  <c r="N14"/>
  <c r="O20"/>
  <c r="O20" i="9"/>
  <c r="N20"/>
  <c r="O14"/>
  <c r="N14"/>
  <c r="O8"/>
  <c r="O20" i="7"/>
  <c r="O14"/>
  <c r="O8"/>
  <c r="O20" i="4"/>
  <c r="O14"/>
  <c r="O8"/>
  <c r="N8"/>
  <c r="E29" i="20"/>
  <c r="M29" s="1"/>
  <c r="E28"/>
  <c r="O28" s="1"/>
  <c r="E27"/>
  <c r="O27" s="1"/>
  <c r="E26"/>
  <c r="N26" s="1"/>
  <c r="E25"/>
  <c r="M25" s="1"/>
  <c r="E24"/>
  <c r="M24" s="1"/>
  <c r="E23"/>
  <c r="O23" s="1"/>
  <c r="E22"/>
  <c r="N22" s="1"/>
  <c r="E21"/>
  <c r="O21" s="1"/>
  <c r="E20"/>
  <c r="N20" s="1"/>
  <c r="E19"/>
  <c r="M19" s="1"/>
  <c r="E18"/>
  <c r="M18" s="1"/>
  <c r="E17"/>
  <c r="O17" s="1"/>
  <c r="E12"/>
  <c r="N12" s="1"/>
  <c r="E11"/>
  <c r="N11" s="1"/>
  <c r="E10"/>
  <c r="M10" s="1"/>
  <c r="E9"/>
  <c r="M9" s="1"/>
  <c r="E8"/>
  <c r="N8" s="1"/>
  <c r="E7"/>
  <c r="O7" s="1"/>
  <c r="E6"/>
  <c r="N6" s="1"/>
  <c r="E5"/>
  <c r="M5" s="1"/>
  <c r="N20" i="19"/>
  <c r="K20"/>
  <c r="C20"/>
  <c r="K14"/>
  <c r="C14"/>
  <c r="R10"/>
  <c r="K8"/>
  <c r="E8"/>
  <c r="D8"/>
  <c r="C8"/>
  <c r="E29" i="18"/>
  <c r="M29" s="1"/>
  <c r="E28"/>
  <c r="O28" s="1"/>
  <c r="E27"/>
  <c r="N27" s="1"/>
  <c r="E26"/>
  <c r="O26" s="1"/>
  <c r="E25"/>
  <c r="M25" s="1"/>
  <c r="E24"/>
  <c r="M24" s="1"/>
  <c r="E23"/>
  <c r="N23" s="1"/>
  <c r="E22"/>
  <c r="O22" s="1"/>
  <c r="E21"/>
  <c r="N21" s="1"/>
  <c r="E20"/>
  <c r="O20" s="1"/>
  <c r="E19"/>
  <c r="N19" s="1"/>
  <c r="E18"/>
  <c r="M18" s="1"/>
  <c r="E17"/>
  <c r="M17" s="1"/>
  <c r="E12"/>
  <c r="M12" s="1"/>
  <c r="E11"/>
  <c r="O11" s="1"/>
  <c r="E10"/>
  <c r="N10" s="1"/>
  <c r="E9"/>
  <c r="M9" s="1"/>
  <c r="E8"/>
  <c r="O8" s="1"/>
  <c r="E7"/>
  <c r="R7" s="1"/>
  <c r="E6"/>
  <c r="M6" s="1"/>
  <c r="E5"/>
  <c r="O5" s="1"/>
  <c r="N20" i="17"/>
  <c r="L20"/>
  <c r="K20"/>
  <c r="C20"/>
  <c r="R19"/>
  <c r="R16"/>
  <c r="L14"/>
  <c r="K14"/>
  <c r="C14"/>
  <c r="R10"/>
  <c r="L8"/>
  <c r="K8"/>
  <c r="E8"/>
  <c r="D8"/>
  <c r="C8"/>
  <c r="E29" i="16"/>
  <c r="N29" s="1"/>
  <c r="F99" i="27" s="1"/>
  <c r="E28" i="16"/>
  <c r="N28" s="1"/>
  <c r="F98" i="27" s="1"/>
  <c r="E27" i="16"/>
  <c r="N27" s="1"/>
  <c r="F97" i="27" s="1"/>
  <c r="E26" i="16"/>
  <c r="N26" s="1"/>
  <c r="F96" i="27" s="1"/>
  <c r="E25" i="16"/>
  <c r="N25" s="1"/>
  <c r="F95" i="27" s="1"/>
  <c r="E24" i="16"/>
  <c r="N24" s="1"/>
  <c r="F94" i="27" s="1"/>
  <c r="E23" i="16"/>
  <c r="N23" s="1"/>
  <c r="F93" i="27" s="1"/>
  <c r="E22" i="16"/>
  <c r="N22" s="1"/>
  <c r="F92" i="27" s="1"/>
  <c r="E21" i="16"/>
  <c r="N21" s="1"/>
  <c r="F91" i="27" s="1"/>
  <c r="E20" i="16"/>
  <c r="N20" s="1"/>
  <c r="F90" i="27" s="1"/>
  <c r="E19" i="16"/>
  <c r="N19" s="1"/>
  <c r="F89" i="27" s="1"/>
  <c r="E18" i="16"/>
  <c r="N18" s="1"/>
  <c r="F88" i="27" s="1"/>
  <c r="E17" i="16"/>
  <c r="N17" s="1"/>
  <c r="F87" i="27" s="1"/>
  <c r="E12" i="16"/>
  <c r="N12" s="1"/>
  <c r="F82" i="27" s="1"/>
  <c r="E11" i="16"/>
  <c r="N11" s="1"/>
  <c r="F81" i="27" s="1"/>
  <c r="E10" i="16"/>
  <c r="M10" s="1"/>
  <c r="E9"/>
  <c r="N9" s="1"/>
  <c r="F79" i="27" s="1"/>
  <c r="E8" i="16"/>
  <c r="N8" s="1"/>
  <c r="F78" i="27" s="1"/>
  <c r="E7" i="16"/>
  <c r="N7" s="1"/>
  <c r="F77" i="27" s="1"/>
  <c r="E6" i="16"/>
  <c r="N6" s="1"/>
  <c r="F76" i="27" s="1"/>
  <c r="E5" i="16"/>
  <c r="N5" s="1"/>
  <c r="F75" i="27" s="1"/>
  <c r="N20" i="15"/>
  <c r="L20"/>
  <c r="K20"/>
  <c r="C20"/>
  <c r="R16"/>
  <c r="L14"/>
  <c r="K14"/>
  <c r="C14"/>
  <c r="R13"/>
  <c r="L8"/>
  <c r="K8"/>
  <c r="E8"/>
  <c r="D8"/>
  <c r="C8"/>
  <c r="R7"/>
  <c r="E27" i="14"/>
  <c r="O27" s="1"/>
  <c r="E26"/>
  <c r="N26" s="1"/>
  <c r="E25"/>
  <c r="N25" s="1"/>
  <c r="E24"/>
  <c r="M24" s="1"/>
  <c r="E23"/>
  <c r="N23" s="1"/>
  <c r="E22"/>
  <c r="O22" s="1"/>
  <c r="E21"/>
  <c r="O21" s="1"/>
  <c r="E20"/>
  <c r="O20" s="1"/>
  <c r="E19"/>
  <c r="O19" s="1"/>
  <c r="E18"/>
  <c r="M18" s="1"/>
  <c r="E17"/>
  <c r="M17" s="1"/>
  <c r="E12"/>
  <c r="N12" s="1"/>
  <c r="E11"/>
  <c r="N11" s="1"/>
  <c r="E10"/>
  <c r="N10" s="1"/>
  <c r="E9"/>
  <c r="N9" s="1"/>
  <c r="E8"/>
  <c r="M8" s="1"/>
  <c r="E7"/>
  <c r="N7" s="1"/>
  <c r="E6"/>
  <c r="R6" s="1"/>
  <c r="E5"/>
  <c r="N5" s="1"/>
  <c r="N20" i="13"/>
  <c r="L20"/>
  <c r="K20"/>
  <c r="C20"/>
  <c r="L14"/>
  <c r="K14"/>
  <c r="C14"/>
  <c r="R10"/>
  <c r="L8"/>
  <c r="K8"/>
  <c r="E8"/>
  <c r="D8"/>
  <c r="C8"/>
  <c r="H31" i="12"/>
  <c r="E29"/>
  <c r="N29" s="1"/>
  <c r="E99" i="27" s="1"/>
  <c r="E28" i="12"/>
  <c r="M28" s="1"/>
  <c r="E27"/>
  <c r="O27" s="1"/>
  <c r="E26"/>
  <c r="O26" s="1"/>
  <c r="E25"/>
  <c r="N25" s="1"/>
  <c r="E95" i="27" s="1"/>
  <c r="E24" i="12"/>
  <c r="M24" s="1"/>
  <c r="E23"/>
  <c r="O23" s="1"/>
  <c r="E22"/>
  <c r="O22" s="1"/>
  <c r="E21"/>
  <c r="N21" s="1"/>
  <c r="E91" i="27" s="1"/>
  <c r="E20" i="12"/>
  <c r="M20" s="1"/>
  <c r="E19"/>
  <c r="O19" s="1"/>
  <c r="E18"/>
  <c r="O18" s="1"/>
  <c r="E17"/>
  <c r="M17" s="1"/>
  <c r="E12"/>
  <c r="O12" s="1"/>
  <c r="E11"/>
  <c r="N11" s="1"/>
  <c r="E81" i="27" s="1"/>
  <c r="E10" i="12"/>
  <c r="M10" s="1"/>
  <c r="E9"/>
  <c r="O9" s="1"/>
  <c r="E8"/>
  <c r="O8" s="1"/>
  <c r="E7"/>
  <c r="N7" s="1"/>
  <c r="E77" i="27" s="1"/>
  <c r="E6" i="12"/>
  <c r="M6" s="1"/>
  <c r="E5"/>
  <c r="M5" s="1"/>
  <c r="N20" i="11"/>
  <c r="L20"/>
  <c r="K20"/>
  <c r="C20"/>
  <c r="R16"/>
  <c r="L14"/>
  <c r="K14"/>
  <c r="C14"/>
  <c r="R10"/>
  <c r="L8"/>
  <c r="K8"/>
  <c r="E8"/>
  <c r="D8"/>
  <c r="C8"/>
  <c r="R7"/>
  <c r="R4"/>
  <c r="H31" i="10"/>
  <c r="G31"/>
  <c r="E29"/>
  <c r="N29" s="1"/>
  <c r="E28"/>
  <c r="O28" s="1"/>
  <c r="E27"/>
  <c r="M27" s="1"/>
  <c r="E26"/>
  <c r="O26" s="1"/>
  <c r="E25"/>
  <c r="O25" s="1"/>
  <c r="E24"/>
  <c r="M24" s="1"/>
  <c r="E23"/>
  <c r="M23" s="1"/>
  <c r="E22"/>
  <c r="M22" s="1"/>
  <c r="E21"/>
  <c r="M21" s="1"/>
  <c r="E20"/>
  <c r="O20" s="1"/>
  <c r="E19"/>
  <c r="N19" s="1"/>
  <c r="E18"/>
  <c r="M18" s="1"/>
  <c r="E17"/>
  <c r="M17" s="1"/>
  <c r="E12"/>
  <c r="N12" s="1"/>
  <c r="E11"/>
  <c r="O11" s="1"/>
  <c r="E10"/>
  <c r="O10" s="1"/>
  <c r="E9"/>
  <c r="O9" s="1"/>
  <c r="E8"/>
  <c r="N8" s="1"/>
  <c r="E7"/>
  <c r="M7" s="1"/>
  <c r="E6"/>
  <c r="N6" s="1"/>
  <c r="E5"/>
  <c r="D26" i="9"/>
  <c r="L20"/>
  <c r="K20"/>
  <c r="C20"/>
  <c r="R16"/>
  <c r="L14"/>
  <c r="K14"/>
  <c r="C14"/>
  <c r="N8"/>
  <c r="L8"/>
  <c r="K8"/>
  <c r="E8"/>
  <c r="D8"/>
  <c r="C8"/>
  <c r="K31" i="8"/>
  <c r="J31"/>
  <c r="N20" i="7"/>
  <c r="K20"/>
  <c r="C20"/>
  <c r="R19"/>
  <c r="N14"/>
  <c r="K14"/>
  <c r="C14"/>
  <c r="N8"/>
  <c r="K8"/>
  <c r="E8"/>
  <c r="D8"/>
  <c r="C8"/>
  <c r="L14" i="4"/>
  <c r="C20"/>
  <c r="C14"/>
  <c r="D8"/>
  <c r="E8"/>
  <c r="C8"/>
  <c r="N5" i="5"/>
  <c r="E6"/>
  <c r="O6" s="1"/>
  <c r="E7"/>
  <c r="N7" s="1"/>
  <c r="E8"/>
  <c r="M8" s="1"/>
  <c r="E9"/>
  <c r="N9" s="1"/>
  <c r="E10"/>
  <c r="O10" s="1"/>
  <c r="E11"/>
  <c r="M11" s="1"/>
  <c r="E12"/>
  <c r="O12" s="1"/>
  <c r="E17"/>
  <c r="M17" s="1"/>
  <c r="E18"/>
  <c r="N18" s="1"/>
  <c r="E19"/>
  <c r="N19" s="1"/>
  <c r="E20"/>
  <c r="O20" s="1"/>
  <c r="E21"/>
  <c r="M21" s="1"/>
  <c r="E22"/>
  <c r="M22" s="1"/>
  <c r="E23"/>
  <c r="N23" s="1"/>
  <c r="E24"/>
  <c r="O24" s="1"/>
  <c r="E25"/>
  <c r="M25" s="1"/>
  <c r="E26"/>
  <c r="M26" s="1"/>
  <c r="E27"/>
  <c r="N27" s="1"/>
  <c r="E28"/>
  <c r="O28" s="1"/>
  <c r="E29"/>
  <c r="M29" s="1"/>
  <c r="R16" i="4"/>
  <c r="R19"/>
  <c r="Q7"/>
  <c r="Q19"/>
  <c r="S7"/>
  <c r="S19"/>
  <c r="N20"/>
  <c r="N14"/>
  <c r="L20"/>
  <c r="K20"/>
  <c r="K14"/>
  <c r="L8"/>
  <c r="K8"/>
  <c r="R37" i="27" l="1"/>
  <c r="R35"/>
  <c r="Q37"/>
  <c r="C101"/>
  <c r="Q36"/>
  <c r="O26" i="19"/>
  <c r="C26"/>
  <c r="E26"/>
  <c r="G26"/>
  <c r="S4" i="4"/>
  <c r="I25" i="15"/>
  <c r="N14" i="22"/>
  <c r="R14"/>
  <c r="R14" i="16"/>
  <c r="R29"/>
  <c r="R27"/>
  <c r="R25"/>
  <c r="R23"/>
  <c r="R21"/>
  <c r="R19"/>
  <c r="R17"/>
  <c r="R28"/>
  <c r="R26"/>
  <c r="R24"/>
  <c r="R22"/>
  <c r="R20"/>
  <c r="R18"/>
  <c r="R15"/>
  <c r="R5"/>
  <c r="R11"/>
  <c r="R9"/>
  <c r="R7"/>
  <c r="R12"/>
  <c r="R10"/>
  <c r="R8"/>
  <c r="R6"/>
  <c r="R5" i="12"/>
  <c r="R29"/>
  <c r="R27"/>
  <c r="R25"/>
  <c r="R23"/>
  <c r="R21"/>
  <c r="R19"/>
  <c r="R17"/>
  <c r="R14"/>
  <c r="R11"/>
  <c r="R9"/>
  <c r="R7"/>
  <c r="R30"/>
  <c r="R28"/>
  <c r="R26"/>
  <c r="R24"/>
  <c r="R22"/>
  <c r="R20"/>
  <c r="R18"/>
  <c r="R15"/>
  <c r="R12"/>
  <c r="R10"/>
  <c r="R8"/>
  <c r="R6"/>
  <c r="M30" i="20"/>
  <c r="R29"/>
  <c r="R27"/>
  <c r="R25"/>
  <c r="R23"/>
  <c r="R21"/>
  <c r="R19"/>
  <c r="R17"/>
  <c r="R14"/>
  <c r="R11"/>
  <c r="R9"/>
  <c r="R7"/>
  <c r="R30"/>
  <c r="R28"/>
  <c r="R26"/>
  <c r="R24"/>
  <c r="R22"/>
  <c r="R20"/>
  <c r="R18"/>
  <c r="R15"/>
  <c r="R12"/>
  <c r="R10"/>
  <c r="R8"/>
  <c r="R6"/>
  <c r="R30" i="18"/>
  <c r="R28"/>
  <c r="R26"/>
  <c r="R24"/>
  <c r="R22"/>
  <c r="R20"/>
  <c r="R18"/>
  <c r="R29"/>
  <c r="R27"/>
  <c r="R25"/>
  <c r="R23"/>
  <c r="R21"/>
  <c r="R19"/>
  <c r="R17"/>
  <c r="R15"/>
  <c r="R14"/>
  <c r="R5"/>
  <c r="R11"/>
  <c r="R9"/>
  <c r="R12"/>
  <c r="R10"/>
  <c r="R8"/>
  <c r="R6"/>
  <c r="R30" i="14"/>
  <c r="R28"/>
  <c r="R26"/>
  <c r="R24"/>
  <c r="R22"/>
  <c r="R20"/>
  <c r="R18"/>
  <c r="R29"/>
  <c r="R27"/>
  <c r="R25"/>
  <c r="R23"/>
  <c r="R21"/>
  <c r="R19"/>
  <c r="R17"/>
  <c r="R15"/>
  <c r="R14"/>
  <c r="R5"/>
  <c r="R11"/>
  <c r="R9"/>
  <c r="R7"/>
  <c r="R12"/>
  <c r="R10"/>
  <c r="R8"/>
  <c r="R29" i="5"/>
  <c r="R27"/>
  <c r="R25"/>
  <c r="R23"/>
  <c r="R21"/>
  <c r="R19"/>
  <c r="R17"/>
  <c r="R30"/>
  <c r="R28"/>
  <c r="R26"/>
  <c r="R24"/>
  <c r="R22"/>
  <c r="R20"/>
  <c r="R18"/>
  <c r="N15"/>
  <c r="R14"/>
  <c r="R15"/>
  <c r="R12"/>
  <c r="R10"/>
  <c r="R8"/>
  <c r="R6"/>
  <c r="R5"/>
  <c r="R11"/>
  <c r="R9"/>
  <c r="R7"/>
  <c r="N30" i="26"/>
  <c r="D100" i="27" s="1"/>
  <c r="N28" i="26"/>
  <c r="D98" i="27" s="1"/>
  <c r="N26" i="26"/>
  <c r="D96" i="27" s="1"/>
  <c r="M26" i="26"/>
  <c r="O25"/>
  <c r="R30" i="10"/>
  <c r="R28"/>
  <c r="R26"/>
  <c r="R24"/>
  <c r="R22"/>
  <c r="R20"/>
  <c r="R18"/>
  <c r="R15"/>
  <c r="R12"/>
  <c r="R10"/>
  <c r="R8"/>
  <c r="R6"/>
  <c r="R5"/>
  <c r="R29"/>
  <c r="R27"/>
  <c r="R25"/>
  <c r="R23"/>
  <c r="R21"/>
  <c r="R19"/>
  <c r="R17"/>
  <c r="R14"/>
  <c r="R11"/>
  <c r="R9"/>
  <c r="R7"/>
  <c r="M31" i="24"/>
  <c r="O31"/>
  <c r="N31"/>
  <c r="R30" i="22"/>
  <c r="R29"/>
  <c r="R27"/>
  <c r="R25"/>
  <c r="R23"/>
  <c r="R21"/>
  <c r="R19"/>
  <c r="R17"/>
  <c r="R28"/>
  <c r="R26"/>
  <c r="R24"/>
  <c r="R22"/>
  <c r="R20"/>
  <c r="R18"/>
  <c r="R15"/>
  <c r="R12"/>
  <c r="R10"/>
  <c r="R8"/>
  <c r="R6"/>
  <c r="R11"/>
  <c r="R9"/>
  <c r="R7"/>
  <c r="K26" i="15"/>
  <c r="L26"/>
  <c r="R11"/>
  <c r="I22"/>
  <c r="I22" i="11"/>
  <c r="Q22" s="1"/>
  <c r="I24"/>
  <c r="S24" s="1"/>
  <c r="I25"/>
  <c r="L26"/>
  <c r="K26"/>
  <c r="D26" i="19"/>
  <c r="F26"/>
  <c r="H26"/>
  <c r="I25"/>
  <c r="R12"/>
  <c r="I24"/>
  <c r="Q24" s="1"/>
  <c r="L26"/>
  <c r="K26"/>
  <c r="K26" i="17"/>
  <c r="L26"/>
  <c r="I24"/>
  <c r="I25"/>
  <c r="S25" s="1"/>
  <c r="I22"/>
  <c r="I24" i="13"/>
  <c r="I25"/>
  <c r="R25" s="1"/>
  <c r="L26"/>
  <c r="K26"/>
  <c r="L26" i="4"/>
  <c r="K26"/>
  <c r="I24"/>
  <c r="I24" i="9"/>
  <c r="I23"/>
  <c r="I22"/>
  <c r="I25" i="7"/>
  <c r="S25" s="1"/>
  <c r="I24"/>
  <c r="I17" i="23"/>
  <c r="S17" s="1"/>
  <c r="H20"/>
  <c r="I20" s="1"/>
  <c r="S20" s="1"/>
  <c r="G26"/>
  <c r="F15" i="27" s="1"/>
  <c r="K22" i="23"/>
  <c r="L22"/>
  <c r="O22"/>
  <c r="N25"/>
  <c r="O24"/>
  <c r="Q18"/>
  <c r="Q13"/>
  <c r="Q11"/>
  <c r="I14"/>
  <c r="R14" s="1"/>
  <c r="E26"/>
  <c r="D15" i="27" s="1"/>
  <c r="Q5" i="23"/>
  <c r="R4" i="21"/>
  <c r="Q4"/>
  <c r="R18"/>
  <c r="R12" i="25"/>
  <c r="R5"/>
  <c r="S5"/>
  <c r="R7"/>
  <c r="S7"/>
  <c r="D26"/>
  <c r="C21" i="27" s="1"/>
  <c r="F26" i="25"/>
  <c r="E21" i="27" s="1"/>
  <c r="H26" i="25"/>
  <c r="G21" i="27" s="1"/>
  <c r="R6" i="25"/>
  <c r="S6"/>
  <c r="R31" i="26"/>
  <c r="Q5" i="25"/>
  <c r="Q6"/>
  <c r="Q7"/>
  <c r="I14"/>
  <c r="Q14" s="1"/>
  <c r="R11"/>
  <c r="Q12"/>
  <c r="S12"/>
  <c r="R13"/>
  <c r="E26"/>
  <c r="D21" i="27" s="1"/>
  <c r="G26" i="25"/>
  <c r="F21" i="27" s="1"/>
  <c r="I24" i="25"/>
  <c r="M31" i="26"/>
  <c r="O31"/>
  <c r="S4" i="25"/>
  <c r="Q11"/>
  <c r="S11"/>
  <c r="Q13"/>
  <c r="S13"/>
  <c r="I23"/>
  <c r="S17"/>
  <c r="S19"/>
  <c r="N31" i="26"/>
  <c r="R4" i="25"/>
  <c r="C8"/>
  <c r="I8" s="1"/>
  <c r="Q8" s="1"/>
  <c r="O8"/>
  <c r="I10"/>
  <c r="R10" s="1"/>
  <c r="L14"/>
  <c r="I16"/>
  <c r="S16" s="1"/>
  <c r="R17"/>
  <c r="I18"/>
  <c r="R18" s="1"/>
  <c r="R19"/>
  <c r="C20"/>
  <c r="E20"/>
  <c r="G20"/>
  <c r="L20"/>
  <c r="O20"/>
  <c r="L22"/>
  <c r="O23"/>
  <c r="L24"/>
  <c r="I25"/>
  <c r="O25"/>
  <c r="R5" i="26"/>
  <c r="R7"/>
  <c r="R9"/>
  <c r="R11"/>
  <c r="R14"/>
  <c r="R17"/>
  <c r="R19"/>
  <c r="R21"/>
  <c r="R23"/>
  <c r="R25"/>
  <c r="R27"/>
  <c r="R29"/>
  <c r="Q4" i="25"/>
  <c r="Q17"/>
  <c r="Q19"/>
  <c r="D20"/>
  <c r="F20"/>
  <c r="H20"/>
  <c r="K20"/>
  <c r="N20"/>
  <c r="N26" s="1"/>
  <c r="M7" i="26"/>
  <c r="M9"/>
  <c r="M11"/>
  <c r="M14"/>
  <c r="M17"/>
  <c r="M19"/>
  <c r="M21"/>
  <c r="M23"/>
  <c r="M25"/>
  <c r="M27"/>
  <c r="M29"/>
  <c r="R31" i="24"/>
  <c r="J31"/>
  <c r="Q7" i="23"/>
  <c r="H26"/>
  <c r="G15" i="27" s="1"/>
  <c r="L25" i="23"/>
  <c r="S14"/>
  <c r="L26"/>
  <c r="O26"/>
  <c r="N26"/>
  <c r="K26"/>
  <c r="Q17"/>
  <c r="S18"/>
  <c r="Q19"/>
  <c r="C26"/>
  <c r="B15" i="27" s="1"/>
  <c r="S19" i="23"/>
  <c r="I16"/>
  <c r="S16" s="1"/>
  <c r="S11"/>
  <c r="Q12"/>
  <c r="S13"/>
  <c r="F25"/>
  <c r="D25"/>
  <c r="S12"/>
  <c r="I24"/>
  <c r="H13" i="27" s="1"/>
  <c r="Q10" i="23"/>
  <c r="S10"/>
  <c r="S5"/>
  <c r="Q6"/>
  <c r="S7"/>
  <c r="I23"/>
  <c r="S6"/>
  <c r="S8"/>
  <c r="S4"/>
  <c r="Q4"/>
  <c r="R17"/>
  <c r="R5" i="20"/>
  <c r="E31" i="14"/>
  <c r="R31" s="1"/>
  <c r="O5" i="22"/>
  <c r="O9"/>
  <c r="O7"/>
  <c r="N17"/>
  <c r="N27"/>
  <c r="N23"/>
  <c r="N19"/>
  <c r="M28" i="10"/>
  <c r="M20"/>
  <c r="O8" i="5"/>
  <c r="O11"/>
  <c r="M20"/>
  <c r="N21"/>
  <c r="M23"/>
  <c r="N24"/>
  <c r="O25"/>
  <c r="M28"/>
  <c r="N29"/>
  <c r="O30"/>
  <c r="M30" i="12"/>
  <c r="M7" i="14"/>
  <c r="M9"/>
  <c r="M11"/>
  <c r="N17"/>
  <c r="M25"/>
  <c r="M30"/>
  <c r="N24" i="18"/>
  <c r="M30"/>
  <c r="O30" i="20"/>
  <c r="M15" i="22"/>
  <c r="S12" i="21"/>
  <c r="M10" i="22"/>
  <c r="O10"/>
  <c r="Q5" i="7"/>
  <c r="S5"/>
  <c r="Q6"/>
  <c r="S6"/>
  <c r="Q11"/>
  <c r="S11"/>
  <c r="Q12"/>
  <c r="S12"/>
  <c r="Q17"/>
  <c r="S17"/>
  <c r="Q18"/>
  <c r="S18"/>
  <c r="G26"/>
  <c r="I23"/>
  <c r="S23" s="1"/>
  <c r="D26"/>
  <c r="R17" i="9"/>
  <c r="R18"/>
  <c r="I25"/>
  <c r="N10" i="16"/>
  <c r="F80" i="27" s="1"/>
  <c r="I23" i="4"/>
  <c r="N14" i="5"/>
  <c r="O15"/>
  <c r="S5" i="11"/>
  <c r="S6"/>
  <c r="S11"/>
  <c r="Q18"/>
  <c r="S18"/>
  <c r="I23"/>
  <c r="R23" s="1"/>
  <c r="M14" i="12"/>
  <c r="I23" i="13"/>
  <c r="S23" s="1"/>
  <c r="I23" i="15"/>
  <c r="R23" s="1"/>
  <c r="Q17" i="17"/>
  <c r="S17"/>
  <c r="Q18"/>
  <c r="S18"/>
  <c r="I23"/>
  <c r="R23" s="1"/>
  <c r="R11" i="19"/>
  <c r="S12"/>
  <c r="Q17"/>
  <c r="S17"/>
  <c r="Q18"/>
  <c r="S18"/>
  <c r="N26"/>
  <c r="I23"/>
  <c r="S23" s="1"/>
  <c r="R31" i="22"/>
  <c r="M5"/>
  <c r="N11"/>
  <c r="M9"/>
  <c r="M7"/>
  <c r="N29"/>
  <c r="N25"/>
  <c r="N21"/>
  <c r="N31" i="8"/>
  <c r="M11" i="10"/>
  <c r="N20"/>
  <c r="O30"/>
  <c r="O7" i="5"/>
  <c r="M9"/>
  <c r="O17"/>
  <c r="N20"/>
  <c r="O21"/>
  <c r="M24"/>
  <c r="N25"/>
  <c r="M27"/>
  <c r="N28"/>
  <c r="O29"/>
  <c r="O30" i="12"/>
  <c r="O7" i="14"/>
  <c r="O9"/>
  <c r="O11"/>
  <c r="N19"/>
  <c r="O25"/>
  <c r="O30"/>
  <c r="N26" i="18"/>
  <c r="O30"/>
  <c r="Q12" i="21"/>
  <c r="S18"/>
  <c r="I22" i="7"/>
  <c r="Q17" i="9"/>
  <c r="S17"/>
  <c r="Q18"/>
  <c r="G26"/>
  <c r="I22" i="4"/>
  <c r="S22" s="1"/>
  <c r="I25"/>
  <c r="S25" s="1"/>
  <c r="O14" i="5"/>
  <c r="O14" i="12"/>
  <c r="I22" i="13"/>
  <c r="S11" i="15"/>
  <c r="I24"/>
  <c r="S24" s="1"/>
  <c r="S11" i="19"/>
  <c r="I22"/>
  <c r="M6" i="20"/>
  <c r="N7"/>
  <c r="O9"/>
  <c r="M11"/>
  <c r="N17"/>
  <c r="O18"/>
  <c r="M20"/>
  <c r="N21"/>
  <c r="O24"/>
  <c r="M26"/>
  <c r="N28"/>
  <c r="O29"/>
  <c r="O14"/>
  <c r="O15"/>
  <c r="O5"/>
  <c r="M7"/>
  <c r="N9"/>
  <c r="O10"/>
  <c r="M17"/>
  <c r="N18"/>
  <c r="O19"/>
  <c r="M21"/>
  <c r="N24"/>
  <c r="O25"/>
  <c r="M28"/>
  <c r="N29"/>
  <c r="E31"/>
  <c r="M31" s="1"/>
  <c r="N14"/>
  <c r="N15"/>
  <c r="N5"/>
  <c r="O6"/>
  <c r="N10"/>
  <c r="O11"/>
  <c r="N19"/>
  <c r="O20"/>
  <c r="N25"/>
  <c r="O26"/>
  <c r="I20" i="19"/>
  <c r="Q20" s="1"/>
  <c r="I14"/>
  <c r="S14" s="1"/>
  <c r="S5"/>
  <c r="S6"/>
  <c r="R5"/>
  <c r="R6"/>
  <c r="N5" i="18"/>
  <c r="O6"/>
  <c r="M10"/>
  <c r="N11"/>
  <c r="O17"/>
  <c r="M19"/>
  <c r="N20"/>
  <c r="O24"/>
  <c r="M26"/>
  <c r="N28"/>
  <c r="O29"/>
  <c r="O14"/>
  <c r="O15"/>
  <c r="M5"/>
  <c r="N6"/>
  <c r="O9"/>
  <c r="M11"/>
  <c r="N17"/>
  <c r="O18"/>
  <c r="M20"/>
  <c r="O25"/>
  <c r="M28"/>
  <c r="N29"/>
  <c r="N14"/>
  <c r="N15"/>
  <c r="N9"/>
  <c r="O10"/>
  <c r="N18"/>
  <c r="O19"/>
  <c r="N25"/>
  <c r="I26" i="17"/>
  <c r="R5"/>
  <c r="R6"/>
  <c r="R11"/>
  <c r="S12"/>
  <c r="I20"/>
  <c r="S20" s="1"/>
  <c r="Q5"/>
  <c r="Q6"/>
  <c r="Q11"/>
  <c r="R12"/>
  <c r="I14"/>
  <c r="S14" s="1"/>
  <c r="O10" i="16"/>
  <c r="O14"/>
  <c r="O15"/>
  <c r="N14"/>
  <c r="F84" i="27" s="1"/>
  <c r="N15" i="16"/>
  <c r="F85" i="27" s="1"/>
  <c r="I26" i="15"/>
  <c r="S12"/>
  <c r="S17"/>
  <c r="S18"/>
  <c r="R17"/>
  <c r="R18"/>
  <c r="Q5"/>
  <c r="S6"/>
  <c r="Q6"/>
  <c r="R12"/>
  <c r="I20"/>
  <c r="S20" s="1"/>
  <c r="S5"/>
  <c r="I14"/>
  <c r="R14" s="1"/>
  <c r="I8"/>
  <c r="Q8" s="1"/>
  <c r="M6" i="14"/>
  <c r="O8"/>
  <c r="M10"/>
  <c r="O17"/>
  <c r="M19"/>
  <c r="N20"/>
  <c r="O24"/>
  <c r="M26"/>
  <c r="N28"/>
  <c r="O29"/>
  <c r="O14"/>
  <c r="O15"/>
  <c r="N8"/>
  <c r="O18"/>
  <c r="M20"/>
  <c r="N24"/>
  <c r="M28"/>
  <c r="N29"/>
  <c r="N31"/>
  <c r="N14"/>
  <c r="N15"/>
  <c r="O6"/>
  <c r="O10"/>
  <c r="N18"/>
  <c r="O26"/>
  <c r="N6"/>
  <c r="M31"/>
  <c r="I26" i="13"/>
  <c r="S11"/>
  <c r="S12"/>
  <c r="S17"/>
  <c r="S18"/>
  <c r="R11"/>
  <c r="R12"/>
  <c r="R17"/>
  <c r="R18"/>
  <c r="I14"/>
  <c r="R14" s="1"/>
  <c r="S5"/>
  <c r="S6"/>
  <c r="I20"/>
  <c r="S20" s="1"/>
  <c r="R5"/>
  <c r="R6"/>
  <c r="O5" i="12"/>
  <c r="O11"/>
  <c r="N10"/>
  <c r="E80" i="27" s="1"/>
  <c r="M9" i="12"/>
  <c r="O7"/>
  <c r="N6"/>
  <c r="E76" i="27" s="1"/>
  <c r="O17" i="12"/>
  <c r="O29"/>
  <c r="N28"/>
  <c r="E98" i="27" s="1"/>
  <c r="M27" i="12"/>
  <c r="O25"/>
  <c r="N24"/>
  <c r="E94" i="27" s="1"/>
  <c r="M23" i="12"/>
  <c r="O21"/>
  <c r="N20"/>
  <c r="E90" i="27" s="1"/>
  <c r="M19" i="12"/>
  <c r="O15"/>
  <c r="N5"/>
  <c r="E75" i="27" s="1"/>
  <c r="M12" i="12"/>
  <c r="O10"/>
  <c r="N9"/>
  <c r="E79" i="27" s="1"/>
  <c r="M8" i="12"/>
  <c r="O6"/>
  <c r="N17"/>
  <c r="E87" i="27" s="1"/>
  <c r="O28" i="12"/>
  <c r="N27"/>
  <c r="E97" i="27" s="1"/>
  <c r="M26" i="12"/>
  <c r="O24"/>
  <c r="N23"/>
  <c r="E93" i="27" s="1"/>
  <c r="M22" i="12"/>
  <c r="O20"/>
  <c r="N19"/>
  <c r="E89" i="27" s="1"/>
  <c r="M18" i="12"/>
  <c r="N15"/>
  <c r="E85" i="27" s="1"/>
  <c r="N12" i="12"/>
  <c r="E82" i="27" s="1"/>
  <c r="M11" i="12"/>
  <c r="N8"/>
  <c r="E78" i="27" s="1"/>
  <c r="M7" i="12"/>
  <c r="M29"/>
  <c r="N26"/>
  <c r="E96" i="27" s="1"/>
  <c r="M25" i="12"/>
  <c r="N22"/>
  <c r="E92" i="27" s="1"/>
  <c r="M21" i="12"/>
  <c r="N18"/>
  <c r="E88" i="27" s="1"/>
  <c r="I26" i="11"/>
  <c r="S17"/>
  <c r="R17"/>
  <c r="I20"/>
  <c r="Q20" s="1"/>
  <c r="S12"/>
  <c r="R5"/>
  <c r="R6"/>
  <c r="R11"/>
  <c r="R12"/>
  <c r="I14"/>
  <c r="S14" s="1"/>
  <c r="N6" i="5"/>
  <c r="N11"/>
  <c r="O22"/>
  <c r="M7"/>
  <c r="N8"/>
  <c r="O9"/>
  <c r="N17"/>
  <c r="O18"/>
  <c r="N22"/>
  <c r="O23"/>
  <c r="N26"/>
  <c r="O27"/>
  <c r="N30"/>
  <c r="N10"/>
  <c r="M18"/>
  <c r="M6"/>
  <c r="M10"/>
  <c r="O26"/>
  <c r="E31"/>
  <c r="O31" s="1"/>
  <c r="I26" i="4"/>
  <c r="S16"/>
  <c r="S6"/>
  <c r="S11"/>
  <c r="S12"/>
  <c r="S17"/>
  <c r="S18"/>
  <c r="R11"/>
  <c r="R12"/>
  <c r="R17"/>
  <c r="R18"/>
  <c r="S5"/>
  <c r="S10"/>
  <c r="Q10"/>
  <c r="I14"/>
  <c r="Q14" s="1"/>
  <c r="Q4"/>
  <c r="R5"/>
  <c r="R6"/>
  <c r="Q13"/>
  <c r="S13"/>
  <c r="E31" i="16"/>
  <c r="M31" s="1"/>
  <c r="N12" i="18"/>
  <c r="E31"/>
  <c r="M31" s="1"/>
  <c r="O12"/>
  <c r="O6" i="10"/>
  <c r="N11"/>
  <c r="M10"/>
  <c r="O29"/>
  <c r="N28"/>
  <c r="M26"/>
  <c r="N18"/>
  <c r="M30"/>
  <c r="M15"/>
  <c r="M9"/>
  <c r="N10"/>
  <c r="O17"/>
  <c r="N26"/>
  <c r="M25"/>
  <c r="O18"/>
  <c r="N9"/>
  <c r="M6"/>
  <c r="N17"/>
  <c r="M29"/>
  <c r="N25"/>
  <c r="M14"/>
  <c r="O14"/>
  <c r="O15"/>
  <c r="S11" i="9"/>
  <c r="S12"/>
  <c r="R11"/>
  <c r="R12"/>
  <c r="I14"/>
  <c r="S14" s="1"/>
  <c r="I20"/>
  <c r="Q20" s="1"/>
  <c r="S5"/>
  <c r="S6"/>
  <c r="R5"/>
  <c r="R6"/>
  <c r="I20" i="7"/>
  <c r="R20" s="1"/>
  <c r="C26"/>
  <c r="S6" i="21"/>
  <c r="R6"/>
  <c r="R23"/>
  <c r="S17"/>
  <c r="S11"/>
  <c r="Q11"/>
  <c r="R17"/>
  <c r="S5"/>
  <c r="R5"/>
  <c r="I14" i="7"/>
  <c r="S14" s="1"/>
  <c r="S24"/>
  <c r="M31" i="8"/>
  <c r="O31"/>
  <c r="N6" i="22"/>
  <c r="M6"/>
  <c r="O11"/>
  <c r="O8"/>
  <c r="M8"/>
  <c r="N12"/>
  <c r="M17"/>
  <c r="N18"/>
  <c r="O30"/>
  <c r="O29"/>
  <c r="N28"/>
  <c r="O27"/>
  <c r="N26"/>
  <c r="O25"/>
  <c r="N24"/>
  <c r="O23"/>
  <c r="N22"/>
  <c r="O21"/>
  <c r="N20"/>
  <c r="O19"/>
  <c r="M14"/>
  <c r="O15"/>
  <c r="O12"/>
  <c r="M18"/>
  <c r="M30"/>
  <c r="O28"/>
  <c r="O26"/>
  <c r="O24"/>
  <c r="O22"/>
  <c r="O20"/>
  <c r="O14"/>
  <c r="N27" i="20"/>
  <c r="M27"/>
  <c r="N23"/>
  <c r="M23"/>
  <c r="M22"/>
  <c r="O22"/>
  <c r="M12"/>
  <c r="O12"/>
  <c r="M8"/>
  <c r="O8"/>
  <c r="M27" i="18"/>
  <c r="O27"/>
  <c r="M23"/>
  <c r="O23"/>
  <c r="N22"/>
  <c r="M22"/>
  <c r="M21"/>
  <c r="O21"/>
  <c r="N8"/>
  <c r="M8"/>
  <c r="M7"/>
  <c r="O7"/>
  <c r="N7"/>
  <c r="M5" i="14"/>
  <c r="O5"/>
  <c r="M12"/>
  <c r="O12"/>
  <c r="N27"/>
  <c r="M27"/>
  <c r="N21"/>
  <c r="M21"/>
  <c r="N22"/>
  <c r="M22"/>
  <c r="M23"/>
  <c r="O23"/>
  <c r="M19" i="5"/>
  <c r="O19"/>
  <c r="N12"/>
  <c r="M12"/>
  <c r="O5"/>
  <c r="M5"/>
  <c r="N27" i="10"/>
  <c r="O27"/>
  <c r="N24"/>
  <c r="O24"/>
  <c r="N23"/>
  <c r="O23"/>
  <c r="N22"/>
  <c r="O22"/>
  <c r="N21"/>
  <c r="O21"/>
  <c r="O19"/>
  <c r="M19"/>
  <c r="O12"/>
  <c r="M12"/>
  <c r="O8"/>
  <c r="M8"/>
  <c r="N7"/>
  <c r="O7"/>
  <c r="M22" i="16"/>
  <c r="M18"/>
  <c r="M28"/>
  <c r="E31" i="12"/>
  <c r="O31" s="1"/>
  <c r="E31" i="10"/>
  <c r="R31" s="1"/>
  <c r="Q20" i="21"/>
  <c r="S14"/>
  <c r="S7"/>
  <c r="R8"/>
  <c r="R24"/>
  <c r="S4"/>
  <c r="Q7"/>
  <c r="Q10"/>
  <c r="S10"/>
  <c r="Q13"/>
  <c r="S13"/>
  <c r="Q16"/>
  <c r="S16"/>
  <c r="Q19"/>
  <c r="S19"/>
  <c r="R22"/>
  <c r="I8" i="19"/>
  <c r="S8" s="1"/>
  <c r="I8" i="17"/>
  <c r="R8" s="1"/>
  <c r="I8" i="4"/>
  <c r="S8" s="1"/>
  <c r="I20"/>
  <c r="R20" s="1"/>
  <c r="Q24"/>
  <c r="E26" i="7"/>
  <c r="M12" i="16"/>
  <c r="M20"/>
  <c r="M26"/>
  <c r="O11"/>
  <c r="O17"/>
  <c r="O19"/>
  <c r="O21"/>
  <c r="O23"/>
  <c r="M24"/>
  <c r="O25"/>
  <c r="O27"/>
  <c r="O29"/>
  <c r="M11"/>
  <c r="O12"/>
  <c r="M17"/>
  <c r="O18"/>
  <c r="M19"/>
  <c r="O20"/>
  <c r="M21"/>
  <c r="O22"/>
  <c r="M23"/>
  <c r="O24"/>
  <c r="M25"/>
  <c r="O26"/>
  <c r="M27"/>
  <c r="O28"/>
  <c r="M29"/>
  <c r="K26" i="7"/>
  <c r="I8"/>
  <c r="S8" s="1"/>
  <c r="H26"/>
  <c r="F26"/>
  <c r="H26" i="9"/>
  <c r="I8"/>
  <c r="S8" s="1"/>
  <c r="F26"/>
  <c r="S25"/>
  <c r="Q24"/>
  <c r="I8" i="11"/>
  <c r="Q8" s="1"/>
  <c r="S25"/>
  <c r="I8" i="13"/>
  <c r="R8" s="1"/>
  <c r="S24"/>
  <c r="S25" i="15"/>
  <c r="S24" i="17"/>
  <c r="S24" i="9"/>
  <c r="N26" i="7"/>
  <c r="O26"/>
  <c r="Q19" i="9"/>
  <c r="N26"/>
  <c r="S25" i="13"/>
  <c r="S25" i="19"/>
  <c r="S23" i="11"/>
  <c r="Q10" i="9"/>
  <c r="Q13"/>
  <c r="Q16"/>
  <c r="S19"/>
  <c r="K26"/>
  <c r="C26"/>
  <c r="S23"/>
  <c r="S16"/>
  <c r="L26"/>
  <c r="O26"/>
  <c r="L26" i="7"/>
  <c r="Q4" i="19"/>
  <c r="S4"/>
  <c r="Q7"/>
  <c r="S7"/>
  <c r="Q10"/>
  <c r="S10"/>
  <c r="Q13"/>
  <c r="S13"/>
  <c r="Q16"/>
  <c r="S16"/>
  <c r="Q19"/>
  <c r="S19"/>
  <c r="Q4" i="17"/>
  <c r="S4"/>
  <c r="Q7"/>
  <c r="S7"/>
  <c r="Q10"/>
  <c r="S10"/>
  <c r="Q13"/>
  <c r="S13"/>
  <c r="Q16"/>
  <c r="S16"/>
  <c r="Q19"/>
  <c r="S19"/>
  <c r="N30" i="16"/>
  <c r="F100" i="27" s="1"/>
  <c r="O30" i="16"/>
  <c r="M30"/>
  <c r="Q4" i="15"/>
  <c r="S4"/>
  <c r="Q7"/>
  <c r="S7"/>
  <c r="Q10"/>
  <c r="S10"/>
  <c r="Q13"/>
  <c r="S13"/>
  <c r="Q16"/>
  <c r="S16"/>
  <c r="Q19"/>
  <c r="S19"/>
  <c r="M5" i="16"/>
  <c r="O5"/>
  <c r="M6"/>
  <c r="O6"/>
  <c r="M7"/>
  <c r="O7"/>
  <c r="M8"/>
  <c r="O8"/>
  <c r="M9"/>
  <c r="O9"/>
  <c r="Q4" i="13"/>
  <c r="S4"/>
  <c r="Q7"/>
  <c r="S7"/>
  <c r="Q10"/>
  <c r="S10"/>
  <c r="Q13"/>
  <c r="S13"/>
  <c r="Q16"/>
  <c r="S16"/>
  <c r="Q19"/>
  <c r="S19"/>
  <c r="Q14" i="11"/>
  <c r="Q4"/>
  <c r="S4"/>
  <c r="Q7"/>
  <c r="S7"/>
  <c r="Q10"/>
  <c r="S10"/>
  <c r="Q13"/>
  <c r="S13"/>
  <c r="Q16"/>
  <c r="S16"/>
  <c r="Q19"/>
  <c r="S19"/>
  <c r="R20"/>
  <c r="Q4" i="9"/>
  <c r="S4"/>
  <c r="Q7"/>
  <c r="S7"/>
  <c r="S10"/>
  <c r="S13"/>
  <c r="Q4" i="7"/>
  <c r="S4"/>
  <c r="Q7"/>
  <c r="S7"/>
  <c r="Q10"/>
  <c r="S10"/>
  <c r="Q13"/>
  <c r="S13"/>
  <c r="Q16"/>
  <c r="S16"/>
  <c r="Q19"/>
  <c r="S19"/>
  <c r="Q25" i="4"/>
  <c r="R14"/>
  <c r="R23"/>
  <c r="R24"/>
  <c r="R25"/>
  <c r="S14"/>
  <c r="S24"/>
  <c r="D101" i="27" l="1"/>
  <c r="E101"/>
  <c r="F101"/>
  <c r="S23" i="23"/>
  <c r="H12" i="27"/>
  <c r="D26" i="23"/>
  <c r="C15" i="27" s="1"/>
  <c r="C14"/>
  <c r="R23" i="25"/>
  <c r="H18" i="27"/>
  <c r="Q24" i="25"/>
  <c r="H19" i="27"/>
  <c r="F26" i="23"/>
  <c r="E15" i="27" s="1"/>
  <c r="E14"/>
  <c r="R25" i="25"/>
  <c r="H20" i="27"/>
  <c r="S18" i="25"/>
  <c r="S14"/>
  <c r="R14"/>
  <c r="S20" i="19"/>
  <c r="I26"/>
  <c r="Q25" i="13"/>
  <c r="S14"/>
  <c r="R20" i="15"/>
  <c r="S23"/>
  <c r="S14"/>
  <c r="R31" i="16"/>
  <c r="R31" i="12"/>
  <c r="N31" i="20"/>
  <c r="O31"/>
  <c r="R31"/>
  <c r="N31" i="18"/>
  <c r="R31"/>
  <c r="O31" i="14"/>
  <c r="M31" i="5"/>
  <c r="N31"/>
  <c r="R31"/>
  <c r="O31" i="22"/>
  <c r="M31"/>
  <c r="N31"/>
  <c r="Q20" i="15"/>
  <c r="Q23"/>
  <c r="S8"/>
  <c r="R23" i="13"/>
  <c r="Q22" i="4"/>
  <c r="R8"/>
  <c r="R14" i="7"/>
  <c r="Q16" i="23"/>
  <c r="Q14" i="7"/>
  <c r="S24" i="23"/>
  <c r="R16"/>
  <c r="I22"/>
  <c r="Q14"/>
  <c r="I26"/>
  <c r="R24" i="25"/>
  <c r="I22"/>
  <c r="S10"/>
  <c r="S24"/>
  <c r="S25"/>
  <c r="C26"/>
  <c r="Q25"/>
  <c r="L26"/>
  <c r="S23"/>
  <c r="Q18"/>
  <c r="Q16"/>
  <c r="Q10"/>
  <c r="S8"/>
  <c r="Q23"/>
  <c r="R16"/>
  <c r="R8"/>
  <c r="K26"/>
  <c r="O26"/>
  <c r="I20"/>
  <c r="S20" s="1"/>
  <c r="R24" i="23"/>
  <c r="Q24"/>
  <c r="Q23"/>
  <c r="Q20"/>
  <c r="R20"/>
  <c r="I25"/>
  <c r="H14" i="27" s="1"/>
  <c r="R8" i="23"/>
  <c r="Q8"/>
  <c r="R23"/>
  <c r="R20" i="19"/>
  <c r="Q8"/>
  <c r="O31" i="18"/>
  <c r="S8" i="17"/>
  <c r="Q14" i="15"/>
  <c r="R8"/>
  <c r="Q20" i="13"/>
  <c r="R20"/>
  <c r="Q14"/>
  <c r="Q8"/>
  <c r="S8"/>
  <c r="N31" i="12"/>
  <c r="M31"/>
  <c r="R8" i="11"/>
  <c r="S8"/>
  <c r="S20"/>
  <c r="R14"/>
  <c r="Q25"/>
  <c r="S20" i="4"/>
  <c r="Q20"/>
  <c r="Q8"/>
  <c r="R22"/>
  <c r="N31" i="16"/>
  <c r="O31"/>
  <c r="I26" i="9"/>
  <c r="R24"/>
  <c r="R14"/>
  <c r="S20"/>
  <c r="R8"/>
  <c r="I26" i="7"/>
  <c r="Q20"/>
  <c r="S20"/>
  <c r="R8"/>
  <c r="Q26" i="21"/>
  <c r="R20"/>
  <c r="S20"/>
  <c r="Q14"/>
  <c r="R14"/>
  <c r="S24"/>
  <c r="Q24"/>
  <c r="S8"/>
  <c r="R25"/>
  <c r="Q25"/>
  <c r="M31" i="10"/>
  <c r="O31"/>
  <c r="N31"/>
  <c r="S25" i="21"/>
  <c r="S23"/>
  <c r="Q23"/>
  <c r="Q8"/>
  <c r="S22"/>
  <c r="Q22"/>
  <c r="Q24" i="15"/>
  <c r="R24"/>
  <c r="R24" i="13"/>
  <c r="R25" i="11"/>
  <c r="Q8" i="9"/>
  <c r="R25"/>
  <c r="Q25"/>
  <c r="Q8" i="7"/>
  <c r="Q23"/>
  <c r="R23"/>
  <c r="R24" i="11"/>
  <c r="R25" i="15"/>
  <c r="R20" i="17"/>
  <c r="Q20"/>
  <c r="Q14"/>
  <c r="R14"/>
  <c r="R24"/>
  <c r="R25"/>
  <c r="Q23"/>
  <c r="Q8"/>
  <c r="S23"/>
  <c r="R14" i="19"/>
  <c r="R8"/>
  <c r="S24"/>
  <c r="Q23"/>
  <c r="R24"/>
  <c r="Q14"/>
  <c r="Q25" i="17"/>
  <c r="Q23" i="13"/>
  <c r="Q24" i="11"/>
  <c r="Q23"/>
  <c r="Q24" i="7"/>
  <c r="Q25"/>
  <c r="R25"/>
  <c r="R24"/>
  <c r="R23" i="19"/>
  <c r="Q25"/>
  <c r="R25"/>
  <c r="Q24" i="17"/>
  <c r="Q25" i="15"/>
  <c r="Q24" i="13"/>
  <c r="R22" i="11"/>
  <c r="R20" i="9"/>
  <c r="Q14"/>
  <c r="Q23"/>
  <c r="R23"/>
  <c r="S22" i="19"/>
  <c r="Q22"/>
  <c r="R22"/>
  <c r="S22" i="17"/>
  <c r="Q22"/>
  <c r="R22"/>
  <c r="S22" i="15"/>
  <c r="Q22"/>
  <c r="R22"/>
  <c r="S22" i="13"/>
  <c r="Q22"/>
  <c r="R22"/>
  <c r="S22" i="11"/>
  <c r="S22" i="9"/>
  <c r="R22"/>
  <c r="Q22"/>
  <c r="S22" i="7"/>
  <c r="Q22"/>
  <c r="R22"/>
  <c r="R26" i="4"/>
  <c r="S23"/>
  <c r="Q23"/>
  <c r="Q26"/>
  <c r="S26"/>
  <c r="I26" i="25" l="1"/>
  <c r="H21" i="27" s="1"/>
  <c r="B21"/>
  <c r="S22" i="25"/>
  <c r="H17" i="27"/>
  <c r="Q26" i="23"/>
  <c r="H15" i="27"/>
  <c r="S22" i="23"/>
  <c r="H11" i="27"/>
  <c r="R26" i="25"/>
  <c r="Q22" i="23"/>
  <c r="R22"/>
  <c r="S26"/>
  <c r="R26"/>
  <c r="Q20" i="25"/>
  <c r="S26"/>
  <c r="Q26"/>
  <c r="Q22"/>
  <c r="R20"/>
  <c r="R22"/>
  <c r="S25" i="23"/>
  <c r="R25"/>
  <c r="Q25"/>
  <c r="R26" i="21"/>
  <c r="S26"/>
  <c r="S26" i="19"/>
  <c r="Q26"/>
  <c r="R26"/>
  <c r="S26" i="17"/>
  <c r="Q26"/>
  <c r="R26"/>
  <c r="S26" i="15"/>
  <c r="Q26"/>
  <c r="R26"/>
  <c r="S26" i="13"/>
  <c r="Q26"/>
  <c r="R26"/>
  <c r="S26" i="11"/>
  <c r="Q26"/>
  <c r="R26"/>
  <c r="S26" i="9"/>
  <c r="Q26"/>
  <c r="R26"/>
  <c r="S26" i="7"/>
  <c r="Q26"/>
  <c r="R26"/>
  <c r="H34" i="27" l="1"/>
  <c r="I21" s="1"/>
  <c r="I15" l="1"/>
  <c r="I33"/>
  <c r="I27"/>
</calcChain>
</file>

<file path=xl/sharedStrings.xml><?xml version="1.0" encoding="utf-8"?>
<sst xmlns="http://schemas.openxmlformats.org/spreadsheetml/2006/main" count="1189" uniqueCount="91">
  <si>
    <t>Operai</t>
  </si>
  <si>
    <t xml:space="preserve"> Industria in senso stretto</t>
  </si>
  <si>
    <t xml:space="preserve"> Costruzioni</t>
  </si>
  <si>
    <t>Impiegati</t>
  </si>
  <si>
    <t>Quadri</t>
  </si>
  <si>
    <t>TOTALE</t>
  </si>
  <si>
    <t>Macro settore di attività</t>
  </si>
  <si>
    <t>Età</t>
  </si>
  <si>
    <t>25-29 anni</t>
  </si>
  <si>
    <t>di
cui</t>
  </si>
  <si>
    <t>Donne</t>
  </si>
  <si>
    <t>Uomini</t>
  </si>
  <si>
    <t>20-24 anni</t>
  </si>
  <si>
    <t>Appren-disti</t>
  </si>
  <si>
    <t>%
T.Det.</t>
  </si>
  <si>
    <t>%
Ptime</t>
  </si>
  <si>
    <t>%
Donne</t>
  </si>
  <si>
    <t>16-19 anni</t>
  </si>
  <si>
    <t>16-19 a.</t>
  </si>
  <si>
    <t>20-24 a.</t>
  </si>
  <si>
    <t>25-29 a.</t>
  </si>
  <si>
    <t>TOTALE GENERALE</t>
  </si>
  <si>
    <t>TOTALE 20-24 a.</t>
  </si>
  <si>
    <t>TOTALE 16-19 a.</t>
  </si>
  <si>
    <t>OCCUPATI DIPENDENTI TRA 16 E 29 ANNI SECONDO DIVERSE MODALITA'</t>
  </si>
  <si>
    <t>Altri servizi</t>
  </si>
  <si>
    <t>Altro</t>
  </si>
  <si>
    <t>TOTALE 25-29 a.</t>
  </si>
  <si>
    <t>Dirigenti</t>
  </si>
  <si>
    <t xml:space="preserve">  Servizi</t>
  </si>
  <si>
    <t>Industria in senso stretto</t>
  </si>
  <si>
    <t>Costruzioni</t>
  </si>
  <si>
    <t>Costruzione edifici ed infrastrutture</t>
  </si>
  <si>
    <t>Lavori specializzati</t>
  </si>
  <si>
    <t>Estrazione minerali</t>
  </si>
  <si>
    <t>Alimentare</t>
  </si>
  <si>
    <t>Tessile, abbigliamento, pelli</t>
  </si>
  <si>
    <t>Chimica, gomma, plastica</t>
  </si>
  <si>
    <t>Metalmeccanico</t>
  </si>
  <si>
    <t>Riparazione, manutenzione, installazione</t>
  </si>
  <si>
    <t>Altre manifatturiere</t>
  </si>
  <si>
    <t>Energia e smaltimento rifiuti</t>
  </si>
  <si>
    <t>Commercio ingrosso e dettaglio</t>
  </si>
  <si>
    <t>Trasporto e magazzinaggio</t>
  </si>
  <si>
    <t>Alloggio e ristorazione</t>
  </si>
  <si>
    <t>Servizi di informazione e comunicazione</t>
  </si>
  <si>
    <t>Attività finanziarie ed assicurative</t>
  </si>
  <si>
    <t>Attività immobiliari</t>
  </si>
  <si>
    <t>Attività professionali e tecniche</t>
  </si>
  <si>
    <t>Agenzie per il lavoro</t>
  </si>
  <si>
    <t>Servizi tradizionali alle imprese</t>
  </si>
  <si>
    <t>Istruzione e formazione professionale</t>
  </si>
  <si>
    <t>Sanità ed assistenza</t>
  </si>
  <si>
    <t>Servizi alla persona</t>
  </si>
  <si>
    <t>Commercio, alberghi e ristoraz.</t>
  </si>
  <si>
    <t>Commercio e riparazione veicoli</t>
  </si>
  <si>
    <t>Part
time</t>
  </si>
  <si>
    <t>Tempo
determ.</t>
  </si>
  <si>
    <t>OCCUPATI DIPENDENTI TRA 16 E 29 ANNI PER SETTORE, ETA', GENERE E TIPO DI OCCUPAZIONE</t>
  </si>
  <si>
    <t>Settori e comparti di attività</t>
  </si>
  <si>
    <t>Tot occupati</t>
  </si>
  <si>
    <t>%
16-29</t>
  </si>
  <si>
    <t>PROVINCIA DI ALESSANDRIA  -  MEDIA ANNO 2017</t>
  </si>
  <si>
    <t>PROVINCIA DI BIELLA  -  MEDIA ANNO 2017</t>
  </si>
  <si>
    <t>PROVINCIA DI NOVARA  -  MEDIA ANNO 2017</t>
  </si>
  <si>
    <t>PROVINCIA DEL VERBANO-CUSIO-OSSOLA  -  MEDIA ANNO 2017</t>
  </si>
  <si>
    <t>PROVINCIA DI VERCELLI  -  MEDIA ANNO 2017</t>
  </si>
  <si>
    <t>REGIONE PIEMONTE  -  MEDIA ANNO 2017</t>
  </si>
  <si>
    <t>PROVINCIA DI ASTI  -  MEDIA ANNO 2017</t>
  </si>
  <si>
    <t xml:space="preserve"> </t>
  </si>
  <si>
    <t>Elaborazione Regione Piemonte - Settore Politiche del Lavoro su dati Osservatorio INPS Lavoratori Dipendenti</t>
  </si>
  <si>
    <t>QUADRANTE SUD-EST (Alessandria e Asti)  -  MEDIA ANNO 2017</t>
  </si>
  <si>
    <t>QUADRANTE NORD-EST (Biella, Vercelli, Novara e VCO) -  MEDIA ANNO 2017</t>
  </si>
  <si>
    <t>QUADRANTE SUD-OVEST (Cuneo)  -  MEDIA ANNO 2017</t>
  </si>
  <si>
    <t>QUADRANTE METROPOLITANO (Torino)  -  MEDIA ANNO 2017</t>
  </si>
  <si>
    <t>Apprendisti</t>
  </si>
  <si>
    <t>REGIONE</t>
  </si>
  <si>
    <t>AT AL</t>
  </si>
  <si>
    <t>BI NO VC VCO</t>
  </si>
  <si>
    <t>CN</t>
  </si>
  <si>
    <t>TO</t>
  </si>
  <si>
    <t>15-29 ANNI</t>
  </si>
  <si>
    <t>TD</t>
  </si>
  <si>
    <t>PT</t>
  </si>
  <si>
    <t>M</t>
  </si>
  <si>
    <t>F</t>
  </si>
  <si>
    <t>INCIDENZA 15-29 ANNI SUL TOTALE (%)</t>
  </si>
  <si>
    <t>MEDIA</t>
  </si>
  <si>
    <t>INCIDENZA TD SUL TOTALE ASSUNZIONI 15-29 (%)</t>
  </si>
  <si>
    <t>INCIDENZA PT SUL TOTALE ASSUNZIONI 15-29 (%)</t>
  </si>
  <si>
    <t>INCIDENZA DONNE SUL TOTALE ASSUNZIONI 15-29 (%)</t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</si>
</sst>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0.0_ ;\-0.0\ "/>
    <numFmt numFmtId="166" formatCode="_-* #,##0.0_-;\-* #,##0.0_-;_-* &quot;-&quot;?_-;_-@_-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i/>
      <sz val="11"/>
      <color rgb="FF7030A0"/>
      <name val="Calibri"/>
      <family val="2"/>
      <scheme val="minor"/>
    </font>
    <font>
      <b/>
      <i/>
      <sz val="11"/>
      <color rgb="FFCC00FF"/>
      <name val="Calibri"/>
      <family val="2"/>
      <scheme val="minor"/>
    </font>
    <font>
      <sz val="11"/>
      <color rgb="FFCC00FF"/>
      <name val="Calibri"/>
      <family val="2"/>
      <scheme val="minor"/>
    </font>
    <font>
      <i/>
      <sz val="11"/>
      <color rgb="FFCC00FF"/>
      <name val="Calibri"/>
      <family val="2"/>
      <scheme val="minor"/>
    </font>
    <font>
      <b/>
      <sz val="11"/>
      <color rgb="FFCC00FF"/>
      <name val="Calibri"/>
      <family val="2"/>
      <scheme val="minor"/>
    </font>
    <font>
      <b/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3" fillId="2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0" borderId="14" applyNumberFormat="0" applyFill="0" applyAlignment="0" applyProtection="0"/>
    <xf numFmtId="0" fontId="11" fillId="0" borderId="15" applyNumberFormat="0" applyFill="0" applyAlignment="0" applyProtection="0"/>
    <xf numFmtId="0" fontId="12" fillId="0" borderId="16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17" applyNumberFormat="0" applyAlignment="0" applyProtection="0"/>
    <xf numFmtId="0" fontId="17" fillId="7" borderId="18" applyNumberFormat="0" applyAlignment="0" applyProtection="0"/>
    <xf numFmtId="0" fontId="18" fillId="7" borderId="17" applyNumberFormat="0" applyAlignment="0" applyProtection="0"/>
    <xf numFmtId="0" fontId="19" fillId="0" borderId="19" applyNumberFormat="0" applyFill="0" applyAlignment="0" applyProtection="0"/>
    <xf numFmtId="0" fontId="20" fillId="8" borderId="20" applyNumberFormat="0" applyAlignment="0" applyProtection="0"/>
    <xf numFmtId="0" fontId="21" fillId="0" borderId="0" applyNumberFormat="0" applyFill="0" applyBorder="0" applyAlignment="0" applyProtection="0"/>
    <xf numFmtId="0" fontId="1" fillId="9" borderId="21" applyNumberFormat="0" applyFont="0" applyAlignment="0" applyProtection="0"/>
    <xf numFmtId="0" fontId="22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3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163">
    <xf numFmtId="0" fontId="0" fillId="0" borderId="0" xfId="0"/>
    <xf numFmtId="0" fontId="7" fillId="0" borderId="0" xfId="0" applyFont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vertical="center"/>
    </xf>
    <xf numFmtId="165" fontId="2" fillId="0" borderId="1" xfId="1" applyNumberFormat="1" applyFont="1" applyBorder="1" applyAlignment="1">
      <alignment vertical="center"/>
    </xf>
    <xf numFmtId="0" fontId="5" fillId="0" borderId="4" xfId="0" applyFont="1" applyBorder="1" applyAlignment="1">
      <alignment horizontal="centerContinuous" vertical="center"/>
    </xf>
    <xf numFmtId="0" fontId="0" fillId="0" borderId="9" xfId="0" applyBorder="1" applyAlignment="1">
      <alignment horizontal="centerContinuous"/>
    </xf>
    <xf numFmtId="0" fontId="0" fillId="0" borderId="7" xfId="0" applyBorder="1" applyAlignment="1">
      <alignment horizontal="centerContinuous"/>
    </xf>
    <xf numFmtId="0" fontId="7" fillId="0" borderId="11" xfId="0" applyFont="1" applyBorder="1" applyAlignment="1">
      <alignment horizontal="centerContinuous" vertical="center"/>
    </xf>
    <xf numFmtId="0" fontId="7" fillId="0" borderId="11" xfId="0" applyFont="1" applyBorder="1" applyAlignment="1">
      <alignment horizontal="centerContinuous" vertical="center" wrapText="1"/>
    </xf>
    <xf numFmtId="0" fontId="7" fillId="0" borderId="0" xfId="0" applyFont="1" applyBorder="1" applyAlignment="1">
      <alignment horizontal="centerContinuous" vertical="center" wrapText="1"/>
    </xf>
    <xf numFmtId="0" fontId="7" fillId="0" borderId="6" xfId="0" applyFont="1" applyBorder="1" applyAlignment="1">
      <alignment horizontal="centerContinuous" vertical="center" wrapText="1"/>
    </xf>
    <xf numFmtId="0" fontId="7" fillId="0" borderId="13" xfId="0" applyFont="1" applyBorder="1" applyAlignment="1">
      <alignment horizontal="centerContinuous" vertical="center"/>
    </xf>
    <xf numFmtId="0" fontId="7" fillId="0" borderId="13" xfId="0" applyFont="1" applyBorder="1" applyAlignment="1">
      <alignment horizontal="centerContinuous" vertical="center" wrapText="1"/>
    </xf>
    <xf numFmtId="0" fontId="7" fillId="0" borderId="5" xfId="0" applyFont="1" applyBorder="1" applyAlignment="1">
      <alignment horizontal="centerContinuous" vertical="center" wrapText="1"/>
    </xf>
    <xf numFmtId="0" fontId="8" fillId="0" borderId="12" xfId="0" applyFont="1" applyBorder="1" applyAlignment="1">
      <alignment horizontal="centerContinuous"/>
    </xf>
    <xf numFmtId="0" fontId="8" fillId="0" borderId="10" xfId="0" applyFont="1" applyBorder="1" applyAlignment="1">
      <alignment horizontal="centerContinuous" vertical="top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1" xfId="0" applyBorder="1" applyAlignment="1">
      <alignment vertical="center"/>
    </xf>
    <xf numFmtId="164" fontId="0" fillId="0" borderId="0" xfId="1" applyNumberFormat="1" applyFont="1"/>
    <xf numFmtId="164" fontId="0" fillId="0" borderId="0" xfId="1" applyNumberFormat="1" applyFont="1" applyAlignment="1">
      <alignment horizontal="center"/>
    </xf>
    <xf numFmtId="0" fontId="0" fillId="0" borderId="9" xfId="0" applyBorder="1" applyAlignment="1">
      <alignment horizontal="centerContinuous" vertical="center"/>
    </xf>
    <xf numFmtId="164" fontId="0" fillId="0" borderId="9" xfId="1" applyNumberFormat="1" applyFont="1" applyBorder="1" applyAlignment="1">
      <alignment horizontal="centerContinuous" vertical="center"/>
    </xf>
    <xf numFmtId="0" fontId="0" fillId="0" borderId="7" xfId="0" applyBorder="1" applyAlignment="1">
      <alignment horizontal="centerContinuous" vertical="center"/>
    </xf>
    <xf numFmtId="0" fontId="0" fillId="0" borderId="0" xfId="0"/>
    <xf numFmtId="0" fontId="0" fillId="0" borderId="0" xfId="0"/>
    <xf numFmtId="164" fontId="2" fillId="0" borderId="1" xfId="1" applyNumberFormat="1" applyFont="1" applyBorder="1" applyAlignment="1">
      <alignment horizontal="center" vertical="center"/>
    </xf>
    <xf numFmtId="0" fontId="3" fillId="33" borderId="3" xfId="3" applyFill="1" applyBorder="1" applyAlignment="1">
      <alignment horizontal="center" vertical="center"/>
    </xf>
    <xf numFmtId="0" fontId="3" fillId="33" borderId="3" xfId="3" applyFill="1" applyBorder="1" applyAlignment="1">
      <alignment horizontal="center" vertical="center" wrapText="1"/>
    </xf>
    <xf numFmtId="164" fontId="3" fillId="33" borderId="3" xfId="3" applyNumberFormat="1" applyFill="1" applyBorder="1" applyAlignment="1">
      <alignment horizontal="center" vertical="center" wrapText="1"/>
    </xf>
    <xf numFmtId="164" fontId="0" fillId="34" borderId="12" xfId="1" applyNumberFormat="1" applyFont="1" applyFill="1" applyBorder="1" applyAlignment="1">
      <alignment horizontal="center"/>
    </xf>
    <xf numFmtId="164" fontId="0" fillId="34" borderId="13" xfId="1" applyNumberFormat="1" applyFont="1" applyFill="1" applyBorder="1" applyAlignment="1">
      <alignment horizontal="center"/>
    </xf>
    <xf numFmtId="165" fontId="0" fillId="34" borderId="13" xfId="1" applyNumberFormat="1" applyFont="1" applyFill="1" applyBorder="1" applyAlignment="1">
      <alignment vertical="center"/>
    </xf>
    <xf numFmtId="43" fontId="0" fillId="34" borderId="5" xfId="1" applyFont="1" applyFill="1" applyBorder="1" applyAlignment="1">
      <alignment vertical="center"/>
    </xf>
    <xf numFmtId="0" fontId="0" fillId="34" borderId="0" xfId="0" applyFill="1" applyBorder="1"/>
    <xf numFmtId="0" fontId="3" fillId="33" borderId="8" xfId="3" applyFill="1" applyBorder="1" applyAlignment="1">
      <alignment horizontal="center" vertical="center" wrapText="1"/>
    </xf>
    <xf numFmtId="164" fontId="3" fillId="33" borderId="8" xfId="3" applyNumberFormat="1" applyFill="1" applyBorder="1" applyAlignment="1">
      <alignment horizontal="center" vertical="center"/>
    </xf>
    <xf numFmtId="164" fontId="3" fillId="33" borderId="8" xfId="3" applyNumberFormat="1" applyFill="1" applyBorder="1" applyAlignment="1">
      <alignment horizontal="center" vertical="center" wrapText="1"/>
    </xf>
    <xf numFmtId="164" fontId="7" fillId="0" borderId="5" xfId="1" applyNumberFormat="1" applyFont="1" applyBorder="1" applyAlignment="1">
      <alignment horizontal="centerContinuous" vertical="center" wrapText="1"/>
    </xf>
    <xf numFmtId="164" fontId="7" fillId="0" borderId="6" xfId="1" applyNumberFormat="1" applyFont="1" applyBorder="1" applyAlignment="1">
      <alignment horizontal="centerContinuous" vertical="center" wrapText="1"/>
    </xf>
    <xf numFmtId="164" fontId="3" fillId="33" borderId="8" xfId="1" applyNumberFormat="1" applyFont="1" applyFill="1" applyBorder="1" applyAlignment="1">
      <alignment horizontal="center" vertical="center" wrapText="1"/>
    </xf>
    <xf numFmtId="164" fontId="0" fillId="34" borderId="13" xfId="1" applyNumberFormat="1" applyFont="1" applyFill="1" applyBorder="1" applyAlignment="1">
      <alignment vertical="center"/>
    </xf>
    <xf numFmtId="164" fontId="2" fillId="0" borderId="1" xfId="1" applyNumberFormat="1" applyFont="1" applyBorder="1" applyAlignment="1">
      <alignment vertical="center"/>
    </xf>
    <xf numFmtId="164" fontId="0" fillId="0" borderId="7" xfId="1" applyNumberFormat="1" applyFont="1" applyBorder="1" applyAlignment="1">
      <alignment horizontal="centerContinuous" vertical="center"/>
    </xf>
    <xf numFmtId="164" fontId="0" fillId="0" borderId="0" xfId="0" applyNumberFormat="1"/>
    <xf numFmtId="0" fontId="0" fillId="34" borderId="1" xfId="0" applyFill="1" applyBorder="1" applyAlignment="1">
      <alignment horizontal="left"/>
    </xf>
    <xf numFmtId="41" fontId="0" fillId="34" borderId="1" xfId="1" applyNumberFormat="1" applyFont="1" applyFill="1" applyBorder="1" applyAlignment="1"/>
    <xf numFmtId="41" fontId="2" fillId="34" borderId="1" xfId="1" applyNumberFormat="1" applyFont="1" applyFill="1" applyBorder="1" applyAlignment="1"/>
    <xf numFmtId="41" fontId="0" fillId="34" borderId="0" xfId="0" applyNumberFormat="1" applyFill="1" applyAlignment="1"/>
    <xf numFmtId="0" fontId="0" fillId="34" borderId="0" xfId="0" applyFill="1" applyAlignment="1"/>
    <xf numFmtId="165" fontId="0" fillId="34" borderId="1" xfId="1" applyNumberFormat="1" applyFont="1" applyFill="1" applyBorder="1" applyAlignment="1"/>
    <xf numFmtId="0" fontId="0" fillId="34" borderId="0" xfId="0" applyFill="1"/>
    <xf numFmtId="41" fontId="2" fillId="34" borderId="1" xfId="1" applyNumberFormat="1" applyFont="1" applyFill="1" applyBorder="1" applyAlignment="1">
      <alignment vertical="center"/>
    </xf>
    <xf numFmtId="41" fontId="0" fillId="34" borderId="0" xfId="0" applyNumberFormat="1" applyFill="1" applyAlignment="1">
      <alignment vertical="center"/>
    </xf>
    <xf numFmtId="0" fontId="0" fillId="34" borderId="0" xfId="0" applyFill="1" applyAlignment="1">
      <alignment vertical="center"/>
    </xf>
    <xf numFmtId="165" fontId="0" fillId="34" borderId="1" xfId="1" applyNumberFormat="1" applyFont="1" applyFill="1" applyBorder="1" applyAlignment="1">
      <alignment vertical="center"/>
    </xf>
    <xf numFmtId="0" fontId="2" fillId="34" borderId="1" xfId="0" applyFont="1" applyFill="1" applyBorder="1" applyAlignment="1">
      <alignment horizontal="center"/>
    </xf>
    <xf numFmtId="165" fontId="2" fillId="34" borderId="1" xfId="1" applyNumberFormat="1" applyFont="1" applyFill="1" applyBorder="1" applyAlignment="1">
      <alignment vertical="center"/>
    </xf>
    <xf numFmtId="0" fontId="3" fillId="34" borderId="1" xfId="3" applyFill="1" applyBorder="1" applyAlignment="1">
      <alignment horizontal="center"/>
    </xf>
    <xf numFmtId="41" fontId="3" fillId="34" borderId="1" xfId="3" applyNumberFormat="1" applyFill="1" applyBorder="1" applyAlignment="1">
      <alignment vertical="center"/>
    </xf>
    <xf numFmtId="165" fontId="3" fillId="34" borderId="1" xfId="3" applyNumberFormat="1" applyFill="1" applyBorder="1" applyAlignment="1">
      <alignment vertical="center"/>
    </xf>
    <xf numFmtId="41" fontId="0" fillId="34" borderId="1" xfId="1" applyNumberFormat="1" applyFont="1" applyFill="1" applyBorder="1" applyAlignment="1">
      <alignment vertical="center"/>
    </xf>
    <xf numFmtId="0" fontId="2" fillId="34" borderId="2" xfId="0" applyFont="1" applyFill="1" applyBorder="1" applyAlignment="1">
      <alignment horizontal="center" vertical="center"/>
    </xf>
    <xf numFmtId="41" fontId="0" fillId="34" borderId="8" xfId="0" applyNumberFormat="1" applyFill="1" applyBorder="1" applyAlignment="1">
      <alignment vertical="center"/>
    </xf>
    <xf numFmtId="41" fontId="2" fillId="34" borderId="2" xfId="1" applyNumberFormat="1" applyFont="1" applyFill="1" applyBorder="1" applyAlignment="1">
      <alignment vertical="center"/>
    </xf>
    <xf numFmtId="165" fontId="2" fillId="34" borderId="2" xfId="1" applyNumberFormat="1" applyFont="1" applyFill="1" applyBorder="1" applyAlignment="1">
      <alignment vertical="center"/>
    </xf>
    <xf numFmtId="0" fontId="3" fillId="34" borderId="1" xfId="3" applyFill="1" applyBorder="1" applyAlignment="1"/>
    <xf numFmtId="41" fontId="0" fillId="34" borderId="0" xfId="0" applyNumberFormat="1" applyFill="1"/>
    <xf numFmtId="0" fontId="2" fillId="34" borderId="1" xfId="0" applyFont="1" applyFill="1" applyBorder="1" applyAlignment="1">
      <alignment horizontal="left"/>
    </xf>
    <xf numFmtId="0" fontId="0" fillId="34" borderId="1" xfId="0" applyFill="1" applyBorder="1" applyAlignment="1">
      <alignment horizontal="left" indent="1"/>
    </xf>
    <xf numFmtId="164" fontId="0" fillId="34" borderId="1" xfId="0" applyNumberFormat="1" applyFill="1" applyBorder="1" applyAlignment="1">
      <alignment horizontal="center"/>
    </xf>
    <xf numFmtId="164" fontId="0" fillId="34" borderId="1" xfId="1" applyNumberFormat="1" applyFont="1" applyFill="1" applyBorder="1" applyAlignment="1">
      <alignment horizontal="center"/>
    </xf>
    <xf numFmtId="164" fontId="0" fillId="34" borderId="1" xfId="1" applyNumberFormat="1" applyFont="1" applyFill="1" applyBorder="1" applyAlignment="1">
      <alignment vertical="center"/>
    </xf>
    <xf numFmtId="164" fontId="0" fillId="34" borderId="0" xfId="0" applyNumberFormat="1" applyFill="1"/>
    <xf numFmtId="0" fontId="0" fillId="34" borderId="10" xfId="0" applyFill="1" applyBorder="1" applyAlignment="1">
      <alignment vertical="center"/>
    </xf>
    <xf numFmtId="166" fontId="0" fillId="34" borderId="1" xfId="1" applyNumberFormat="1" applyFont="1" applyFill="1" applyBorder="1" applyAlignment="1">
      <alignment vertical="center"/>
    </xf>
    <xf numFmtId="41" fontId="0" fillId="34" borderId="1" xfId="0" applyNumberFormat="1" applyFill="1" applyBorder="1" applyAlignment="1">
      <alignment horizontal="center"/>
    </xf>
    <xf numFmtId="41" fontId="0" fillId="34" borderId="1" xfId="1" applyNumberFormat="1" applyFont="1" applyFill="1" applyBorder="1" applyAlignment="1">
      <alignment horizontal="center"/>
    </xf>
    <xf numFmtId="166" fontId="0" fillId="34" borderId="5" xfId="1" applyNumberFormat="1" applyFont="1" applyFill="1" applyBorder="1" applyAlignment="1">
      <alignment vertical="center"/>
    </xf>
    <xf numFmtId="166" fontId="2" fillId="0" borderId="1" xfId="1" applyNumberFormat="1" applyFont="1" applyBorder="1" applyAlignment="1">
      <alignment vertical="center"/>
    </xf>
    <xf numFmtId="41" fontId="2" fillId="0" borderId="1" xfId="1" applyNumberFormat="1" applyFont="1" applyBorder="1" applyAlignment="1">
      <alignment horizontal="center" vertical="center"/>
    </xf>
    <xf numFmtId="41" fontId="0" fillId="0" borderId="0" xfId="0" applyNumberFormat="1"/>
    <xf numFmtId="0" fontId="0" fillId="34" borderId="1" xfId="0" applyFill="1" applyBorder="1"/>
    <xf numFmtId="0" fontId="2" fillId="34" borderId="1" xfId="0" applyFont="1" applyFill="1" applyBorder="1" applyAlignment="1">
      <alignment horizontal="center" vertical="center"/>
    </xf>
    <xf numFmtId="0" fontId="23" fillId="34" borderId="0" xfId="0" applyFont="1" applyFill="1"/>
    <xf numFmtId="164" fontId="0" fillId="34" borderId="1" xfId="1" applyNumberFormat="1" applyFont="1" applyFill="1" applyBorder="1"/>
    <xf numFmtId="0" fontId="2" fillId="34" borderId="1" xfId="0" applyFont="1" applyFill="1" applyBorder="1"/>
    <xf numFmtId="164" fontId="2" fillId="34" borderId="1" xfId="1" applyNumberFormat="1" applyFont="1" applyFill="1" applyBorder="1"/>
    <xf numFmtId="9" fontId="23" fillId="34" borderId="0" xfId="44" applyFont="1" applyFill="1"/>
    <xf numFmtId="164" fontId="2" fillId="34" borderId="1" xfId="0" applyNumberFormat="1" applyFont="1" applyFill="1" applyBorder="1"/>
    <xf numFmtId="0" fontId="0" fillId="35" borderId="1" xfId="0" applyFill="1" applyBorder="1"/>
    <xf numFmtId="164" fontId="0" fillId="35" borderId="1" xfId="1" applyNumberFormat="1" applyFont="1" applyFill="1" applyBorder="1"/>
    <xf numFmtId="0" fontId="2" fillId="35" borderId="1" xfId="0" applyFont="1" applyFill="1" applyBorder="1"/>
    <xf numFmtId="164" fontId="2" fillId="35" borderId="1" xfId="1" applyNumberFormat="1" applyFont="1" applyFill="1" applyBorder="1"/>
    <xf numFmtId="9" fontId="24" fillId="34" borderId="0" xfId="44" applyFont="1" applyFill="1"/>
    <xf numFmtId="0" fontId="0" fillId="34" borderId="4" xfId="0" applyFill="1" applyBorder="1"/>
    <xf numFmtId="0" fontId="2" fillId="34" borderId="2" xfId="0" applyFont="1" applyFill="1" applyBorder="1" applyAlignment="1">
      <alignment horizontal="center" vertical="center" wrapText="1"/>
    </xf>
    <xf numFmtId="0" fontId="2" fillId="34" borderId="7" xfId="0" applyFont="1" applyFill="1" applyBorder="1" applyAlignment="1">
      <alignment horizontal="center" vertical="center"/>
    </xf>
    <xf numFmtId="9" fontId="24" fillId="34" borderId="9" xfId="44" applyFont="1" applyFill="1" applyBorder="1"/>
    <xf numFmtId="0" fontId="2" fillId="34" borderId="2" xfId="0" applyFont="1" applyFill="1" applyBorder="1"/>
    <xf numFmtId="0" fontId="0" fillId="34" borderId="9" xfId="0" applyFill="1" applyBorder="1"/>
    <xf numFmtId="164" fontId="2" fillId="34" borderId="1" xfId="1" applyNumberFormat="1" applyFont="1" applyFill="1" applyBorder="1" applyAlignment="1">
      <alignment horizontal="center" vertical="center"/>
    </xf>
    <xf numFmtId="164" fontId="0" fillId="34" borderId="1" xfId="0" applyNumberFormat="1" applyFill="1" applyBorder="1"/>
    <xf numFmtId="9" fontId="26" fillId="34" borderId="0" xfId="44" applyFont="1" applyFill="1"/>
    <xf numFmtId="0" fontId="2" fillId="34" borderId="1" xfId="0" applyFont="1" applyFill="1" applyBorder="1" applyAlignment="1">
      <alignment horizontal="right" vertical="center"/>
    </xf>
    <xf numFmtId="41" fontId="2" fillId="0" borderId="1" xfId="1" applyNumberFormat="1" applyFont="1" applyBorder="1" applyAlignment="1">
      <alignment horizontal="right" vertical="center"/>
    </xf>
    <xf numFmtId="164" fontId="2" fillId="35" borderId="1" xfId="0" applyNumberFormat="1" applyFont="1" applyFill="1" applyBorder="1"/>
    <xf numFmtId="0" fontId="2" fillId="35" borderId="1" xfId="0" applyFont="1" applyFill="1" applyBorder="1" applyAlignment="1">
      <alignment horizontal="center" vertical="center"/>
    </xf>
    <xf numFmtId="43" fontId="0" fillId="35" borderId="1" xfId="1" applyNumberFormat="1" applyFont="1" applyFill="1" applyBorder="1"/>
    <xf numFmtId="43" fontId="0" fillId="34" borderId="1" xfId="1" applyNumberFormat="1" applyFont="1" applyFill="1" applyBorder="1"/>
    <xf numFmtId="43" fontId="25" fillId="34" borderId="1" xfId="1" applyNumberFormat="1" applyFont="1" applyFill="1" applyBorder="1"/>
    <xf numFmtId="164" fontId="25" fillId="35" borderId="1" xfId="1" applyNumberFormat="1" applyFont="1" applyFill="1" applyBorder="1"/>
    <xf numFmtId="43" fontId="2" fillId="34" borderId="1" xfId="0" applyNumberFormat="1" applyFont="1" applyFill="1" applyBorder="1"/>
    <xf numFmtId="43" fontId="27" fillId="34" borderId="1" xfId="0" applyNumberFormat="1" applyFont="1" applyFill="1" applyBorder="1"/>
    <xf numFmtId="0" fontId="2" fillId="34" borderId="1" xfId="0" applyFont="1" applyFill="1" applyBorder="1" applyAlignment="1">
      <alignment horizontal="right"/>
    </xf>
    <xf numFmtId="43" fontId="28" fillId="34" borderId="1" xfId="0" applyNumberFormat="1" applyFont="1" applyFill="1" applyBorder="1"/>
    <xf numFmtId="43" fontId="2" fillId="34" borderId="4" xfId="0" applyNumberFormat="1" applyFont="1" applyFill="1" applyBorder="1" applyAlignment="1">
      <alignment vertical="center"/>
    </xf>
    <xf numFmtId="0" fontId="2" fillId="34" borderId="4" xfId="0" applyFont="1" applyFill="1" applyBorder="1" applyAlignment="1">
      <alignment horizontal="left"/>
    </xf>
    <xf numFmtId="0" fontId="2" fillId="35" borderId="2" xfId="0" applyFont="1" applyFill="1" applyBorder="1" applyAlignment="1">
      <alignment horizontal="center" vertical="center"/>
    </xf>
    <xf numFmtId="43" fontId="0" fillId="35" borderId="3" xfId="1" applyNumberFormat="1" applyFont="1" applyFill="1" applyBorder="1"/>
    <xf numFmtId="43" fontId="0" fillId="34" borderId="3" xfId="1" applyNumberFormat="1" applyFont="1" applyFill="1" applyBorder="1"/>
    <xf numFmtId="43" fontId="2" fillId="34" borderId="9" xfId="0" applyNumberFormat="1" applyFont="1" applyFill="1" applyBorder="1" applyAlignment="1">
      <alignment vertical="center"/>
    </xf>
    <xf numFmtId="43" fontId="2" fillId="34" borderId="7" xfId="0" applyNumberFormat="1" applyFont="1" applyFill="1" applyBorder="1" applyAlignment="1">
      <alignment vertical="center"/>
    </xf>
    <xf numFmtId="43" fontId="0" fillId="35" borderId="2" xfId="1" applyNumberFormat="1" applyFont="1" applyFill="1" applyBorder="1"/>
    <xf numFmtId="43" fontId="0" fillId="34" borderId="2" xfId="1" applyNumberFormat="1" applyFont="1" applyFill="1" applyBorder="1"/>
    <xf numFmtId="43" fontId="25" fillId="34" borderId="2" xfId="1" applyNumberFormat="1" applyFont="1" applyFill="1" applyBorder="1"/>
    <xf numFmtId="43" fontId="25" fillId="34" borderId="3" xfId="1" applyNumberFormat="1" applyFont="1" applyFill="1" applyBorder="1"/>
    <xf numFmtId="43" fontId="27" fillId="34" borderId="9" xfId="0" applyNumberFormat="1" applyFont="1" applyFill="1" applyBorder="1" applyAlignment="1">
      <alignment vertical="center"/>
    </xf>
    <xf numFmtId="0" fontId="3" fillId="34" borderId="4" xfId="3" applyFill="1" applyBorder="1" applyAlignment="1">
      <alignment horizontal="center"/>
    </xf>
    <xf numFmtId="41" fontId="3" fillId="34" borderId="7" xfId="3" applyNumberFormat="1" applyFill="1" applyBorder="1" applyAlignment="1">
      <alignment vertical="center"/>
    </xf>
    <xf numFmtId="41" fontId="3" fillId="34" borderId="9" xfId="3" applyNumberFormat="1" applyFill="1" applyBorder="1" applyAlignment="1">
      <alignment vertical="center"/>
    </xf>
    <xf numFmtId="41" fontId="3" fillId="34" borderId="4" xfId="3" applyNumberFormat="1" applyFill="1" applyBorder="1" applyAlignment="1">
      <alignment vertical="center"/>
    </xf>
    <xf numFmtId="165" fontId="3" fillId="34" borderId="4" xfId="3" applyNumberFormat="1" applyFill="1" applyBorder="1" applyAlignment="1">
      <alignment vertical="center"/>
    </xf>
    <xf numFmtId="165" fontId="3" fillId="34" borderId="7" xfId="3" applyNumberFormat="1" applyFill="1" applyBorder="1" applyAlignment="1">
      <alignment vertical="center"/>
    </xf>
    <xf numFmtId="165" fontId="3" fillId="34" borderId="9" xfId="3" applyNumberFormat="1" applyFill="1" applyBorder="1" applyAlignment="1">
      <alignment vertical="center"/>
    </xf>
    <xf numFmtId="0" fontId="3" fillId="34" borderId="9" xfId="3" applyFill="1" applyBorder="1" applyAlignment="1">
      <alignment horizontal="center"/>
    </xf>
    <xf numFmtId="0" fontId="6" fillId="34" borderId="2" xfId="0" applyFont="1" applyFill="1" applyBorder="1" applyAlignment="1">
      <alignment horizontal="center" vertical="center" textRotation="90" wrapText="1"/>
    </xf>
    <xf numFmtId="0" fontId="6" fillId="34" borderId="8" xfId="0" applyFont="1" applyFill="1" applyBorder="1" applyAlignment="1">
      <alignment horizontal="center" vertical="center" textRotation="90"/>
    </xf>
    <xf numFmtId="0" fontId="6" fillId="34" borderId="3" xfId="0" applyFont="1" applyFill="1" applyBorder="1" applyAlignment="1">
      <alignment horizontal="center" vertical="center" textRotation="90"/>
    </xf>
    <xf numFmtId="0" fontId="5" fillId="34" borderId="2" xfId="0" applyFont="1" applyFill="1" applyBorder="1" applyAlignment="1">
      <alignment horizontal="center" vertical="center" textRotation="90"/>
    </xf>
    <xf numFmtId="0" fontId="0" fillId="34" borderId="8" xfId="0" applyFill="1" applyBorder="1" applyAlignment="1">
      <alignment horizontal="center" vertical="center" textRotation="90"/>
    </xf>
    <xf numFmtId="0" fontId="0" fillId="34" borderId="3" xfId="0" applyFill="1" applyBorder="1" applyAlignment="1">
      <alignment horizontal="center" vertical="center" textRotation="90"/>
    </xf>
    <xf numFmtId="0" fontId="5" fillId="34" borderId="8" xfId="0" applyFont="1" applyFill="1" applyBorder="1" applyAlignment="1">
      <alignment horizontal="center" vertical="center" textRotation="90"/>
    </xf>
    <xf numFmtId="0" fontId="5" fillId="34" borderId="3" xfId="0" applyFont="1" applyFill="1" applyBorder="1" applyAlignment="1">
      <alignment horizontal="center" vertical="center" textRotation="90"/>
    </xf>
    <xf numFmtId="0" fontId="6" fillId="34" borderId="8" xfId="0" applyFont="1" applyFill="1" applyBorder="1" applyAlignment="1">
      <alignment horizontal="center" vertical="center" textRotation="90" wrapText="1"/>
    </xf>
    <xf numFmtId="0" fontId="6" fillId="34" borderId="3" xfId="0" applyFont="1" applyFill="1" applyBorder="1" applyAlignment="1">
      <alignment horizontal="center" vertical="center" textRotation="90" wrapText="1"/>
    </xf>
    <xf numFmtId="0" fontId="2" fillId="34" borderId="1" xfId="0" applyFont="1" applyFill="1" applyBorder="1" applyAlignment="1">
      <alignment horizontal="left"/>
    </xf>
    <xf numFmtId="164" fontId="2" fillId="34" borderId="4" xfId="0" applyNumberFormat="1" applyFont="1" applyFill="1" applyBorder="1" applyAlignment="1">
      <alignment horizontal="center" vertical="center"/>
    </xf>
    <xf numFmtId="164" fontId="2" fillId="34" borderId="9" xfId="0" applyNumberFormat="1" applyFont="1" applyFill="1" applyBorder="1" applyAlignment="1">
      <alignment horizontal="center" vertical="center"/>
    </xf>
    <xf numFmtId="164" fontId="2" fillId="34" borderId="7" xfId="0" applyNumberFormat="1" applyFont="1" applyFill="1" applyBorder="1" applyAlignment="1">
      <alignment horizontal="center" vertical="center"/>
    </xf>
    <xf numFmtId="0" fontId="2" fillId="34" borderId="1" xfId="0" applyFont="1" applyFill="1" applyBorder="1" applyAlignment="1">
      <alignment horizontal="right"/>
    </xf>
    <xf numFmtId="164" fontId="0" fillId="34" borderId="4" xfId="1" applyNumberFormat="1" applyFont="1" applyFill="1" applyBorder="1" applyAlignment="1">
      <alignment horizontal="center"/>
    </xf>
    <xf numFmtId="164" fontId="0" fillId="34" borderId="9" xfId="1" applyNumberFormat="1" applyFont="1" applyFill="1" applyBorder="1" applyAlignment="1">
      <alignment horizontal="center"/>
    </xf>
    <xf numFmtId="164" fontId="0" fillId="34" borderId="7" xfId="1" applyNumberFormat="1" applyFont="1" applyFill="1" applyBorder="1" applyAlignment="1">
      <alignment horizontal="center"/>
    </xf>
    <xf numFmtId="0" fontId="2" fillId="34" borderId="4" xfId="0" applyFont="1" applyFill="1" applyBorder="1" applyAlignment="1">
      <alignment horizontal="center" vertical="center"/>
    </xf>
    <xf numFmtId="0" fontId="2" fillId="34" borderId="9" xfId="0" applyFont="1" applyFill="1" applyBorder="1" applyAlignment="1">
      <alignment horizontal="center" vertical="center"/>
    </xf>
    <xf numFmtId="0" fontId="2" fillId="34" borderId="7" xfId="0" applyFont="1" applyFill="1" applyBorder="1" applyAlignment="1">
      <alignment horizontal="center" vertical="center"/>
    </xf>
    <xf numFmtId="164" fontId="2" fillId="34" borderId="4" xfId="1" applyNumberFormat="1" applyFont="1" applyFill="1" applyBorder="1" applyAlignment="1">
      <alignment horizontal="center" vertical="center"/>
    </xf>
    <xf numFmtId="164" fontId="2" fillId="34" borderId="9" xfId="1" applyNumberFormat="1" applyFont="1" applyFill="1" applyBorder="1" applyAlignment="1">
      <alignment horizontal="center" vertical="center"/>
    </xf>
    <xf numFmtId="164" fontId="2" fillId="34" borderId="7" xfId="1" applyNumberFormat="1" applyFont="1" applyFill="1" applyBorder="1" applyAlignment="1">
      <alignment horizontal="center" vertical="center"/>
    </xf>
    <xf numFmtId="0" fontId="2" fillId="35" borderId="3" xfId="0" applyFont="1" applyFill="1" applyBorder="1" applyAlignment="1">
      <alignment horizontal="center"/>
    </xf>
    <xf numFmtId="0" fontId="2" fillId="34" borderId="1" xfId="0" applyFont="1" applyFill="1" applyBorder="1" applyAlignment="1">
      <alignment horizontal="center"/>
    </xf>
  </cellXfs>
  <cellStyles count="45">
    <cellStyle name="20% - Colore 1" xfId="22" builtinId="30" customBuiltin="1"/>
    <cellStyle name="20% - Colore 2" xfId="26" builtinId="34" customBuiltin="1"/>
    <cellStyle name="20% - Colore 3" xfId="29" builtinId="38" customBuiltin="1"/>
    <cellStyle name="20% - Colore 4" xfId="33" builtinId="42" customBuiltin="1"/>
    <cellStyle name="20% - Colore 5" xfId="37" builtinId="46" customBuiltin="1"/>
    <cellStyle name="20% - Colore 6" xfId="41" builtinId="50" customBuiltin="1"/>
    <cellStyle name="40% - Colore 1" xfId="23" builtinId="31" customBuiltin="1"/>
    <cellStyle name="40% - Colore 2" xfId="27" builtinId="35" customBuiltin="1"/>
    <cellStyle name="40% - Colore 3" xfId="30" builtinId="39" customBuiltin="1"/>
    <cellStyle name="40% - Colore 4" xfId="34" builtinId="43" customBuiltin="1"/>
    <cellStyle name="40% - Colore 5" xfId="38" builtinId="47" customBuiltin="1"/>
    <cellStyle name="40% - Colore 6" xfId="42" builtinId="51" customBuiltin="1"/>
    <cellStyle name="60% - Colore 1" xfId="24" builtinId="32" customBuiltin="1"/>
    <cellStyle name="60% - Colore 2" xfId="28" builtinId="36" customBuiltin="1"/>
    <cellStyle name="60% - Colore 3" xfId="31" builtinId="40" customBuiltin="1"/>
    <cellStyle name="60% - Colore 4" xfId="35" builtinId="44" customBuiltin="1"/>
    <cellStyle name="60% - Colore 5" xfId="39" builtinId="48" customBuiltin="1"/>
    <cellStyle name="60% - Colore 6" xfId="43" builtinId="52" customBuiltin="1"/>
    <cellStyle name="Calcolo" xfId="14" builtinId="22" customBuiltin="1"/>
    <cellStyle name="Cella collegata" xfId="15" builtinId="24" customBuiltin="1"/>
    <cellStyle name="Cella da controllare" xfId="16" builtinId="23" customBuiltin="1"/>
    <cellStyle name="Colore 1" xfId="21" builtinId="29" customBuiltin="1"/>
    <cellStyle name="Colore 2" xfId="25" builtinId="33" customBuiltin="1"/>
    <cellStyle name="Colore 3" xfId="3" builtinId="37" customBuiltin="1"/>
    <cellStyle name="Colore 4" xfId="32" builtinId="41" customBuiltin="1"/>
    <cellStyle name="Colore 5" xfId="36" builtinId="45" customBuiltin="1"/>
    <cellStyle name="Colore 6" xfId="40" builtinId="49" customBuiltin="1"/>
    <cellStyle name="Input" xfId="12" builtinId="20" customBuiltin="1"/>
    <cellStyle name="Migliaia" xfId="1" builtinId="3"/>
    <cellStyle name="Neutrale" xfId="11" builtinId="28" customBuiltin="1"/>
    <cellStyle name="Normale" xfId="0" builtinId="0"/>
    <cellStyle name="Normale 3" xfId="2"/>
    <cellStyle name="Nota" xfId="18" builtinId="10" customBuiltin="1"/>
    <cellStyle name="Output" xfId="13" builtinId="21" customBuiltin="1"/>
    <cellStyle name="Percentuale" xfId="44" builtinId="5"/>
    <cellStyle name="Testo avviso" xfId="17" builtinId="11" customBuiltin="1"/>
    <cellStyle name="Testo descrittivo" xfId="19" builtinId="53" customBuiltin="1"/>
    <cellStyle name="Titolo" xfId="4" builtinId="15" customBuiltin="1"/>
    <cellStyle name="Titolo 1" xfId="5" builtinId="16" customBuiltin="1"/>
    <cellStyle name="Titolo 2" xfId="6" builtinId="17" customBuiltin="1"/>
    <cellStyle name="Titolo 3" xfId="7" builtinId="18" customBuiltin="1"/>
    <cellStyle name="Titolo 4" xfId="8" builtinId="19" customBuiltin="1"/>
    <cellStyle name="Totale" xfId="20" builtinId="25" customBuiltin="1"/>
    <cellStyle name="Valore non valido" xfId="10" builtinId="27" customBuiltin="1"/>
    <cellStyle name="Valore valido" xfId="9" builtinId="26" customBuiltin="1"/>
  </cellStyles>
  <dxfs count="0"/>
  <tableStyles count="0" defaultTableStyle="TableStyleMedium9" defaultPivotStyle="PivotStyleLight16"/>
  <colors>
    <mruColors>
      <color rgb="FFCC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0"/>
  <sheetViews>
    <sheetView showGridLines="0" tabSelected="1" workbookViewId="0"/>
  </sheetViews>
  <sheetFormatPr defaultColWidth="11.85546875" defaultRowHeight="15"/>
  <cols>
    <col min="1" max="1" width="4.7109375" customWidth="1"/>
    <col min="2" max="2" width="27.7109375" customWidth="1"/>
    <col min="3" max="3" width="9.140625" customWidth="1"/>
    <col min="4" max="4" width="9.5703125" customWidth="1"/>
    <col min="5" max="6" width="8.140625" customWidth="1"/>
    <col min="7" max="9" width="9.140625" customWidth="1"/>
    <col min="10" max="10" width="3.5703125" customWidth="1"/>
    <col min="11" max="12" width="8.140625" style="26" customWidth="1"/>
    <col min="13" max="13" width="2.28515625" customWidth="1"/>
    <col min="14" max="15" width="8.140625" style="26" customWidth="1"/>
    <col min="16" max="16" width="2.28515625" customWidth="1"/>
    <col min="17" max="19" width="6.7109375" customWidth="1"/>
    <col min="20" max="20" width="5.7109375" customWidth="1"/>
  </cols>
  <sheetData>
    <row r="1" spans="1:20" ht="24" customHeight="1">
      <c r="A1" s="15" t="s">
        <v>67</v>
      </c>
      <c r="B1" s="12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4"/>
      <c r="T1" s="1"/>
    </row>
    <row r="2" spans="1:20" ht="24" customHeight="1">
      <c r="A2" s="16" t="s">
        <v>24</v>
      </c>
      <c r="B2" s="8"/>
      <c r="C2" s="9"/>
      <c r="D2" s="9"/>
      <c r="E2" s="9"/>
      <c r="F2" s="9"/>
      <c r="G2" s="9"/>
      <c r="H2" s="9"/>
      <c r="I2" s="9"/>
      <c r="J2" s="10"/>
      <c r="K2" s="9"/>
      <c r="L2" s="9"/>
      <c r="M2" s="10"/>
      <c r="N2" s="9"/>
      <c r="O2" s="9"/>
      <c r="P2" s="10"/>
      <c r="Q2" s="9"/>
      <c r="R2" s="9"/>
      <c r="S2" s="11"/>
      <c r="T2" s="1"/>
    </row>
    <row r="3" spans="1:20" s="18" customFormat="1" ht="45">
      <c r="A3" s="28" t="s">
        <v>7</v>
      </c>
      <c r="B3" s="28" t="s">
        <v>6</v>
      </c>
      <c r="C3" s="28" t="s">
        <v>0</v>
      </c>
      <c r="D3" s="28" t="s">
        <v>3</v>
      </c>
      <c r="E3" s="28" t="s">
        <v>4</v>
      </c>
      <c r="F3" s="28" t="s">
        <v>28</v>
      </c>
      <c r="G3" s="29" t="s">
        <v>13</v>
      </c>
      <c r="H3" s="29" t="s">
        <v>26</v>
      </c>
      <c r="I3" s="28" t="s">
        <v>5</v>
      </c>
      <c r="J3" s="2" t="s">
        <v>9</v>
      </c>
      <c r="K3" s="30" t="s">
        <v>57</v>
      </c>
      <c r="L3" s="30" t="s">
        <v>56</v>
      </c>
      <c r="M3" s="2"/>
      <c r="N3" s="30" t="s">
        <v>11</v>
      </c>
      <c r="O3" s="30" t="s">
        <v>10</v>
      </c>
      <c r="P3" s="17"/>
      <c r="Q3" s="29" t="s">
        <v>14</v>
      </c>
      <c r="R3" s="29" t="s">
        <v>15</v>
      </c>
      <c r="S3" s="29" t="s">
        <v>16</v>
      </c>
    </row>
    <row r="4" spans="1:20" s="52" customFormat="1" ht="18" customHeight="1">
      <c r="A4" s="140" t="s">
        <v>17</v>
      </c>
      <c r="B4" s="46" t="s">
        <v>30</v>
      </c>
      <c r="C4" s="47">
        <v>325</v>
      </c>
      <c r="D4" s="47">
        <v>24</v>
      </c>
      <c r="E4" s="47">
        <v>0</v>
      </c>
      <c r="F4" s="47">
        <v>0</v>
      </c>
      <c r="G4" s="47">
        <v>475</v>
      </c>
      <c r="H4" s="47">
        <v>0</v>
      </c>
      <c r="I4" s="48">
        <v>824</v>
      </c>
      <c r="J4" s="49"/>
      <c r="K4" s="47">
        <v>263</v>
      </c>
      <c r="L4" s="47">
        <v>130</v>
      </c>
      <c r="M4" s="49"/>
      <c r="N4" s="47">
        <v>701</v>
      </c>
      <c r="O4" s="47">
        <v>123</v>
      </c>
      <c r="P4" s="50"/>
      <c r="Q4" s="51">
        <f>K4/I4%</f>
        <v>31.917475728155338</v>
      </c>
      <c r="R4" s="51">
        <f t="shared" ref="R4:R26" si="0">L4/I4%</f>
        <v>15.776699029126213</v>
      </c>
      <c r="S4" s="51">
        <f t="shared" ref="S4:S26" si="1">O4/I4%</f>
        <v>14.927184466019417</v>
      </c>
    </row>
    <row r="5" spans="1:20" s="52" customFormat="1">
      <c r="A5" s="141"/>
      <c r="B5" s="46" t="s">
        <v>31</v>
      </c>
      <c r="C5" s="47">
        <v>83</v>
      </c>
      <c r="D5" s="47">
        <v>3</v>
      </c>
      <c r="E5" s="47">
        <v>0</v>
      </c>
      <c r="F5" s="47">
        <v>0</v>
      </c>
      <c r="G5" s="47">
        <v>211</v>
      </c>
      <c r="H5" s="47">
        <v>0</v>
      </c>
      <c r="I5" s="53">
        <v>297</v>
      </c>
      <c r="J5" s="54"/>
      <c r="K5" s="47">
        <v>47</v>
      </c>
      <c r="L5" s="47">
        <v>29</v>
      </c>
      <c r="M5" s="54"/>
      <c r="N5" s="47">
        <v>290</v>
      </c>
      <c r="O5" s="47">
        <v>7</v>
      </c>
      <c r="P5" s="55"/>
      <c r="Q5" s="56">
        <f>K5/I5%</f>
        <v>15.824915824915823</v>
      </c>
      <c r="R5" s="56">
        <f t="shared" ref="R5:R6" si="2">L5/I5%</f>
        <v>9.7643097643097629</v>
      </c>
      <c r="S5" s="56">
        <f t="shared" ref="S5:S6" si="3">O5/I5%</f>
        <v>2.3569023569023568</v>
      </c>
    </row>
    <row r="6" spans="1:20" s="52" customFormat="1">
      <c r="A6" s="141"/>
      <c r="B6" s="46" t="s">
        <v>54</v>
      </c>
      <c r="C6" s="47">
        <v>1313</v>
      </c>
      <c r="D6" s="47">
        <v>140</v>
      </c>
      <c r="E6" s="47">
        <v>0</v>
      </c>
      <c r="F6" s="47">
        <v>0</v>
      </c>
      <c r="G6" s="47">
        <v>531</v>
      </c>
      <c r="H6" s="47">
        <v>0</v>
      </c>
      <c r="I6" s="53">
        <v>1984</v>
      </c>
      <c r="J6" s="54"/>
      <c r="K6" s="47">
        <v>1163</v>
      </c>
      <c r="L6" s="47">
        <v>888</v>
      </c>
      <c r="M6" s="54"/>
      <c r="N6" s="47">
        <v>1048</v>
      </c>
      <c r="O6" s="47">
        <v>936</v>
      </c>
      <c r="P6" s="55"/>
      <c r="Q6" s="56">
        <f t="shared" ref="Q6" si="4">K6/I6%</f>
        <v>58.618951612903224</v>
      </c>
      <c r="R6" s="56">
        <f t="shared" si="2"/>
        <v>44.758064516129032</v>
      </c>
      <c r="S6" s="56">
        <f t="shared" si="3"/>
        <v>47.177419354838712</v>
      </c>
    </row>
    <row r="7" spans="1:20" s="52" customFormat="1">
      <c r="A7" s="141"/>
      <c r="B7" s="46" t="s">
        <v>25</v>
      </c>
      <c r="C7" s="47">
        <v>856</v>
      </c>
      <c r="D7" s="47">
        <v>213</v>
      </c>
      <c r="E7" s="47">
        <v>0</v>
      </c>
      <c r="F7" s="47">
        <v>0</v>
      </c>
      <c r="G7" s="47">
        <v>372</v>
      </c>
      <c r="H7" s="47">
        <v>2</v>
      </c>
      <c r="I7" s="53">
        <v>1443</v>
      </c>
      <c r="J7" s="54"/>
      <c r="K7" s="47">
        <v>963</v>
      </c>
      <c r="L7" s="47">
        <v>537</v>
      </c>
      <c r="M7" s="54"/>
      <c r="N7" s="47">
        <v>843</v>
      </c>
      <c r="O7" s="47">
        <v>600</v>
      </c>
      <c r="P7" s="55"/>
      <c r="Q7" s="56">
        <f t="shared" ref="Q7:Q23" si="5">K7/I7%</f>
        <v>66.735966735966741</v>
      </c>
      <c r="R7" s="56">
        <f t="shared" si="0"/>
        <v>37.214137214137217</v>
      </c>
      <c r="S7" s="56">
        <f>O7/I7%</f>
        <v>41.580041580041581</v>
      </c>
    </row>
    <row r="8" spans="1:20" s="52" customFormat="1" ht="18" customHeight="1">
      <c r="A8" s="142"/>
      <c r="B8" s="57" t="s">
        <v>23</v>
      </c>
      <c r="C8" s="53">
        <v>2577</v>
      </c>
      <c r="D8" s="53">
        <v>380</v>
      </c>
      <c r="E8" s="53">
        <v>0</v>
      </c>
      <c r="F8" s="53">
        <v>0</v>
      </c>
      <c r="G8" s="53">
        <v>1589</v>
      </c>
      <c r="H8" s="53">
        <v>2</v>
      </c>
      <c r="I8" s="53">
        <v>4548</v>
      </c>
      <c r="J8" s="54"/>
      <c r="K8" s="53">
        <v>2436</v>
      </c>
      <c r="L8" s="53">
        <v>1584</v>
      </c>
      <c r="M8" s="54"/>
      <c r="N8" s="53">
        <v>2882</v>
      </c>
      <c r="O8" s="53">
        <v>1666</v>
      </c>
      <c r="P8" s="55"/>
      <c r="Q8" s="58">
        <f t="shared" si="5"/>
        <v>53.562005277044861</v>
      </c>
      <c r="R8" s="58">
        <f t="shared" si="0"/>
        <v>34.828496042216358</v>
      </c>
      <c r="S8" s="58">
        <f t="shared" si="1"/>
        <v>36.631486367634125</v>
      </c>
    </row>
    <row r="9" spans="1:20" s="52" customFormat="1">
      <c r="A9" s="129"/>
      <c r="B9" s="136"/>
      <c r="C9" s="131"/>
      <c r="D9" s="131"/>
      <c r="E9" s="131">
        <v>0</v>
      </c>
      <c r="F9" s="131">
        <v>0</v>
      </c>
      <c r="G9" s="131"/>
      <c r="H9" s="131"/>
      <c r="I9" s="130"/>
      <c r="J9" s="54"/>
      <c r="K9" s="132"/>
      <c r="L9" s="130"/>
      <c r="M9" s="54"/>
      <c r="N9" s="132"/>
      <c r="O9" s="130"/>
      <c r="P9" s="55"/>
      <c r="Q9" s="133"/>
      <c r="R9" s="135"/>
      <c r="S9" s="134"/>
    </row>
    <row r="10" spans="1:20" s="52" customFormat="1" ht="18" customHeight="1">
      <c r="A10" s="140" t="s">
        <v>12</v>
      </c>
      <c r="B10" s="46" t="s">
        <v>30</v>
      </c>
      <c r="C10" s="47">
        <v>6076</v>
      </c>
      <c r="D10" s="47">
        <v>1212</v>
      </c>
      <c r="E10" s="47">
        <v>1</v>
      </c>
      <c r="F10" s="47">
        <v>0</v>
      </c>
      <c r="G10" s="47">
        <v>4890</v>
      </c>
      <c r="H10" s="47">
        <v>0</v>
      </c>
      <c r="I10" s="48">
        <v>12179</v>
      </c>
      <c r="J10" s="49"/>
      <c r="K10" s="47">
        <v>2633</v>
      </c>
      <c r="L10" s="47">
        <v>1382</v>
      </c>
      <c r="M10" s="49"/>
      <c r="N10" s="47">
        <v>9588</v>
      </c>
      <c r="O10" s="47">
        <v>2592</v>
      </c>
      <c r="P10" s="50"/>
      <c r="Q10" s="51">
        <f t="shared" si="5"/>
        <v>21.619180556695952</v>
      </c>
      <c r="R10" s="51">
        <f t="shared" si="0"/>
        <v>11.347401264471632</v>
      </c>
      <c r="S10" s="51">
        <f t="shared" si="1"/>
        <v>21.282535511946794</v>
      </c>
    </row>
    <row r="11" spans="1:20" s="52" customFormat="1">
      <c r="A11" s="141"/>
      <c r="B11" s="46" t="s">
        <v>31</v>
      </c>
      <c r="C11" s="47">
        <v>950</v>
      </c>
      <c r="D11" s="47">
        <v>162</v>
      </c>
      <c r="E11" s="47">
        <v>0</v>
      </c>
      <c r="F11" s="47">
        <v>0</v>
      </c>
      <c r="G11" s="47">
        <v>1416</v>
      </c>
      <c r="H11" s="47">
        <v>0</v>
      </c>
      <c r="I11" s="53">
        <v>2528</v>
      </c>
      <c r="J11" s="54"/>
      <c r="K11" s="47">
        <v>374</v>
      </c>
      <c r="L11" s="47">
        <v>256</v>
      </c>
      <c r="M11" s="54"/>
      <c r="N11" s="47">
        <v>2322</v>
      </c>
      <c r="O11" s="47">
        <v>206</v>
      </c>
      <c r="P11" s="55"/>
      <c r="Q11" s="56">
        <f t="shared" ref="Q11:Q12" si="6">K11/I11%</f>
        <v>14.794303797468354</v>
      </c>
      <c r="R11" s="56">
        <f t="shared" ref="R11:R12" si="7">L11/I11%</f>
        <v>10.126582278481012</v>
      </c>
      <c r="S11" s="56">
        <f t="shared" ref="S11:S12" si="8">O11/I11%</f>
        <v>8.1487341772151893</v>
      </c>
    </row>
    <row r="12" spans="1:20" s="52" customFormat="1">
      <c r="A12" s="141"/>
      <c r="B12" s="46" t="s">
        <v>54</v>
      </c>
      <c r="C12" s="47">
        <v>9141</v>
      </c>
      <c r="D12" s="47">
        <v>4269</v>
      </c>
      <c r="E12" s="47">
        <v>1</v>
      </c>
      <c r="F12" s="47">
        <v>0</v>
      </c>
      <c r="G12" s="47">
        <v>5871</v>
      </c>
      <c r="H12" s="47">
        <v>0</v>
      </c>
      <c r="I12" s="53">
        <v>19282</v>
      </c>
      <c r="J12" s="54"/>
      <c r="K12" s="47">
        <v>8159</v>
      </c>
      <c r="L12" s="47">
        <v>9844</v>
      </c>
      <c r="M12" s="54"/>
      <c r="N12" s="47">
        <v>9073</v>
      </c>
      <c r="O12" s="47">
        <v>10209</v>
      </c>
      <c r="P12" s="55"/>
      <c r="Q12" s="56">
        <f t="shared" si="6"/>
        <v>42.314075303391768</v>
      </c>
      <c r="R12" s="56">
        <f t="shared" si="7"/>
        <v>51.052795353179135</v>
      </c>
      <c r="S12" s="56">
        <f t="shared" si="8"/>
        <v>52.945752515299247</v>
      </c>
    </row>
    <row r="13" spans="1:20" s="52" customFormat="1">
      <c r="A13" s="141"/>
      <c r="B13" s="46" t="s">
        <v>25</v>
      </c>
      <c r="C13" s="47">
        <v>10804</v>
      </c>
      <c r="D13" s="47">
        <v>5153</v>
      </c>
      <c r="E13" s="47">
        <v>0</v>
      </c>
      <c r="F13" s="47">
        <v>0</v>
      </c>
      <c r="G13" s="47">
        <v>4236</v>
      </c>
      <c r="H13" s="47">
        <v>60</v>
      </c>
      <c r="I13" s="53">
        <v>20253</v>
      </c>
      <c r="J13" s="54"/>
      <c r="K13" s="47">
        <v>11614</v>
      </c>
      <c r="L13" s="47">
        <v>6870</v>
      </c>
      <c r="M13" s="54"/>
      <c r="N13" s="47">
        <v>10851</v>
      </c>
      <c r="O13" s="47">
        <v>9402</v>
      </c>
      <c r="P13" s="55"/>
      <c r="Q13" s="56">
        <f t="shared" si="5"/>
        <v>57.344590924801267</v>
      </c>
      <c r="R13" s="56">
        <f t="shared" si="0"/>
        <v>33.920900607317435</v>
      </c>
      <c r="S13" s="56">
        <f t="shared" si="1"/>
        <v>46.422752184861501</v>
      </c>
    </row>
    <row r="14" spans="1:20" s="52" customFormat="1" ht="18" customHeight="1">
      <c r="A14" s="142"/>
      <c r="B14" s="57" t="s">
        <v>22</v>
      </c>
      <c r="C14" s="53">
        <v>26971</v>
      </c>
      <c r="D14" s="53">
        <v>10796</v>
      </c>
      <c r="E14" s="53">
        <v>2</v>
      </c>
      <c r="F14" s="53">
        <v>0</v>
      </c>
      <c r="G14" s="53">
        <v>16413</v>
      </c>
      <c r="H14" s="53">
        <v>60</v>
      </c>
      <c r="I14" s="53">
        <v>54242</v>
      </c>
      <c r="J14" s="54"/>
      <c r="K14" s="53">
        <v>22780</v>
      </c>
      <c r="L14" s="53">
        <v>18352</v>
      </c>
      <c r="M14" s="54"/>
      <c r="N14" s="53">
        <v>31834</v>
      </c>
      <c r="O14" s="53">
        <v>22409</v>
      </c>
      <c r="P14" s="55"/>
      <c r="Q14" s="58">
        <f t="shared" si="5"/>
        <v>41.996976512665462</v>
      </c>
      <c r="R14" s="58">
        <f t="shared" si="0"/>
        <v>33.833560709413369</v>
      </c>
      <c r="S14" s="58">
        <f t="shared" si="1"/>
        <v>41.313004682718194</v>
      </c>
    </row>
    <row r="15" spans="1:20" s="52" customFormat="1">
      <c r="A15" s="129"/>
      <c r="B15" s="136"/>
      <c r="C15" s="131"/>
      <c r="D15" s="131"/>
      <c r="E15" s="131"/>
      <c r="F15" s="131"/>
      <c r="G15" s="131"/>
      <c r="H15" s="131"/>
      <c r="I15" s="130"/>
      <c r="J15" s="54"/>
      <c r="K15" s="60"/>
      <c r="L15" s="60"/>
      <c r="M15" s="54"/>
      <c r="N15" s="132"/>
      <c r="O15" s="130"/>
      <c r="P15" s="55"/>
      <c r="Q15" s="133"/>
      <c r="R15" s="135"/>
      <c r="S15" s="134"/>
    </row>
    <row r="16" spans="1:20" s="52" customFormat="1" ht="18" customHeight="1">
      <c r="A16" s="140" t="s">
        <v>8</v>
      </c>
      <c r="B16" s="46" t="s">
        <v>30</v>
      </c>
      <c r="C16" s="47">
        <v>13498</v>
      </c>
      <c r="D16" s="47">
        <v>7375</v>
      </c>
      <c r="E16" s="47">
        <v>48</v>
      </c>
      <c r="F16" s="47">
        <v>0</v>
      </c>
      <c r="G16" s="47">
        <v>3834</v>
      </c>
      <c r="H16" s="47">
        <v>0</v>
      </c>
      <c r="I16" s="48">
        <v>24755</v>
      </c>
      <c r="J16" s="49"/>
      <c r="K16" s="47">
        <v>3371</v>
      </c>
      <c r="L16" s="47">
        <v>2018</v>
      </c>
      <c r="M16" s="49"/>
      <c r="N16" s="47">
        <v>18297</v>
      </c>
      <c r="O16" s="47">
        <v>6458</v>
      </c>
      <c r="P16" s="50"/>
      <c r="Q16" s="51">
        <f t="shared" si="5"/>
        <v>13.61745101999596</v>
      </c>
      <c r="R16" s="51">
        <f t="shared" si="0"/>
        <v>8.1518885073722469</v>
      </c>
      <c r="S16" s="51">
        <f t="shared" si="1"/>
        <v>26.087659058776005</v>
      </c>
    </row>
    <row r="17" spans="1:19" s="52" customFormat="1">
      <c r="A17" s="141"/>
      <c r="B17" s="46" t="s">
        <v>31</v>
      </c>
      <c r="C17" s="47">
        <v>2922</v>
      </c>
      <c r="D17" s="47">
        <v>569</v>
      </c>
      <c r="E17" s="47">
        <v>2</v>
      </c>
      <c r="F17" s="47">
        <v>0</v>
      </c>
      <c r="G17" s="47">
        <v>818</v>
      </c>
      <c r="H17" s="47">
        <v>0</v>
      </c>
      <c r="I17" s="53">
        <v>4311</v>
      </c>
      <c r="J17" s="54"/>
      <c r="K17" s="47">
        <v>601</v>
      </c>
      <c r="L17" s="47">
        <v>339</v>
      </c>
      <c r="M17" s="54"/>
      <c r="N17" s="47">
        <v>3875</v>
      </c>
      <c r="O17" s="47">
        <v>436</v>
      </c>
      <c r="P17" s="55"/>
      <c r="Q17" s="56">
        <f t="shared" ref="Q17:Q18" si="9">K17/I17%</f>
        <v>13.941080955694735</v>
      </c>
      <c r="R17" s="56">
        <f t="shared" ref="R17:R18" si="10">L17/I17%</f>
        <v>7.8636047320807236</v>
      </c>
      <c r="S17" s="56">
        <f t="shared" ref="S17:S18" si="11">O17/I17%</f>
        <v>10.113662723266064</v>
      </c>
    </row>
    <row r="18" spans="1:19" s="52" customFormat="1">
      <c r="A18" s="141"/>
      <c r="B18" s="46" t="s">
        <v>54</v>
      </c>
      <c r="C18" s="47">
        <v>12924</v>
      </c>
      <c r="D18" s="47">
        <v>10417</v>
      </c>
      <c r="E18" s="47">
        <v>26</v>
      </c>
      <c r="F18" s="47">
        <v>2</v>
      </c>
      <c r="G18" s="47">
        <v>4706</v>
      </c>
      <c r="H18" s="47">
        <v>0</v>
      </c>
      <c r="I18" s="53">
        <v>28075</v>
      </c>
      <c r="J18" s="54"/>
      <c r="K18" s="47">
        <v>7265</v>
      </c>
      <c r="L18" s="47">
        <v>12973</v>
      </c>
      <c r="M18" s="54"/>
      <c r="N18" s="47">
        <v>13132</v>
      </c>
      <c r="O18" s="47">
        <v>14943</v>
      </c>
      <c r="P18" s="55"/>
      <c r="Q18" s="56">
        <f t="shared" si="9"/>
        <v>25.877114870881567</v>
      </c>
      <c r="R18" s="56">
        <f t="shared" si="10"/>
        <v>46.208370436331258</v>
      </c>
      <c r="S18" s="56">
        <f t="shared" si="11"/>
        <v>53.22528940338379</v>
      </c>
    </row>
    <row r="19" spans="1:19" s="52" customFormat="1">
      <c r="A19" s="141"/>
      <c r="B19" s="46" t="s">
        <v>25</v>
      </c>
      <c r="C19" s="47">
        <v>15858</v>
      </c>
      <c r="D19" s="47">
        <v>18875</v>
      </c>
      <c r="E19" s="47">
        <v>14</v>
      </c>
      <c r="F19" s="47">
        <v>0</v>
      </c>
      <c r="G19" s="47">
        <v>5029</v>
      </c>
      <c r="H19" s="47">
        <v>142</v>
      </c>
      <c r="I19" s="53">
        <v>39918</v>
      </c>
      <c r="J19" s="54"/>
      <c r="K19" s="47">
        <v>15689</v>
      </c>
      <c r="L19" s="47">
        <v>11907</v>
      </c>
      <c r="M19" s="54"/>
      <c r="N19" s="47">
        <v>18645</v>
      </c>
      <c r="O19" s="47">
        <v>21273</v>
      </c>
      <c r="P19" s="55"/>
      <c r="Q19" s="56">
        <f t="shared" si="5"/>
        <v>39.303071296157121</v>
      </c>
      <c r="R19" s="56">
        <f t="shared" si="0"/>
        <v>29.828648729896287</v>
      </c>
      <c r="S19" s="56">
        <f t="shared" si="1"/>
        <v>53.291748083571321</v>
      </c>
    </row>
    <row r="20" spans="1:19" s="52" customFormat="1" ht="18" customHeight="1">
      <c r="A20" s="142"/>
      <c r="B20" s="57" t="s">
        <v>27</v>
      </c>
      <c r="C20" s="53">
        <v>45202</v>
      </c>
      <c r="D20" s="53">
        <v>37236</v>
      </c>
      <c r="E20" s="53">
        <v>90</v>
      </c>
      <c r="F20" s="53">
        <v>2</v>
      </c>
      <c r="G20" s="53">
        <v>14387</v>
      </c>
      <c r="H20" s="53">
        <v>142</v>
      </c>
      <c r="I20" s="53">
        <v>97059</v>
      </c>
      <c r="J20" s="54"/>
      <c r="K20" s="53">
        <v>26926</v>
      </c>
      <c r="L20" s="53">
        <v>27237</v>
      </c>
      <c r="M20" s="54"/>
      <c r="N20" s="53">
        <v>53949</v>
      </c>
      <c r="O20" s="53">
        <v>43110</v>
      </c>
      <c r="P20" s="55"/>
      <c r="Q20" s="58">
        <f t="shared" si="5"/>
        <v>27.741888954141295</v>
      </c>
      <c r="R20" s="58">
        <f t="shared" si="0"/>
        <v>28.062312613977063</v>
      </c>
      <c r="S20" s="58">
        <f t="shared" si="1"/>
        <v>44.416282879485671</v>
      </c>
    </row>
    <row r="21" spans="1:19" s="52" customFormat="1">
      <c r="A21" s="129"/>
      <c r="B21" s="136"/>
      <c r="C21" s="131"/>
      <c r="D21" s="131"/>
      <c r="E21" s="131"/>
      <c r="F21" s="131"/>
      <c r="G21" s="131"/>
      <c r="H21" s="131"/>
      <c r="I21" s="130"/>
      <c r="J21" s="54"/>
      <c r="K21" s="60"/>
      <c r="L21" s="60"/>
      <c r="M21" s="54"/>
      <c r="N21" s="132"/>
      <c r="O21" s="130"/>
      <c r="P21" s="55"/>
      <c r="Q21" s="133"/>
      <c r="R21" s="135"/>
      <c r="S21" s="134"/>
    </row>
    <row r="22" spans="1:19" s="52" customFormat="1" ht="18" customHeight="1">
      <c r="A22" s="137" t="s">
        <v>5</v>
      </c>
      <c r="B22" s="46" t="s">
        <v>30</v>
      </c>
      <c r="C22" s="47">
        <v>19899</v>
      </c>
      <c r="D22" s="47">
        <v>8611</v>
      </c>
      <c r="E22" s="47">
        <v>49</v>
      </c>
      <c r="F22" s="47">
        <v>0</v>
      </c>
      <c r="G22" s="47">
        <v>9199</v>
      </c>
      <c r="H22" s="47">
        <v>0</v>
      </c>
      <c r="I22" s="48">
        <v>37758</v>
      </c>
      <c r="J22" s="49"/>
      <c r="K22" s="47">
        <v>6267</v>
      </c>
      <c r="L22" s="47">
        <v>3530</v>
      </c>
      <c r="M22" s="49"/>
      <c r="N22" s="47">
        <v>28585</v>
      </c>
      <c r="O22" s="47">
        <v>9173</v>
      </c>
      <c r="P22" s="50"/>
      <c r="Q22" s="51">
        <f t="shared" si="5"/>
        <v>16.59780708723979</v>
      </c>
      <c r="R22" s="51">
        <f t="shared" si="0"/>
        <v>9.3490121298797604</v>
      </c>
      <c r="S22" s="51">
        <f t="shared" si="1"/>
        <v>24.294189310874518</v>
      </c>
    </row>
    <row r="23" spans="1:19" s="52" customFormat="1">
      <c r="A23" s="138"/>
      <c r="B23" s="46" t="s">
        <v>31</v>
      </c>
      <c r="C23" s="62">
        <v>3955</v>
      </c>
      <c r="D23" s="62">
        <v>734</v>
      </c>
      <c r="E23" s="62">
        <v>2</v>
      </c>
      <c r="F23" s="62">
        <v>0</v>
      </c>
      <c r="G23" s="62">
        <v>2445</v>
      </c>
      <c r="H23" s="62">
        <v>0</v>
      </c>
      <c r="I23" s="53">
        <v>7136</v>
      </c>
      <c r="J23" s="54"/>
      <c r="K23" s="62">
        <v>1022</v>
      </c>
      <c r="L23" s="62">
        <v>624</v>
      </c>
      <c r="M23" s="54"/>
      <c r="N23" s="62">
        <v>6487</v>
      </c>
      <c r="O23" s="62">
        <v>649</v>
      </c>
      <c r="P23" s="55"/>
      <c r="Q23" s="56">
        <f t="shared" si="5"/>
        <v>14.321748878923767</v>
      </c>
      <c r="R23" s="56">
        <f t="shared" si="0"/>
        <v>8.7443946188340806</v>
      </c>
      <c r="S23" s="56">
        <f t="shared" si="1"/>
        <v>9.0947309417040358</v>
      </c>
    </row>
    <row r="24" spans="1:19" s="52" customFormat="1">
      <c r="A24" s="138"/>
      <c r="B24" s="46" t="s">
        <v>54</v>
      </c>
      <c r="C24" s="62">
        <v>23378</v>
      </c>
      <c r="D24" s="62">
        <v>14826</v>
      </c>
      <c r="E24" s="62">
        <v>26</v>
      </c>
      <c r="F24" s="62">
        <v>2</v>
      </c>
      <c r="G24" s="62">
        <v>11108</v>
      </c>
      <c r="H24" s="62">
        <v>0</v>
      </c>
      <c r="I24" s="53">
        <v>49340</v>
      </c>
      <c r="J24" s="54"/>
      <c r="K24" s="62">
        <v>16587</v>
      </c>
      <c r="L24" s="62">
        <v>23705</v>
      </c>
      <c r="M24" s="54"/>
      <c r="N24" s="62">
        <v>23253</v>
      </c>
      <c r="O24" s="62">
        <v>26087</v>
      </c>
      <c r="P24" s="55"/>
      <c r="Q24" s="56">
        <f>K24/I24%</f>
        <v>33.617754357519253</v>
      </c>
      <c r="R24" s="56">
        <f t="shared" si="0"/>
        <v>48.044183218483994</v>
      </c>
      <c r="S24" s="56">
        <f t="shared" si="1"/>
        <v>52.871909201459268</v>
      </c>
    </row>
    <row r="25" spans="1:19" s="52" customFormat="1">
      <c r="A25" s="138"/>
      <c r="B25" s="46" t="s">
        <v>25</v>
      </c>
      <c r="C25" s="62">
        <v>27518</v>
      </c>
      <c r="D25" s="62">
        <v>24240</v>
      </c>
      <c r="E25" s="62">
        <v>14</v>
      </c>
      <c r="F25" s="62">
        <v>0</v>
      </c>
      <c r="G25" s="62">
        <v>9637</v>
      </c>
      <c r="H25" s="62">
        <v>203</v>
      </c>
      <c r="I25" s="53">
        <v>61612</v>
      </c>
      <c r="J25" s="54"/>
      <c r="K25" s="62">
        <v>28266</v>
      </c>
      <c r="L25" s="62">
        <v>19314</v>
      </c>
      <c r="M25" s="54"/>
      <c r="N25" s="62">
        <v>30337</v>
      </c>
      <c r="O25" s="62">
        <v>31275</v>
      </c>
      <c r="P25" s="55"/>
      <c r="Q25" s="56">
        <f>K25/I25%</f>
        <v>45.877426475361943</v>
      </c>
      <c r="R25" s="56">
        <f t="shared" si="0"/>
        <v>31.347789391676947</v>
      </c>
      <c r="S25" s="56">
        <f t="shared" si="1"/>
        <v>50.761215347659544</v>
      </c>
    </row>
    <row r="26" spans="1:19" s="52" customFormat="1" ht="27.95" customHeight="1">
      <c r="A26" s="139"/>
      <c r="B26" s="63" t="s">
        <v>21</v>
      </c>
      <c r="C26" s="53">
        <v>74750</v>
      </c>
      <c r="D26" s="53">
        <v>48411</v>
      </c>
      <c r="E26" s="53">
        <v>91</v>
      </c>
      <c r="F26" s="53">
        <v>2</v>
      </c>
      <c r="G26" s="53">
        <v>32389</v>
      </c>
      <c r="H26" s="53">
        <v>203</v>
      </c>
      <c r="I26" s="53">
        <v>155846</v>
      </c>
      <c r="J26" s="64"/>
      <c r="K26" s="65">
        <v>52142</v>
      </c>
      <c r="L26" s="65">
        <v>47173</v>
      </c>
      <c r="M26" s="64"/>
      <c r="N26" s="65">
        <v>88662</v>
      </c>
      <c r="O26" s="65">
        <v>67184</v>
      </c>
      <c r="P26" s="55"/>
      <c r="Q26" s="66">
        <f>K26/I26%</f>
        <v>33.457387420915516</v>
      </c>
      <c r="R26" s="66">
        <f t="shared" si="0"/>
        <v>30.268983483695443</v>
      </c>
      <c r="S26" s="66">
        <f t="shared" si="1"/>
        <v>43.109223207525375</v>
      </c>
    </row>
    <row r="27" spans="1:19" ht="21.95" customHeight="1">
      <c r="A27" s="5" t="s">
        <v>70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7"/>
    </row>
    <row r="30" spans="1:19">
      <c r="I30" s="82"/>
    </row>
  </sheetData>
  <mergeCells count="4">
    <mergeCell ref="A22:A26"/>
    <mergeCell ref="A4:A8"/>
    <mergeCell ref="A10:A14"/>
    <mergeCell ref="A16:A20"/>
  </mergeCells>
  <printOptions horizontalCentered="1" verticalCentered="1"/>
  <pageMargins left="0.39370078740157483" right="0.39370078740157483" top="0.78740157480314965" bottom="0.78740157480314965" header="0.31496062992125984" footer="0.31496062992125984"/>
  <pageSetup paperSize="9" scale="8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2"/>
  <sheetViews>
    <sheetView showGridLines="0" workbookViewId="0"/>
  </sheetViews>
  <sheetFormatPr defaultColWidth="8.85546875" defaultRowHeight="15"/>
  <cols>
    <col min="1" max="1" width="38.7109375" style="26" customWidth="1"/>
    <col min="2" max="5" width="8.7109375" style="21" customWidth="1"/>
    <col min="6" max="6" width="3.5703125" style="26" customWidth="1"/>
    <col min="7" max="8" width="8.140625" style="26" customWidth="1"/>
    <col min="9" max="9" width="2.28515625" style="26" customWidth="1"/>
    <col min="10" max="11" width="7.7109375" style="26" customWidth="1"/>
    <col min="12" max="12" width="2.28515625" style="26" customWidth="1"/>
    <col min="13" max="15" width="6.7109375" style="26" customWidth="1"/>
    <col min="16" max="16" width="2.28515625" style="26" customWidth="1"/>
    <col min="17" max="17" width="8.7109375" style="20" customWidth="1"/>
    <col min="18" max="18" width="6.7109375" style="26" customWidth="1"/>
    <col min="19" max="19" width="5.5703125" style="26" customWidth="1"/>
    <col min="20" max="16384" width="8.85546875" style="26"/>
  </cols>
  <sheetData>
    <row r="1" spans="1:19" ht="24" customHeight="1">
      <c r="A1" s="15" t="s">
        <v>72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4"/>
      <c r="P1" s="13"/>
      <c r="Q1" s="39"/>
      <c r="R1" s="14"/>
      <c r="S1" s="1"/>
    </row>
    <row r="2" spans="1:19" ht="24" customHeight="1">
      <c r="A2" s="16" t="s">
        <v>58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11"/>
      <c r="P2" s="9"/>
      <c r="Q2" s="40"/>
      <c r="R2" s="11"/>
      <c r="S2" s="1"/>
    </row>
    <row r="3" spans="1:19" ht="32.1" customHeight="1">
      <c r="A3" s="28" t="s">
        <v>59</v>
      </c>
      <c r="B3" s="37" t="s">
        <v>18</v>
      </c>
      <c r="C3" s="37" t="s">
        <v>19</v>
      </c>
      <c r="D3" s="37" t="s">
        <v>20</v>
      </c>
      <c r="E3" s="37" t="s">
        <v>5</v>
      </c>
      <c r="F3" s="2" t="s">
        <v>9</v>
      </c>
      <c r="G3" s="38" t="s">
        <v>57</v>
      </c>
      <c r="H3" s="38" t="s">
        <v>56</v>
      </c>
      <c r="I3" s="2"/>
      <c r="J3" s="38" t="s">
        <v>11</v>
      </c>
      <c r="K3" s="37" t="s">
        <v>10</v>
      </c>
      <c r="L3" s="2"/>
      <c r="M3" s="36" t="s">
        <v>14</v>
      </c>
      <c r="N3" s="36" t="s">
        <v>15</v>
      </c>
      <c r="O3" s="36" t="s">
        <v>16</v>
      </c>
      <c r="P3" s="2"/>
      <c r="Q3" s="41" t="s">
        <v>60</v>
      </c>
      <c r="R3" s="36" t="s">
        <v>61</v>
      </c>
    </row>
    <row r="4" spans="1:19" s="52" customFormat="1" ht="18" customHeight="1">
      <c r="A4" s="69" t="s">
        <v>1</v>
      </c>
      <c r="B4" s="31"/>
      <c r="C4" s="32"/>
      <c r="D4" s="32"/>
      <c r="E4" s="32"/>
      <c r="F4" s="35"/>
      <c r="G4" s="32"/>
      <c r="H4" s="32"/>
      <c r="I4" s="35"/>
      <c r="J4" s="32"/>
      <c r="K4" s="32"/>
      <c r="L4" s="35"/>
      <c r="M4" s="33"/>
      <c r="N4" s="33"/>
      <c r="O4" s="33"/>
      <c r="P4" s="35"/>
      <c r="Q4" s="42"/>
      <c r="R4" s="34"/>
    </row>
    <row r="5" spans="1:19" s="52" customFormat="1">
      <c r="A5" s="70" t="s">
        <v>34</v>
      </c>
      <c r="B5" s="71">
        <f>+BI_Settore!B5+NO_Settore!B5+VCO_Settore!B5+VC_Settore!B5</f>
        <v>0</v>
      </c>
      <c r="C5" s="71">
        <f>+BI_Settore!C5+NO_Settore!C5+VCO_Settore!C5+VC_Settore!C5</f>
        <v>12</v>
      </c>
      <c r="D5" s="71">
        <f>+BI_Settore!D5+NO_Settore!D5+VCO_Settore!D5+VC_Settore!D5</f>
        <v>23</v>
      </c>
      <c r="E5" s="72">
        <f>SUM(B5:D5)</f>
        <v>35</v>
      </c>
      <c r="G5" s="71">
        <f>+BI_Settore!G5+NO_Settore!G5+VCO_Settore!G5+VC_Settore!G5</f>
        <v>6</v>
      </c>
      <c r="H5" s="71">
        <f>+BI_Settore!H5+NO_Settore!H5+VCO_Settore!H5+VC_Settore!H5</f>
        <v>3</v>
      </c>
      <c r="J5" s="71">
        <f>+BI_Settore!J5+NO_Settore!J5+VCO_Settore!J5+VC_Settore!J5</f>
        <v>29</v>
      </c>
      <c r="K5" s="71">
        <f>+BI_Settore!K5+NO_Settore!K5+VCO_Settore!K5+VC_Settore!K5</f>
        <v>6</v>
      </c>
      <c r="M5" s="56">
        <f>G5/E5%</f>
        <v>17.142857142857142</v>
      </c>
      <c r="N5" s="56">
        <f>H5/E5%</f>
        <v>8.5714285714285712</v>
      </c>
      <c r="O5" s="56">
        <f>K5/E5%</f>
        <v>17.142857142857142</v>
      </c>
      <c r="Q5" s="71">
        <f>+BI_Settore!Q5+NO_Settore!Q5+VCO_Settore!Q5+VC_Settore!Q5</f>
        <v>711</v>
      </c>
      <c r="R5" s="76">
        <f>+E5/Q5%</f>
        <v>4.9226441631504922</v>
      </c>
    </row>
    <row r="6" spans="1:19" s="52" customFormat="1">
      <c r="A6" s="70" t="s">
        <v>35</v>
      </c>
      <c r="B6" s="71">
        <f>+BI_Settore!B6+NO_Settore!B6+VCO_Settore!B6+VC_Settore!B6</f>
        <v>45</v>
      </c>
      <c r="C6" s="71">
        <f>+BI_Settore!C6+NO_Settore!C6+VCO_Settore!C6+VC_Settore!C6</f>
        <v>352</v>
      </c>
      <c r="D6" s="71">
        <f>+BI_Settore!D6+NO_Settore!D6+VCO_Settore!D6+VC_Settore!D6</f>
        <v>529</v>
      </c>
      <c r="E6" s="72">
        <f t="shared" ref="E6:E30" si="0">SUM(B6:D6)</f>
        <v>926</v>
      </c>
      <c r="G6" s="71">
        <f>+BI_Settore!G6+NO_Settore!G6+VCO_Settore!G6+VC_Settore!G6</f>
        <v>277</v>
      </c>
      <c r="H6" s="71">
        <f>+BI_Settore!H6+NO_Settore!H6+VCO_Settore!H6+VC_Settore!H6</f>
        <v>281</v>
      </c>
      <c r="J6" s="71">
        <f>+BI_Settore!J6+NO_Settore!J6+VCO_Settore!J6+VC_Settore!J6</f>
        <v>572</v>
      </c>
      <c r="K6" s="71">
        <f>+BI_Settore!K6+NO_Settore!K6+VCO_Settore!K6+VC_Settore!K6</f>
        <v>354</v>
      </c>
      <c r="M6" s="56">
        <f>G6/E6%</f>
        <v>29.913606911447086</v>
      </c>
      <c r="N6" s="56">
        <f>H6/E6%</f>
        <v>30.345572354211665</v>
      </c>
      <c r="O6" s="56">
        <f>K6/E6%</f>
        <v>38.22894168466523</v>
      </c>
      <c r="Q6" s="71">
        <f>+BI_Settore!Q6+NO_Settore!Q6+VCO_Settore!Q6+VC_Settore!Q6</f>
        <v>5566</v>
      </c>
      <c r="R6" s="76">
        <f t="shared" ref="R6:R31" si="1">+E6/Q6%</f>
        <v>16.636722960833634</v>
      </c>
    </row>
    <row r="7" spans="1:19" s="52" customFormat="1">
      <c r="A7" s="70" t="s">
        <v>36</v>
      </c>
      <c r="B7" s="71">
        <f>+BI_Settore!B7+NO_Settore!B7+VCO_Settore!B7+VC_Settore!B7</f>
        <v>12</v>
      </c>
      <c r="C7" s="71">
        <f>+BI_Settore!C7+NO_Settore!C7+VCO_Settore!C7+VC_Settore!C7</f>
        <v>366</v>
      </c>
      <c r="D7" s="71">
        <f>+BI_Settore!D7+NO_Settore!D7+VCO_Settore!D7+VC_Settore!D7</f>
        <v>789</v>
      </c>
      <c r="E7" s="72">
        <f t="shared" si="0"/>
        <v>1167</v>
      </c>
      <c r="G7" s="71">
        <f>+BI_Settore!G7+NO_Settore!G7+VCO_Settore!G7+VC_Settore!G7</f>
        <v>288</v>
      </c>
      <c r="H7" s="71">
        <f>+BI_Settore!H7+NO_Settore!H7+VCO_Settore!H7+VC_Settore!H7</f>
        <v>67</v>
      </c>
      <c r="J7" s="71">
        <f>+BI_Settore!J7+NO_Settore!J7+VCO_Settore!J7+VC_Settore!J7</f>
        <v>587</v>
      </c>
      <c r="K7" s="71">
        <f>+BI_Settore!K7+NO_Settore!K7+VCO_Settore!K7+VC_Settore!K7</f>
        <v>580</v>
      </c>
      <c r="M7" s="56">
        <f t="shared" ref="M7:M10" si="2">G7/E7%</f>
        <v>24.678663239074549</v>
      </c>
      <c r="N7" s="56">
        <f t="shared" ref="N7:N10" si="3">H7/E7%</f>
        <v>5.7412167952013711</v>
      </c>
      <c r="O7" s="56">
        <f t="shared" ref="O7:O10" si="4">K7/E7%</f>
        <v>49.700085689802911</v>
      </c>
      <c r="Q7" s="71">
        <f>+BI_Settore!Q7+NO_Settore!Q7+VCO_Settore!Q7+VC_Settore!Q7</f>
        <v>17553</v>
      </c>
      <c r="R7" s="76">
        <f t="shared" si="1"/>
        <v>6.6484361647581611</v>
      </c>
    </row>
    <row r="8" spans="1:19" s="52" customFormat="1">
      <c r="A8" s="70" t="s">
        <v>37</v>
      </c>
      <c r="B8" s="71">
        <f>+BI_Settore!B8+NO_Settore!B8+VCO_Settore!B8+VC_Settore!B8</f>
        <v>5</v>
      </c>
      <c r="C8" s="71">
        <f>+BI_Settore!C8+NO_Settore!C8+VCO_Settore!C8+VC_Settore!C8</f>
        <v>175</v>
      </c>
      <c r="D8" s="71">
        <f>+BI_Settore!D8+NO_Settore!D8+VCO_Settore!D8+VC_Settore!D8</f>
        <v>560</v>
      </c>
      <c r="E8" s="72">
        <f t="shared" si="0"/>
        <v>740</v>
      </c>
      <c r="G8" s="71">
        <f>+BI_Settore!G8+NO_Settore!G8+VCO_Settore!G8+VC_Settore!G8</f>
        <v>201</v>
      </c>
      <c r="H8" s="71">
        <f>+BI_Settore!H8+NO_Settore!H8+VCO_Settore!H8+VC_Settore!H8</f>
        <v>17</v>
      </c>
      <c r="J8" s="71">
        <f>+BI_Settore!J8+NO_Settore!J8+VCO_Settore!J8+VC_Settore!J8</f>
        <v>556</v>
      </c>
      <c r="K8" s="71">
        <f>+BI_Settore!K8+NO_Settore!K8+VCO_Settore!K8+VC_Settore!K8</f>
        <v>184</v>
      </c>
      <c r="M8" s="56">
        <f t="shared" si="2"/>
        <v>27.162162162162161</v>
      </c>
      <c r="N8" s="56">
        <f t="shared" si="3"/>
        <v>2.2972972972972974</v>
      </c>
      <c r="O8" s="56">
        <f t="shared" si="4"/>
        <v>24.864864864864863</v>
      </c>
      <c r="Q8" s="71">
        <f>+BI_Settore!Q8+NO_Settore!Q8+VCO_Settore!Q8+VC_Settore!Q8</f>
        <v>8772</v>
      </c>
      <c r="R8" s="76">
        <f t="shared" si="1"/>
        <v>8.4359325125398996</v>
      </c>
    </row>
    <row r="9" spans="1:19" s="52" customFormat="1">
      <c r="A9" s="70" t="s">
        <v>38</v>
      </c>
      <c r="B9" s="71">
        <f>+BI_Settore!B9+NO_Settore!B9+VCO_Settore!B9+VC_Settore!B9</f>
        <v>58</v>
      </c>
      <c r="C9" s="71">
        <f>+BI_Settore!C9+NO_Settore!C9+VCO_Settore!C9+VC_Settore!C9</f>
        <v>862</v>
      </c>
      <c r="D9" s="71">
        <f>+BI_Settore!D9+NO_Settore!D9+VCO_Settore!D9+VC_Settore!D9</f>
        <v>1471</v>
      </c>
      <c r="E9" s="72">
        <f t="shared" si="0"/>
        <v>2391</v>
      </c>
      <c r="G9" s="71">
        <f>+BI_Settore!G9+NO_Settore!G9+VCO_Settore!G9+VC_Settore!G9</f>
        <v>423</v>
      </c>
      <c r="H9" s="71">
        <f>+BI_Settore!H9+NO_Settore!H9+VCO_Settore!H9+VC_Settore!H9</f>
        <v>122</v>
      </c>
      <c r="J9" s="71">
        <f>+BI_Settore!J9+NO_Settore!J9+VCO_Settore!J9+VC_Settore!J9</f>
        <v>1965</v>
      </c>
      <c r="K9" s="71">
        <f>+BI_Settore!K9+NO_Settore!K9+VCO_Settore!K9+VC_Settore!K9</f>
        <v>426</v>
      </c>
      <c r="M9" s="56">
        <f t="shared" si="2"/>
        <v>17.69134253450439</v>
      </c>
      <c r="N9" s="56">
        <f t="shared" si="3"/>
        <v>5.1024675867837725</v>
      </c>
      <c r="O9" s="56">
        <f t="shared" si="4"/>
        <v>17.816813048933501</v>
      </c>
      <c r="Q9" s="71">
        <f>+BI_Settore!Q9+NO_Settore!Q9+VCO_Settore!Q9+VC_Settore!Q9</f>
        <v>22663</v>
      </c>
      <c r="R9" s="76">
        <f t="shared" si="1"/>
        <v>10.550236067599171</v>
      </c>
    </row>
    <row r="10" spans="1:19" s="52" customFormat="1">
      <c r="A10" s="70" t="s">
        <v>39</v>
      </c>
      <c r="B10" s="71">
        <f>+BI_Settore!B10+NO_Settore!B10+VCO_Settore!B10+VC_Settore!B10</f>
        <v>38</v>
      </c>
      <c r="C10" s="71">
        <f>+BI_Settore!C10+NO_Settore!C10+VCO_Settore!C10+VC_Settore!C10</f>
        <v>442</v>
      </c>
      <c r="D10" s="71">
        <f>+BI_Settore!D10+NO_Settore!D10+VCO_Settore!D10+VC_Settore!D10</f>
        <v>830</v>
      </c>
      <c r="E10" s="72">
        <f t="shared" si="0"/>
        <v>1310</v>
      </c>
      <c r="G10" s="71">
        <f>+BI_Settore!G10+NO_Settore!G10+VCO_Settore!G10+VC_Settore!G10</f>
        <v>174</v>
      </c>
      <c r="H10" s="71">
        <f>+BI_Settore!H10+NO_Settore!H10+VCO_Settore!H10+VC_Settore!H10</f>
        <v>46</v>
      </c>
      <c r="J10" s="71">
        <f>+BI_Settore!J10+NO_Settore!J10+VCO_Settore!J10+VC_Settore!J10</f>
        <v>1169</v>
      </c>
      <c r="K10" s="71">
        <f>+BI_Settore!K10+NO_Settore!K10+VCO_Settore!K10+VC_Settore!K10</f>
        <v>141</v>
      </c>
      <c r="M10" s="56">
        <f t="shared" si="2"/>
        <v>13.282442748091604</v>
      </c>
      <c r="N10" s="56">
        <f t="shared" si="3"/>
        <v>3.5114503816793894</v>
      </c>
      <c r="O10" s="56">
        <f t="shared" si="4"/>
        <v>10.763358778625955</v>
      </c>
      <c r="Q10" s="71">
        <f>+BI_Settore!Q10+NO_Settore!Q10+VCO_Settore!Q10+VC_Settore!Q10</f>
        <v>8477</v>
      </c>
      <c r="R10" s="76">
        <f t="shared" si="1"/>
        <v>15.453580276041054</v>
      </c>
    </row>
    <row r="11" spans="1:19" s="52" customFormat="1">
      <c r="A11" s="70" t="s">
        <v>40</v>
      </c>
      <c r="B11" s="71">
        <f>+BI_Settore!B11+NO_Settore!B11+VCO_Settore!B11+VC_Settore!B11</f>
        <v>16</v>
      </c>
      <c r="C11" s="71">
        <f>+BI_Settore!C11+NO_Settore!C11+VCO_Settore!C11+VC_Settore!C11</f>
        <v>257</v>
      </c>
      <c r="D11" s="71">
        <f>+BI_Settore!D11+NO_Settore!D11+VCO_Settore!D11+VC_Settore!D11</f>
        <v>473</v>
      </c>
      <c r="E11" s="72">
        <f t="shared" si="0"/>
        <v>746</v>
      </c>
      <c r="G11" s="71">
        <f>+BI_Settore!G11+NO_Settore!G11+VCO_Settore!G11+VC_Settore!G11</f>
        <v>139</v>
      </c>
      <c r="H11" s="71">
        <f>+BI_Settore!H11+NO_Settore!H11+VCO_Settore!H11+VC_Settore!H11</f>
        <v>101</v>
      </c>
      <c r="J11" s="71">
        <f>+BI_Settore!J11+NO_Settore!J11+VCO_Settore!J11+VC_Settore!J11</f>
        <v>566</v>
      </c>
      <c r="K11" s="71">
        <f>+BI_Settore!K11+NO_Settore!K11+VCO_Settore!K11+VC_Settore!K11</f>
        <v>180</v>
      </c>
      <c r="M11" s="56">
        <f>G11/E11%</f>
        <v>18.632707774798927</v>
      </c>
      <c r="N11" s="56">
        <f>H11/E11%</f>
        <v>13.53887399463807</v>
      </c>
      <c r="O11" s="56">
        <f>K11/E11%</f>
        <v>24.128686327077748</v>
      </c>
      <c r="P11" s="35"/>
      <c r="Q11" s="71">
        <f>+BI_Settore!Q11+NO_Settore!Q11+VCO_Settore!Q11+VC_Settore!Q11</f>
        <v>7901</v>
      </c>
      <c r="R11" s="76">
        <f t="shared" si="1"/>
        <v>9.4418428047082639</v>
      </c>
    </row>
    <row r="12" spans="1:19" s="52" customFormat="1">
      <c r="A12" s="70" t="s">
        <v>41</v>
      </c>
      <c r="B12" s="71">
        <f>+BI_Settore!B12+NO_Settore!B12+VCO_Settore!B12+VC_Settore!B12</f>
        <v>1</v>
      </c>
      <c r="C12" s="71">
        <f>+BI_Settore!C12+NO_Settore!C12+VCO_Settore!C12+VC_Settore!C12</f>
        <v>62</v>
      </c>
      <c r="D12" s="71">
        <f>+BI_Settore!D12+NO_Settore!D12+VCO_Settore!D12+VC_Settore!D12</f>
        <v>176</v>
      </c>
      <c r="E12" s="72">
        <f t="shared" si="0"/>
        <v>239</v>
      </c>
      <c r="F12" s="35"/>
      <c r="G12" s="71">
        <f>+BI_Settore!G12+NO_Settore!G12+VCO_Settore!G12+VC_Settore!G12</f>
        <v>18</v>
      </c>
      <c r="H12" s="71">
        <f>+BI_Settore!H12+NO_Settore!H12+VCO_Settore!H12+VC_Settore!H12</f>
        <v>4</v>
      </c>
      <c r="I12" s="35"/>
      <c r="J12" s="71">
        <f>+BI_Settore!J12+NO_Settore!J12+VCO_Settore!J12+VC_Settore!J12</f>
        <v>203</v>
      </c>
      <c r="K12" s="71">
        <f>+BI_Settore!K12+NO_Settore!K12+VCO_Settore!K12+VC_Settore!K12</f>
        <v>36</v>
      </c>
      <c r="L12" s="35"/>
      <c r="M12" s="56">
        <f>G12/E12%</f>
        <v>7.531380753138075</v>
      </c>
      <c r="N12" s="56">
        <f>H12/E12%</f>
        <v>1.6736401673640167</v>
      </c>
      <c r="O12" s="56">
        <f>K12/E12%</f>
        <v>15.06276150627615</v>
      </c>
      <c r="P12" s="35"/>
      <c r="Q12" s="71">
        <f>+BI_Settore!Q12+NO_Settore!Q12+VCO_Settore!Q12+VC_Settore!Q12</f>
        <v>3315</v>
      </c>
      <c r="R12" s="76">
        <f t="shared" si="1"/>
        <v>7.2096530920060333</v>
      </c>
    </row>
    <row r="13" spans="1:19" s="52" customFormat="1" ht="18" customHeight="1">
      <c r="A13" s="69" t="s">
        <v>2</v>
      </c>
      <c r="B13" s="31"/>
      <c r="C13" s="32"/>
      <c r="D13" s="32"/>
      <c r="E13" s="32"/>
      <c r="F13" s="35"/>
      <c r="G13" s="32"/>
      <c r="H13" s="32"/>
      <c r="I13" s="35"/>
      <c r="J13" s="32"/>
      <c r="K13" s="32"/>
      <c r="L13" s="35"/>
      <c r="M13" s="33"/>
      <c r="N13" s="33"/>
      <c r="O13" s="33"/>
      <c r="P13" s="35"/>
      <c r="Q13" s="42"/>
      <c r="R13" s="79"/>
    </row>
    <row r="14" spans="1:19" s="52" customFormat="1">
      <c r="A14" s="70" t="s">
        <v>32</v>
      </c>
      <c r="B14" s="71">
        <f>+BI_Settore!B14+NO_Settore!B14+VCO_Settore!B14+VC_Settore!B14</f>
        <v>12</v>
      </c>
      <c r="C14" s="71">
        <f>+BI_Settore!C14+NO_Settore!C14+VCO_Settore!C14+VC_Settore!C14</f>
        <v>118</v>
      </c>
      <c r="D14" s="71">
        <f>+BI_Settore!D14+NO_Settore!D14+VCO_Settore!D14+VC_Settore!D14</f>
        <v>190</v>
      </c>
      <c r="E14" s="72">
        <f t="shared" si="0"/>
        <v>320</v>
      </c>
      <c r="F14" s="35"/>
      <c r="G14" s="71">
        <f>+BI_Settore!G14+NO_Settore!G14+VCO_Settore!G14+VC_Settore!G14</f>
        <v>59</v>
      </c>
      <c r="H14" s="71">
        <f>+BI_Settore!H14+NO_Settore!H14+VCO_Settore!H14+VC_Settore!H14</f>
        <v>14</v>
      </c>
      <c r="I14" s="35"/>
      <c r="J14" s="71">
        <f>+BI_Settore!J14+NO_Settore!J14+VCO_Settore!J14+VC_Settore!J14</f>
        <v>294</v>
      </c>
      <c r="K14" s="71">
        <f>+BI_Settore!K14+NO_Settore!K14+VCO_Settore!K14+VC_Settore!K14</f>
        <v>26</v>
      </c>
      <c r="L14" s="35"/>
      <c r="M14" s="56">
        <f>G14/E14%</f>
        <v>18.4375</v>
      </c>
      <c r="N14" s="56">
        <f>H14/E14%</f>
        <v>4.375</v>
      </c>
      <c r="O14" s="56">
        <f>K14/E14%</f>
        <v>8.125</v>
      </c>
      <c r="P14" s="35"/>
      <c r="Q14" s="71">
        <f>+BI_Settore!Q14+NO_Settore!Q14+VCO_Settore!Q14+VC_Settore!Q14</f>
        <v>4127</v>
      </c>
      <c r="R14" s="76">
        <f t="shared" si="1"/>
        <v>7.7538163314756474</v>
      </c>
    </row>
    <row r="15" spans="1:19" s="52" customFormat="1">
      <c r="A15" s="70" t="s">
        <v>33</v>
      </c>
      <c r="B15" s="71">
        <f>+BI_Settore!B15+NO_Settore!B15+VCO_Settore!B15+VC_Settore!B15</f>
        <v>35</v>
      </c>
      <c r="C15" s="71">
        <f>+BI_Settore!C15+NO_Settore!C15+VCO_Settore!C15+VC_Settore!C15</f>
        <v>382</v>
      </c>
      <c r="D15" s="71">
        <f>+BI_Settore!D15+NO_Settore!D15+VCO_Settore!D15+VC_Settore!D15</f>
        <v>617</v>
      </c>
      <c r="E15" s="72">
        <f t="shared" si="0"/>
        <v>1034</v>
      </c>
      <c r="F15" s="35"/>
      <c r="G15" s="71">
        <f>+BI_Settore!G15+NO_Settore!G15+VCO_Settore!G15+VC_Settore!G15</f>
        <v>164</v>
      </c>
      <c r="H15" s="71">
        <f>+BI_Settore!H15+NO_Settore!H15+VCO_Settore!H15+VC_Settore!H15</f>
        <v>80</v>
      </c>
      <c r="I15" s="35"/>
      <c r="J15" s="71">
        <f>+BI_Settore!J15+NO_Settore!J15+VCO_Settore!J15+VC_Settore!J15</f>
        <v>953</v>
      </c>
      <c r="K15" s="71">
        <f>+BI_Settore!K15+NO_Settore!K15+VCO_Settore!K15+VC_Settore!K15</f>
        <v>81</v>
      </c>
      <c r="L15" s="35"/>
      <c r="M15" s="56">
        <f>G15/E15%</f>
        <v>15.860735009671179</v>
      </c>
      <c r="N15" s="56">
        <f>H15/E15%</f>
        <v>7.7369439071566735</v>
      </c>
      <c r="O15" s="56">
        <f>K15/E15%</f>
        <v>7.833655705996132</v>
      </c>
      <c r="P15" s="35"/>
      <c r="Q15" s="71">
        <f>+BI_Settore!Q15+NO_Settore!Q15+VCO_Settore!Q15+VC_Settore!Q15</f>
        <v>6369</v>
      </c>
      <c r="R15" s="76">
        <f t="shared" si="1"/>
        <v>16.234887737478413</v>
      </c>
    </row>
    <row r="16" spans="1:19" s="52" customFormat="1" ht="18" customHeight="1">
      <c r="A16" s="69" t="s">
        <v>29</v>
      </c>
      <c r="B16" s="31"/>
      <c r="C16" s="32"/>
      <c r="D16" s="32"/>
      <c r="E16" s="32"/>
      <c r="F16" s="35"/>
      <c r="G16" s="32"/>
      <c r="H16" s="32"/>
      <c r="I16" s="35"/>
      <c r="J16" s="32"/>
      <c r="K16" s="32"/>
      <c r="L16" s="35"/>
      <c r="M16" s="33"/>
      <c r="N16" s="33"/>
      <c r="O16" s="33"/>
      <c r="P16" s="35"/>
      <c r="Q16" s="42"/>
      <c r="R16" s="79"/>
    </row>
    <row r="17" spans="1:18" s="52" customFormat="1">
      <c r="A17" s="70" t="s">
        <v>55</v>
      </c>
      <c r="B17" s="71">
        <f>+BI_Settore!B17+NO_Settore!B17+VCO_Settore!B17+VC_Settore!B17</f>
        <v>19</v>
      </c>
      <c r="C17" s="71">
        <f>+BI_Settore!C17+NO_Settore!C17+VCO_Settore!C17+VC_Settore!C17</f>
        <v>235</v>
      </c>
      <c r="D17" s="71">
        <f>+BI_Settore!D17+NO_Settore!D17+VCO_Settore!D17+VC_Settore!D17</f>
        <v>351</v>
      </c>
      <c r="E17" s="72">
        <f t="shared" si="0"/>
        <v>605</v>
      </c>
      <c r="G17" s="71">
        <f>+BI_Settore!G17+NO_Settore!G17+VCO_Settore!G17+VC_Settore!G17</f>
        <v>74</v>
      </c>
      <c r="H17" s="71">
        <f>+BI_Settore!H17+NO_Settore!H17+VCO_Settore!H17+VC_Settore!H17</f>
        <v>81</v>
      </c>
      <c r="J17" s="71">
        <f>+BI_Settore!J17+NO_Settore!J17+VCO_Settore!J17+VC_Settore!J17</f>
        <v>534</v>
      </c>
      <c r="K17" s="71">
        <f>+BI_Settore!K17+NO_Settore!K17+VCO_Settore!K17+VC_Settore!K17</f>
        <v>71</v>
      </c>
      <c r="M17" s="56">
        <f>G17/E17%</f>
        <v>12.231404958677686</v>
      </c>
      <c r="N17" s="56">
        <f>H17/E17%</f>
        <v>13.388429752066116</v>
      </c>
      <c r="O17" s="56">
        <f>K17/E17%</f>
        <v>11.735537190082646</v>
      </c>
      <c r="Q17" s="71">
        <f>+BI_Settore!Q17+NO_Settore!Q17+VCO_Settore!Q17+VC_Settore!Q17</f>
        <v>3900</v>
      </c>
      <c r="R17" s="76">
        <f t="shared" si="1"/>
        <v>15.512820512820513</v>
      </c>
    </row>
    <row r="18" spans="1:18" s="52" customFormat="1">
      <c r="A18" s="70" t="s">
        <v>42</v>
      </c>
      <c r="B18" s="71">
        <f>+BI_Settore!B18+NO_Settore!B18+VCO_Settore!B18+VC_Settore!B18</f>
        <v>81</v>
      </c>
      <c r="C18" s="71">
        <f>+BI_Settore!C18+NO_Settore!C18+VCO_Settore!C18+VC_Settore!C18</f>
        <v>1573</v>
      </c>
      <c r="D18" s="71">
        <f>+BI_Settore!D18+NO_Settore!D18+VCO_Settore!D18+VC_Settore!D18</f>
        <v>2981</v>
      </c>
      <c r="E18" s="72">
        <f t="shared" si="0"/>
        <v>4635</v>
      </c>
      <c r="G18" s="71">
        <f>+BI_Settore!G18+NO_Settore!G18+VCO_Settore!G18+VC_Settore!G18</f>
        <v>1442</v>
      </c>
      <c r="H18" s="71">
        <f>+BI_Settore!H18+NO_Settore!H18+VCO_Settore!H18+VC_Settore!H18</f>
        <v>2298</v>
      </c>
      <c r="J18" s="71">
        <f>+BI_Settore!J18+NO_Settore!J18+VCO_Settore!J18+VC_Settore!J18</f>
        <v>1944</v>
      </c>
      <c r="K18" s="71">
        <f>+BI_Settore!K18+NO_Settore!K18+VCO_Settore!K18+VC_Settore!K18</f>
        <v>2691</v>
      </c>
      <c r="M18" s="56">
        <f>G18/E18%</f>
        <v>31.111111111111111</v>
      </c>
      <c r="N18" s="56">
        <f>H18/E18%</f>
        <v>49.579288025889966</v>
      </c>
      <c r="O18" s="56">
        <f>K18/E18%</f>
        <v>58.058252427184463</v>
      </c>
      <c r="Q18" s="71">
        <f>+BI_Settore!Q18+NO_Settore!Q18+VCO_Settore!Q18+VC_Settore!Q18</f>
        <v>25014</v>
      </c>
      <c r="R18" s="76">
        <f t="shared" si="1"/>
        <v>18.529623410889904</v>
      </c>
    </row>
    <row r="19" spans="1:18" s="52" customFormat="1">
      <c r="A19" s="70" t="s">
        <v>43</v>
      </c>
      <c r="B19" s="71">
        <f>+BI_Settore!B19+NO_Settore!B19+VCO_Settore!B19+VC_Settore!B19</f>
        <v>20</v>
      </c>
      <c r="C19" s="71">
        <f>+BI_Settore!C19+NO_Settore!C19+VCO_Settore!C19+VC_Settore!C19</f>
        <v>314</v>
      </c>
      <c r="D19" s="71">
        <f>+BI_Settore!D19+NO_Settore!D19+VCO_Settore!D19+VC_Settore!D19</f>
        <v>694</v>
      </c>
      <c r="E19" s="72">
        <f t="shared" si="0"/>
        <v>1028</v>
      </c>
      <c r="G19" s="71">
        <f>+BI_Settore!G19+NO_Settore!G19+VCO_Settore!G19+VC_Settore!G19</f>
        <v>389</v>
      </c>
      <c r="H19" s="71">
        <f>+BI_Settore!H19+NO_Settore!H19+VCO_Settore!H19+VC_Settore!H19</f>
        <v>221</v>
      </c>
      <c r="J19" s="71">
        <f>+BI_Settore!J19+NO_Settore!J19+VCO_Settore!J19+VC_Settore!J19</f>
        <v>818</v>
      </c>
      <c r="K19" s="71">
        <f>+BI_Settore!K19+NO_Settore!K19+VCO_Settore!K19+VC_Settore!K19</f>
        <v>210</v>
      </c>
      <c r="M19" s="56">
        <f t="shared" ref="M19:M30" si="5">G19/E19%</f>
        <v>37.840466926070043</v>
      </c>
      <c r="N19" s="56">
        <f t="shared" ref="N19:N29" si="6">H19/E19%</f>
        <v>21.498054474708173</v>
      </c>
      <c r="O19" s="56">
        <f t="shared" ref="O19:O30" si="7">K19/E19%</f>
        <v>20.428015564202337</v>
      </c>
      <c r="Q19" s="71">
        <f>+BI_Settore!Q19+NO_Settore!Q19+VCO_Settore!Q19+VC_Settore!Q19</f>
        <v>10284</v>
      </c>
      <c r="R19" s="76">
        <f t="shared" si="1"/>
        <v>9.9961104628549204</v>
      </c>
    </row>
    <row r="20" spans="1:18" s="52" customFormat="1">
      <c r="A20" s="70" t="s">
        <v>44</v>
      </c>
      <c r="B20" s="71">
        <f>+BI_Settore!B20+NO_Settore!B20+VCO_Settore!B20+VC_Settore!B20</f>
        <v>368</v>
      </c>
      <c r="C20" s="71">
        <f>+BI_Settore!C20+NO_Settore!C20+VCO_Settore!C20+VC_Settore!C20</f>
        <v>2296</v>
      </c>
      <c r="D20" s="71">
        <f>+BI_Settore!D20+NO_Settore!D20+VCO_Settore!D20+VC_Settore!D20</f>
        <v>2192</v>
      </c>
      <c r="E20" s="72">
        <f t="shared" si="0"/>
        <v>4856</v>
      </c>
      <c r="G20" s="71">
        <f>+BI_Settore!G20+NO_Settore!G20+VCO_Settore!G20+VC_Settore!G20</f>
        <v>2454</v>
      </c>
      <c r="H20" s="71">
        <f>+BI_Settore!H20+NO_Settore!H20+VCO_Settore!H20+VC_Settore!H20</f>
        <v>2585</v>
      </c>
      <c r="J20" s="71">
        <f>+BI_Settore!J20+NO_Settore!J20+VCO_Settore!J20+VC_Settore!J20</f>
        <v>2125</v>
      </c>
      <c r="K20" s="71">
        <f>+BI_Settore!K20+NO_Settore!K20+VCO_Settore!K20+VC_Settore!K20</f>
        <v>2731</v>
      </c>
      <c r="M20" s="56">
        <f t="shared" si="5"/>
        <v>50.535420098846785</v>
      </c>
      <c r="N20" s="56">
        <f t="shared" si="6"/>
        <v>53.233113673805597</v>
      </c>
      <c r="O20" s="56">
        <f t="shared" si="7"/>
        <v>56.23970345963756</v>
      </c>
      <c r="Q20" s="71">
        <f>+BI_Settore!Q20+NO_Settore!Q20+VCO_Settore!Q20+VC_Settore!Q20</f>
        <v>13858</v>
      </c>
      <c r="R20" s="76">
        <f t="shared" si="1"/>
        <v>35.041131476403521</v>
      </c>
    </row>
    <row r="21" spans="1:18" s="52" customFormat="1">
      <c r="A21" s="70" t="s">
        <v>45</v>
      </c>
      <c r="B21" s="71">
        <f>+BI_Settore!B21+NO_Settore!B21+VCO_Settore!B21+VC_Settore!B21</f>
        <v>1</v>
      </c>
      <c r="C21" s="71">
        <f>+BI_Settore!C21+NO_Settore!C21+VCO_Settore!C21+VC_Settore!C21</f>
        <v>104</v>
      </c>
      <c r="D21" s="71">
        <f>+BI_Settore!D21+NO_Settore!D21+VCO_Settore!D21+VC_Settore!D21</f>
        <v>221</v>
      </c>
      <c r="E21" s="72">
        <f t="shared" si="0"/>
        <v>326</v>
      </c>
      <c r="G21" s="71">
        <f>+BI_Settore!G21+NO_Settore!G21+VCO_Settore!G21+VC_Settore!G21</f>
        <v>38</v>
      </c>
      <c r="H21" s="71">
        <f>+BI_Settore!H21+NO_Settore!H21+VCO_Settore!H21+VC_Settore!H21</f>
        <v>66</v>
      </c>
      <c r="J21" s="71">
        <f>+BI_Settore!J21+NO_Settore!J21+VCO_Settore!J21+VC_Settore!J21</f>
        <v>172</v>
      </c>
      <c r="K21" s="71">
        <f>+BI_Settore!K21+NO_Settore!K21+VCO_Settore!K21+VC_Settore!K21</f>
        <v>154</v>
      </c>
      <c r="M21" s="56">
        <f t="shared" si="5"/>
        <v>11.656441717791411</v>
      </c>
      <c r="N21" s="56">
        <f t="shared" si="6"/>
        <v>20.245398773006137</v>
      </c>
      <c r="O21" s="56">
        <f t="shared" si="7"/>
        <v>47.239263803680984</v>
      </c>
      <c r="Q21" s="71">
        <f>+BI_Settore!Q21+NO_Settore!Q21+VCO_Settore!Q21+VC_Settore!Q21</f>
        <v>2347</v>
      </c>
      <c r="R21" s="76">
        <f t="shared" si="1"/>
        <v>13.890072432893056</v>
      </c>
    </row>
    <row r="22" spans="1:18" s="52" customFormat="1">
      <c r="A22" s="70" t="s">
        <v>46</v>
      </c>
      <c r="B22" s="71">
        <f>+BI_Settore!B22+NO_Settore!B22+VCO_Settore!B22+VC_Settore!B22</f>
        <v>3</v>
      </c>
      <c r="C22" s="71">
        <f>+BI_Settore!C22+NO_Settore!C22+VCO_Settore!C22+VC_Settore!C22</f>
        <v>71</v>
      </c>
      <c r="D22" s="71">
        <f>+BI_Settore!D22+NO_Settore!D22+VCO_Settore!D22+VC_Settore!D22</f>
        <v>295</v>
      </c>
      <c r="E22" s="72">
        <f t="shared" si="0"/>
        <v>369</v>
      </c>
      <c r="G22" s="71">
        <f>+BI_Settore!G22+NO_Settore!G22+VCO_Settore!G22+VC_Settore!G22</f>
        <v>49</v>
      </c>
      <c r="H22" s="71">
        <f>+BI_Settore!H22+NO_Settore!H22+VCO_Settore!H22+VC_Settore!H22</f>
        <v>62</v>
      </c>
      <c r="J22" s="71">
        <f>+BI_Settore!J22+NO_Settore!J22+VCO_Settore!J22+VC_Settore!J22</f>
        <v>164</v>
      </c>
      <c r="K22" s="71">
        <f>+BI_Settore!K22+NO_Settore!K22+VCO_Settore!K22+VC_Settore!K22</f>
        <v>205</v>
      </c>
      <c r="M22" s="56">
        <f t="shared" si="5"/>
        <v>13.279132791327914</v>
      </c>
      <c r="N22" s="56">
        <f t="shared" si="6"/>
        <v>16.802168021680217</v>
      </c>
      <c r="O22" s="56">
        <f t="shared" si="7"/>
        <v>55.555555555555557</v>
      </c>
      <c r="Q22" s="71">
        <f>+BI_Settore!Q22+NO_Settore!Q22+VCO_Settore!Q22+VC_Settore!Q22</f>
        <v>7475</v>
      </c>
      <c r="R22" s="76">
        <f t="shared" si="1"/>
        <v>4.936454849498328</v>
      </c>
    </row>
    <row r="23" spans="1:18" s="52" customFormat="1">
      <c r="A23" s="70" t="s">
        <v>47</v>
      </c>
      <c r="B23" s="71">
        <f>+BI_Settore!B23+NO_Settore!B23+VCO_Settore!B23+VC_Settore!B23</f>
        <v>0</v>
      </c>
      <c r="C23" s="71">
        <f>+BI_Settore!C23+NO_Settore!C23+VCO_Settore!C23+VC_Settore!C23</f>
        <v>21</v>
      </c>
      <c r="D23" s="71">
        <f>+BI_Settore!D23+NO_Settore!D23+VCO_Settore!D23+VC_Settore!D23</f>
        <v>30</v>
      </c>
      <c r="E23" s="72">
        <f t="shared" si="0"/>
        <v>51</v>
      </c>
      <c r="G23" s="71">
        <f>+BI_Settore!G23+NO_Settore!G23+VCO_Settore!G23+VC_Settore!G23</f>
        <v>3</v>
      </c>
      <c r="H23" s="71">
        <f>+BI_Settore!H23+NO_Settore!H23+VCO_Settore!H23+VC_Settore!H23</f>
        <v>32</v>
      </c>
      <c r="J23" s="71">
        <f>+BI_Settore!J23+NO_Settore!J23+VCO_Settore!J23+VC_Settore!J23</f>
        <v>10</v>
      </c>
      <c r="K23" s="71">
        <f>+BI_Settore!K23+NO_Settore!K23+VCO_Settore!K23+VC_Settore!K23</f>
        <v>41</v>
      </c>
      <c r="M23" s="56">
        <f t="shared" si="5"/>
        <v>5.8823529411764701</v>
      </c>
      <c r="N23" s="56">
        <f t="shared" si="6"/>
        <v>62.745098039215684</v>
      </c>
      <c r="O23" s="56">
        <f t="shared" si="7"/>
        <v>80.392156862745097</v>
      </c>
      <c r="Q23" s="71">
        <f>+BI_Settore!Q23+NO_Settore!Q23+VCO_Settore!Q23+VC_Settore!Q23</f>
        <v>359</v>
      </c>
      <c r="R23" s="76">
        <f t="shared" si="1"/>
        <v>14.206128133704736</v>
      </c>
    </row>
    <row r="24" spans="1:18" s="52" customFormat="1">
      <c r="A24" s="70" t="s">
        <v>48</v>
      </c>
      <c r="B24" s="71">
        <f>+BI_Settore!B24+NO_Settore!B24+VCO_Settore!B24+VC_Settore!B24</f>
        <v>3</v>
      </c>
      <c r="C24" s="71">
        <f>+BI_Settore!C24+NO_Settore!C24+VCO_Settore!C24+VC_Settore!C24</f>
        <v>175</v>
      </c>
      <c r="D24" s="71">
        <f>+BI_Settore!D24+NO_Settore!D24+VCO_Settore!D24+VC_Settore!D24</f>
        <v>476</v>
      </c>
      <c r="E24" s="72">
        <f t="shared" si="0"/>
        <v>654</v>
      </c>
      <c r="G24" s="71">
        <f>+BI_Settore!G24+NO_Settore!G24+VCO_Settore!G24+VC_Settore!G24</f>
        <v>85</v>
      </c>
      <c r="H24" s="71">
        <f>+BI_Settore!H24+NO_Settore!H24+VCO_Settore!H24+VC_Settore!H24</f>
        <v>195</v>
      </c>
      <c r="J24" s="71">
        <f>+BI_Settore!J24+NO_Settore!J24+VCO_Settore!J24+VC_Settore!J24</f>
        <v>219</v>
      </c>
      <c r="K24" s="71">
        <f>+BI_Settore!K24+NO_Settore!K24+VCO_Settore!K24+VC_Settore!K24</f>
        <v>435</v>
      </c>
      <c r="M24" s="56">
        <f t="shared" si="5"/>
        <v>12.996941896024465</v>
      </c>
      <c r="N24" s="56">
        <f t="shared" si="6"/>
        <v>29.816513761467888</v>
      </c>
      <c r="O24" s="56">
        <f t="shared" si="7"/>
        <v>66.513761467889907</v>
      </c>
      <c r="Q24" s="71">
        <f>+BI_Settore!Q24+NO_Settore!Q24+VCO_Settore!Q24+VC_Settore!Q24</f>
        <v>5259</v>
      </c>
      <c r="R24" s="76">
        <f t="shared" si="1"/>
        <v>12.435824301197945</v>
      </c>
    </row>
    <row r="25" spans="1:18" s="52" customFormat="1">
      <c r="A25" s="70" t="s">
        <v>49</v>
      </c>
      <c r="B25" s="71">
        <f>+BI_Settore!B25+NO_Settore!B25+VCO_Settore!B25+VC_Settore!B25</f>
        <v>98</v>
      </c>
      <c r="C25" s="71">
        <f>+BI_Settore!C25+NO_Settore!C25+VCO_Settore!C25+VC_Settore!C25</f>
        <v>1262</v>
      </c>
      <c r="D25" s="71">
        <f>+BI_Settore!D25+NO_Settore!D25+VCO_Settore!D25+VC_Settore!D25</f>
        <v>1254</v>
      </c>
      <c r="E25" s="72">
        <f t="shared" si="0"/>
        <v>2614</v>
      </c>
      <c r="G25" s="71">
        <f>+BI_Settore!G25+NO_Settore!G25+VCO_Settore!G25+VC_Settore!G25</f>
        <v>2234</v>
      </c>
      <c r="H25" s="71">
        <f>+BI_Settore!H25+NO_Settore!H25+VCO_Settore!H25+VC_Settore!H25</f>
        <v>528</v>
      </c>
      <c r="J25" s="71">
        <f>+BI_Settore!J25+NO_Settore!J25+VCO_Settore!J25+VC_Settore!J25</f>
        <v>1814</v>
      </c>
      <c r="K25" s="71">
        <f>+BI_Settore!K25+NO_Settore!K25+VCO_Settore!K25+VC_Settore!K25</f>
        <v>800</v>
      </c>
      <c r="M25" s="56">
        <f t="shared" si="5"/>
        <v>85.462892119357306</v>
      </c>
      <c r="N25" s="56">
        <f t="shared" si="6"/>
        <v>20.198928844682477</v>
      </c>
      <c r="O25" s="56">
        <f t="shared" si="7"/>
        <v>30.604437643458301</v>
      </c>
      <c r="Q25" s="71">
        <f>+BI_Settore!Q25+NO_Settore!Q25+VCO_Settore!Q25+VC_Settore!Q25</f>
        <v>6899</v>
      </c>
      <c r="R25" s="76">
        <f t="shared" si="1"/>
        <v>37.889549210030445</v>
      </c>
    </row>
    <row r="26" spans="1:18" s="52" customFormat="1">
      <c r="A26" s="70" t="s">
        <v>50</v>
      </c>
      <c r="B26" s="71">
        <f>+BI_Settore!B26+NO_Settore!B26+VCO_Settore!B26+VC_Settore!B26</f>
        <v>26</v>
      </c>
      <c r="C26" s="71">
        <f>+BI_Settore!C26+NO_Settore!C26+VCO_Settore!C26+VC_Settore!C26</f>
        <v>434</v>
      </c>
      <c r="D26" s="71">
        <f>+BI_Settore!D26+NO_Settore!D26+VCO_Settore!D26+VC_Settore!D26</f>
        <v>773</v>
      </c>
      <c r="E26" s="72">
        <f t="shared" si="0"/>
        <v>1233</v>
      </c>
      <c r="G26" s="71">
        <f>+BI_Settore!G26+NO_Settore!G26+VCO_Settore!G26+VC_Settore!G26</f>
        <v>434</v>
      </c>
      <c r="H26" s="71">
        <f>+BI_Settore!H26+NO_Settore!H26+VCO_Settore!H26+VC_Settore!H26</f>
        <v>647</v>
      </c>
      <c r="J26" s="71">
        <f>+BI_Settore!J26+NO_Settore!J26+VCO_Settore!J26+VC_Settore!J26</f>
        <v>731</v>
      </c>
      <c r="K26" s="71">
        <f>+BI_Settore!K26+NO_Settore!K26+VCO_Settore!K26+VC_Settore!K26</f>
        <v>502</v>
      </c>
      <c r="M26" s="56">
        <f t="shared" si="5"/>
        <v>35.198702351987023</v>
      </c>
      <c r="N26" s="56">
        <f t="shared" si="6"/>
        <v>52.473641524736415</v>
      </c>
      <c r="O26" s="56">
        <f t="shared" si="7"/>
        <v>40.713706407137067</v>
      </c>
      <c r="Q26" s="71">
        <f>+BI_Settore!Q26+NO_Settore!Q26+VCO_Settore!Q26+VC_Settore!Q26</f>
        <v>9575</v>
      </c>
      <c r="R26" s="76">
        <f t="shared" si="1"/>
        <v>12.877284595300262</v>
      </c>
    </row>
    <row r="27" spans="1:18" s="52" customFormat="1">
      <c r="A27" s="70" t="s">
        <v>51</v>
      </c>
      <c r="B27" s="71">
        <f>+BI_Settore!B27+NO_Settore!B27+VCO_Settore!B27+VC_Settore!B27</f>
        <v>3</v>
      </c>
      <c r="C27" s="71">
        <f>+BI_Settore!C27+NO_Settore!C27+VCO_Settore!C27+VC_Settore!C27</f>
        <v>120</v>
      </c>
      <c r="D27" s="71">
        <f>+BI_Settore!D27+NO_Settore!D27+VCO_Settore!D27+VC_Settore!D27</f>
        <v>554</v>
      </c>
      <c r="E27" s="72">
        <f t="shared" si="0"/>
        <v>677</v>
      </c>
      <c r="G27" s="71">
        <f>+BI_Settore!G27+NO_Settore!G27+VCO_Settore!G27+VC_Settore!G27</f>
        <v>561</v>
      </c>
      <c r="H27" s="71">
        <f>+BI_Settore!H27+NO_Settore!H27+VCO_Settore!H27+VC_Settore!H27</f>
        <v>174</v>
      </c>
      <c r="J27" s="71">
        <f>+BI_Settore!J27+NO_Settore!J27+VCO_Settore!J27+VC_Settore!J27</f>
        <v>180</v>
      </c>
      <c r="K27" s="71">
        <f>+BI_Settore!K27+NO_Settore!K27+VCO_Settore!K27+VC_Settore!K27</f>
        <v>497</v>
      </c>
      <c r="M27" s="56">
        <f t="shared" si="5"/>
        <v>82.865583456425412</v>
      </c>
      <c r="N27" s="56">
        <f t="shared" si="6"/>
        <v>25.701624815361892</v>
      </c>
      <c r="O27" s="56">
        <f t="shared" si="7"/>
        <v>73.412112259970456</v>
      </c>
      <c r="Q27" s="71">
        <f>+BI_Settore!Q27+NO_Settore!Q27+VCO_Settore!Q27+VC_Settore!Q27</f>
        <v>5421</v>
      </c>
      <c r="R27" s="76">
        <f t="shared" si="1"/>
        <v>12.488470761852057</v>
      </c>
    </row>
    <row r="28" spans="1:18" s="52" customFormat="1">
      <c r="A28" s="70" t="s">
        <v>52</v>
      </c>
      <c r="B28" s="71">
        <f>+BI_Settore!B28+NO_Settore!B28+VCO_Settore!B28+VC_Settore!B28</f>
        <v>14</v>
      </c>
      <c r="C28" s="71">
        <f>+BI_Settore!C28+NO_Settore!C28+VCO_Settore!C28+VC_Settore!C28</f>
        <v>380</v>
      </c>
      <c r="D28" s="71">
        <f>+BI_Settore!D28+NO_Settore!D28+VCO_Settore!D28+VC_Settore!D28</f>
        <v>1130</v>
      </c>
      <c r="E28" s="72">
        <f t="shared" si="0"/>
        <v>1524</v>
      </c>
      <c r="G28" s="71">
        <f>+BI_Settore!G28+NO_Settore!G28+VCO_Settore!G28+VC_Settore!G28</f>
        <v>605</v>
      </c>
      <c r="H28" s="71">
        <f>+BI_Settore!H28+NO_Settore!H28+VCO_Settore!H28+VC_Settore!H28</f>
        <v>848</v>
      </c>
      <c r="J28" s="71">
        <f>+BI_Settore!J28+NO_Settore!J28+VCO_Settore!J28+VC_Settore!J28</f>
        <v>377</v>
      </c>
      <c r="K28" s="71">
        <f>+BI_Settore!K28+NO_Settore!K28+VCO_Settore!K28+VC_Settore!K28</f>
        <v>1147</v>
      </c>
      <c r="M28" s="56">
        <f t="shared" si="5"/>
        <v>39.69816272965879</v>
      </c>
      <c r="N28" s="56">
        <f t="shared" si="6"/>
        <v>55.643044619422568</v>
      </c>
      <c r="O28" s="56">
        <f t="shared" si="7"/>
        <v>75.262467191601047</v>
      </c>
      <c r="Q28" s="71">
        <f>+BI_Settore!Q28+NO_Settore!Q28+VCO_Settore!Q28+VC_Settore!Q28</f>
        <v>12897</v>
      </c>
      <c r="R28" s="76">
        <f t="shared" si="1"/>
        <v>11.816701558501977</v>
      </c>
    </row>
    <row r="29" spans="1:18" s="52" customFormat="1">
      <c r="A29" s="70" t="s">
        <v>53</v>
      </c>
      <c r="B29" s="71">
        <f>+BI_Settore!B29+NO_Settore!B29+VCO_Settore!B29+VC_Settore!B29</f>
        <v>71</v>
      </c>
      <c r="C29" s="71">
        <f>+BI_Settore!C29+NO_Settore!C29+VCO_Settore!C29+VC_Settore!C29</f>
        <v>519</v>
      </c>
      <c r="D29" s="71">
        <f>+BI_Settore!D29+NO_Settore!D29+VCO_Settore!D29+VC_Settore!D29</f>
        <v>629</v>
      </c>
      <c r="E29" s="72">
        <f t="shared" si="0"/>
        <v>1219</v>
      </c>
      <c r="G29" s="71">
        <f>+BI_Settore!G29+NO_Settore!G29+VCO_Settore!G29+VC_Settore!G29</f>
        <v>250</v>
      </c>
      <c r="H29" s="71">
        <f>+BI_Settore!H29+NO_Settore!H29+VCO_Settore!H29+VC_Settore!H29</f>
        <v>555</v>
      </c>
      <c r="J29" s="71">
        <f>+BI_Settore!J29+NO_Settore!J29+VCO_Settore!J29+VC_Settore!J29</f>
        <v>313</v>
      </c>
      <c r="K29" s="71">
        <f>+BI_Settore!K29+NO_Settore!K29+VCO_Settore!K29+VC_Settore!K29</f>
        <v>906</v>
      </c>
      <c r="M29" s="56">
        <f t="shared" si="5"/>
        <v>20.508613617719444</v>
      </c>
      <c r="N29" s="56">
        <f t="shared" si="6"/>
        <v>45.529122231337162</v>
      </c>
      <c r="O29" s="56">
        <f t="shared" si="7"/>
        <v>74.323215750615262</v>
      </c>
      <c r="Q29" s="71">
        <f>+BI_Settore!Q29+NO_Settore!Q29+VCO_Settore!Q29+VC_Settore!Q29</f>
        <v>3469</v>
      </c>
      <c r="R29" s="76">
        <f t="shared" si="1"/>
        <v>35.139809743441916</v>
      </c>
    </row>
    <row r="30" spans="1:18" s="52" customFormat="1">
      <c r="A30" s="70" t="s">
        <v>25</v>
      </c>
      <c r="B30" s="71">
        <f>+BI_Settore!B30+NO_Settore!B30+VCO_Settore!B30+VC_Settore!B30</f>
        <v>41</v>
      </c>
      <c r="C30" s="71">
        <f>+BI_Settore!C30+NO_Settore!C30+VCO_Settore!C30+VC_Settore!C30</f>
        <v>214</v>
      </c>
      <c r="D30" s="71">
        <f>+BI_Settore!D30+NO_Settore!D30+VCO_Settore!D30+VC_Settore!D30</f>
        <v>341</v>
      </c>
      <c r="E30" s="72">
        <f t="shared" si="0"/>
        <v>596</v>
      </c>
      <c r="F30" s="75"/>
      <c r="G30" s="71">
        <f>+BI_Settore!G30+NO_Settore!G30+VCO_Settore!G30+VC_Settore!G30</f>
        <v>318</v>
      </c>
      <c r="H30" s="71">
        <f>+BI_Settore!H30+NO_Settore!H30+VCO_Settore!H30+VC_Settore!H30</f>
        <v>221</v>
      </c>
      <c r="J30" s="71">
        <f>+BI_Settore!J30+NO_Settore!J30+VCO_Settore!J30+VC_Settore!J30</f>
        <v>311</v>
      </c>
      <c r="K30" s="71">
        <f>+BI_Settore!K30+NO_Settore!K30+VCO_Settore!K30+VC_Settore!K30</f>
        <v>285</v>
      </c>
      <c r="M30" s="56">
        <f t="shared" si="5"/>
        <v>53.355704697986575</v>
      </c>
      <c r="N30" s="56">
        <f>H30/E30%</f>
        <v>37.080536912751676</v>
      </c>
      <c r="O30" s="56">
        <f t="shared" si="7"/>
        <v>47.818791946308728</v>
      </c>
      <c r="Q30" s="71">
        <f>+BI_Settore!Q30+NO_Settore!Q30+VCO_Settore!Q30+VC_Settore!Q30</f>
        <v>3042</v>
      </c>
      <c r="R30" s="76">
        <f t="shared" si="1"/>
        <v>19.592373438527282</v>
      </c>
    </row>
    <row r="31" spans="1:18" ht="27.95" customHeight="1">
      <c r="A31" s="81" t="s">
        <v>5</v>
      </c>
      <c r="B31" s="27">
        <f>SUM(B4:B30)</f>
        <v>970</v>
      </c>
      <c r="C31" s="27">
        <f>SUM(C4:C30)</f>
        <v>10746</v>
      </c>
      <c r="D31" s="27">
        <f>SUM(D4:D30)</f>
        <v>17579</v>
      </c>
      <c r="E31" s="27">
        <f>SUM(E4:E30)</f>
        <v>29295</v>
      </c>
      <c r="F31" s="19"/>
      <c r="G31" s="27">
        <f>SUM(G4:G30)</f>
        <v>10685</v>
      </c>
      <c r="H31" s="27">
        <f>SUM(H4:H30)</f>
        <v>9248</v>
      </c>
      <c r="I31" s="3"/>
      <c r="J31" s="27">
        <f>SUM(J4:J30)</f>
        <v>16606</v>
      </c>
      <c r="K31" s="27">
        <f>SUM(K4:K30)</f>
        <v>12689</v>
      </c>
      <c r="L31" s="3"/>
      <c r="M31" s="4">
        <f>G31/E31%</f>
        <v>36.473800989930027</v>
      </c>
      <c r="N31" s="4">
        <f>H31/E31%</f>
        <v>31.568527052398021</v>
      </c>
      <c r="O31" s="4">
        <f>K31/E31%</f>
        <v>43.314558798429765</v>
      </c>
      <c r="P31" s="3"/>
      <c r="Q31" s="43">
        <f>SUM(Q5:Q30)</f>
        <v>195253</v>
      </c>
      <c r="R31" s="80">
        <f t="shared" si="1"/>
        <v>15.003610699963637</v>
      </c>
    </row>
    <row r="32" spans="1:18" ht="20.100000000000001" customHeight="1">
      <c r="A32" s="5" t="s">
        <v>70</v>
      </c>
      <c r="B32" s="23"/>
      <c r="C32" s="23"/>
      <c r="D32" s="23"/>
      <c r="E32" s="23"/>
      <c r="F32" s="22"/>
      <c r="G32" s="22"/>
      <c r="H32" s="22"/>
      <c r="I32" s="22"/>
      <c r="J32" s="22"/>
      <c r="K32" s="22"/>
      <c r="L32" s="22"/>
      <c r="M32" s="22"/>
      <c r="N32" s="22"/>
      <c r="O32" s="24"/>
      <c r="P32" s="22"/>
      <c r="Q32" s="44"/>
      <c r="R32" s="24"/>
    </row>
  </sheetData>
  <printOptions horizontalCentered="1" verticalCentered="1"/>
  <pageMargins left="0.55118110236220474" right="0.55118110236220474" top="0.70866141732283472" bottom="0.70866141732283472" header="0.31496062992125984" footer="0.31496062992125984"/>
  <pageSetup paperSize="9" scale="8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7"/>
  <sheetViews>
    <sheetView showGridLines="0" workbookViewId="0"/>
  </sheetViews>
  <sheetFormatPr defaultColWidth="11.85546875" defaultRowHeight="15"/>
  <cols>
    <col min="1" max="1" width="4.7109375" style="26" customWidth="1"/>
    <col min="2" max="2" width="27.7109375" style="26" customWidth="1"/>
    <col min="3" max="3" width="9.140625" style="26" customWidth="1"/>
    <col min="4" max="4" width="9.5703125" style="26" customWidth="1"/>
    <col min="5" max="6" width="8.140625" style="26" customWidth="1"/>
    <col min="7" max="7" width="9.140625" style="26" customWidth="1"/>
    <col min="8" max="8" width="7.140625" style="26" customWidth="1"/>
    <col min="9" max="9" width="9.140625" style="26" customWidth="1"/>
    <col min="10" max="10" width="3.5703125" style="26" customWidth="1"/>
    <col min="11" max="12" width="8.140625" style="26" customWidth="1"/>
    <col min="13" max="13" width="2.28515625" style="26" customWidth="1"/>
    <col min="14" max="15" width="8.140625" style="26" customWidth="1"/>
    <col min="16" max="16" width="2.28515625" style="26" customWidth="1"/>
    <col min="17" max="19" width="6.7109375" style="26" customWidth="1"/>
    <col min="20" max="20" width="5.7109375" style="26" customWidth="1"/>
    <col min="21" max="16384" width="11.85546875" style="26"/>
  </cols>
  <sheetData>
    <row r="1" spans="1:20" ht="24" customHeight="1">
      <c r="A1" s="15" t="s">
        <v>63</v>
      </c>
      <c r="B1" s="12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4"/>
      <c r="T1" s="1"/>
    </row>
    <row r="2" spans="1:20" ht="24" customHeight="1">
      <c r="A2" s="16" t="s">
        <v>24</v>
      </c>
      <c r="B2" s="8"/>
      <c r="C2" s="9"/>
      <c r="D2" s="9"/>
      <c r="E2" s="9"/>
      <c r="F2" s="9"/>
      <c r="G2" s="9"/>
      <c r="H2" s="9"/>
      <c r="I2" s="9"/>
      <c r="J2" s="10"/>
      <c r="K2" s="9"/>
      <c r="L2" s="9"/>
      <c r="M2" s="10"/>
      <c r="N2" s="9"/>
      <c r="O2" s="9"/>
      <c r="P2" s="10"/>
      <c r="Q2" s="9"/>
      <c r="R2" s="9"/>
      <c r="S2" s="11"/>
      <c r="T2" s="1"/>
    </row>
    <row r="3" spans="1:20" s="18" customFormat="1" ht="45">
      <c r="A3" s="28" t="s">
        <v>7</v>
      </c>
      <c r="B3" s="28" t="s">
        <v>6</v>
      </c>
      <c r="C3" s="28" t="s">
        <v>0</v>
      </c>
      <c r="D3" s="28" t="s">
        <v>3</v>
      </c>
      <c r="E3" s="28" t="s">
        <v>4</v>
      </c>
      <c r="F3" s="28" t="s">
        <v>28</v>
      </c>
      <c r="G3" s="29" t="s">
        <v>13</v>
      </c>
      <c r="H3" s="29" t="s">
        <v>26</v>
      </c>
      <c r="I3" s="28" t="s">
        <v>5</v>
      </c>
      <c r="J3" s="2" t="s">
        <v>9</v>
      </c>
      <c r="K3" s="30" t="s">
        <v>57</v>
      </c>
      <c r="L3" s="30" t="s">
        <v>56</v>
      </c>
      <c r="M3" s="2"/>
      <c r="N3" s="30" t="s">
        <v>11</v>
      </c>
      <c r="O3" s="30" t="s">
        <v>10</v>
      </c>
      <c r="P3" s="17"/>
      <c r="Q3" s="29" t="s">
        <v>14</v>
      </c>
      <c r="R3" s="29" t="s">
        <v>15</v>
      </c>
      <c r="S3" s="29" t="s">
        <v>16</v>
      </c>
    </row>
    <row r="4" spans="1:20" s="52" customFormat="1" ht="18" customHeight="1">
      <c r="A4" s="140" t="s">
        <v>17</v>
      </c>
      <c r="B4" s="46" t="s">
        <v>30</v>
      </c>
      <c r="C4" s="47">
        <v>13</v>
      </c>
      <c r="D4" s="47">
        <v>0</v>
      </c>
      <c r="E4" s="47">
        <v>0</v>
      </c>
      <c r="F4" s="47">
        <v>0</v>
      </c>
      <c r="G4" s="47">
        <v>31</v>
      </c>
      <c r="H4" s="47">
        <v>0</v>
      </c>
      <c r="I4" s="48">
        <f t="shared" ref="I4:I8" si="0">SUM(C4:H4)</f>
        <v>44</v>
      </c>
      <c r="J4" s="49"/>
      <c r="K4" s="47">
        <v>10</v>
      </c>
      <c r="L4" s="47">
        <v>5</v>
      </c>
      <c r="M4" s="49"/>
      <c r="N4" s="47">
        <v>40</v>
      </c>
      <c r="O4" s="47">
        <v>4</v>
      </c>
      <c r="P4" s="50"/>
      <c r="Q4" s="51">
        <f t="shared" ref="Q4:Q26" si="1">K4/I4%</f>
        <v>22.727272727272727</v>
      </c>
      <c r="R4" s="51">
        <f t="shared" ref="R4:R26" si="2">L4/I4%</f>
        <v>11.363636363636363</v>
      </c>
      <c r="S4" s="51">
        <f t="shared" ref="S4:S26" si="3">O4/I4%</f>
        <v>9.0909090909090917</v>
      </c>
    </row>
    <row r="5" spans="1:20" s="52" customFormat="1" ht="14.45" customHeight="1">
      <c r="A5" s="141"/>
      <c r="B5" s="46" t="s">
        <v>31</v>
      </c>
      <c r="C5" s="47">
        <v>1</v>
      </c>
      <c r="D5" s="47">
        <v>1</v>
      </c>
      <c r="E5" s="47">
        <v>0</v>
      </c>
      <c r="F5" s="47">
        <v>0</v>
      </c>
      <c r="G5" s="47">
        <v>10</v>
      </c>
      <c r="H5" s="47">
        <v>0</v>
      </c>
      <c r="I5" s="53">
        <f>SUM(C5:H5)</f>
        <v>12</v>
      </c>
      <c r="J5" s="54"/>
      <c r="K5" s="62">
        <v>1</v>
      </c>
      <c r="L5" s="62">
        <v>1</v>
      </c>
      <c r="M5" s="54"/>
      <c r="N5" s="62">
        <v>12</v>
      </c>
      <c r="O5" s="62">
        <v>0</v>
      </c>
      <c r="P5" s="55"/>
      <c r="Q5" s="56">
        <f t="shared" ref="Q5:Q6" si="4">K5/I5%</f>
        <v>8.3333333333333339</v>
      </c>
      <c r="R5" s="56">
        <f t="shared" ref="R5:R6" si="5">L5/I5%</f>
        <v>8.3333333333333339</v>
      </c>
      <c r="S5" s="56">
        <f t="shared" ref="S5:S6" si="6">O5/I5%</f>
        <v>0</v>
      </c>
    </row>
    <row r="6" spans="1:20" s="52" customFormat="1" ht="14.45" customHeight="1">
      <c r="A6" s="141"/>
      <c r="B6" s="46" t="s">
        <v>54</v>
      </c>
      <c r="C6" s="47">
        <v>60</v>
      </c>
      <c r="D6" s="47">
        <v>5</v>
      </c>
      <c r="E6" s="47">
        <v>0</v>
      </c>
      <c r="F6" s="47">
        <v>0</v>
      </c>
      <c r="G6" s="47">
        <v>7</v>
      </c>
      <c r="H6" s="47">
        <v>0</v>
      </c>
      <c r="I6" s="53">
        <f t="shared" ref="I6" si="7">SUM(C6:H6)</f>
        <v>72</v>
      </c>
      <c r="J6" s="54"/>
      <c r="K6" s="62">
        <v>51</v>
      </c>
      <c r="L6" s="62">
        <v>26</v>
      </c>
      <c r="M6" s="54"/>
      <c r="N6" s="62">
        <v>37</v>
      </c>
      <c r="O6" s="62">
        <v>35</v>
      </c>
      <c r="P6" s="55"/>
      <c r="Q6" s="56">
        <f t="shared" si="4"/>
        <v>70.833333333333343</v>
      </c>
      <c r="R6" s="56">
        <f t="shared" si="5"/>
        <v>36.111111111111114</v>
      </c>
      <c r="S6" s="56">
        <f t="shared" si="6"/>
        <v>48.611111111111114</v>
      </c>
    </row>
    <row r="7" spans="1:20" s="52" customFormat="1" ht="14.45" customHeight="1">
      <c r="A7" s="141"/>
      <c r="B7" s="46" t="s">
        <v>25</v>
      </c>
      <c r="C7" s="47">
        <v>25</v>
      </c>
      <c r="D7" s="47">
        <v>2</v>
      </c>
      <c r="E7" s="47">
        <v>0</v>
      </c>
      <c r="F7" s="47">
        <v>0</v>
      </c>
      <c r="G7" s="47">
        <v>8</v>
      </c>
      <c r="H7" s="47">
        <v>0</v>
      </c>
      <c r="I7" s="53">
        <f t="shared" si="0"/>
        <v>35</v>
      </c>
      <c r="J7" s="54"/>
      <c r="K7" s="62">
        <v>23</v>
      </c>
      <c r="L7" s="62">
        <v>13</v>
      </c>
      <c r="M7" s="54"/>
      <c r="N7" s="62">
        <v>19</v>
      </c>
      <c r="O7" s="62">
        <v>16</v>
      </c>
      <c r="P7" s="55"/>
      <c r="Q7" s="56">
        <f t="shared" si="1"/>
        <v>65.714285714285722</v>
      </c>
      <c r="R7" s="56">
        <f t="shared" si="2"/>
        <v>37.142857142857146</v>
      </c>
      <c r="S7" s="56">
        <f t="shared" si="3"/>
        <v>45.714285714285715</v>
      </c>
    </row>
    <row r="8" spans="1:20" s="52" customFormat="1" ht="18" customHeight="1">
      <c r="A8" s="142"/>
      <c r="B8" s="57" t="s">
        <v>23</v>
      </c>
      <c r="C8" s="53">
        <f t="shared" ref="C8:H8" si="8">SUM(C4:C7)</f>
        <v>99</v>
      </c>
      <c r="D8" s="53">
        <f t="shared" si="8"/>
        <v>8</v>
      </c>
      <c r="E8" s="53">
        <f t="shared" si="8"/>
        <v>0</v>
      </c>
      <c r="F8" s="53">
        <f t="shared" si="8"/>
        <v>0</v>
      </c>
      <c r="G8" s="53">
        <f t="shared" si="8"/>
        <v>56</v>
      </c>
      <c r="H8" s="53">
        <f t="shared" si="8"/>
        <v>0</v>
      </c>
      <c r="I8" s="53">
        <f t="shared" si="0"/>
        <v>163</v>
      </c>
      <c r="J8" s="54"/>
      <c r="K8" s="53">
        <f>SUM(K4:K7)</f>
        <v>85</v>
      </c>
      <c r="L8" s="53">
        <f>SUM(L4:L7)</f>
        <v>45</v>
      </c>
      <c r="M8" s="54"/>
      <c r="N8" s="53">
        <f>SUM(N4:N7)</f>
        <v>108</v>
      </c>
      <c r="O8" s="53">
        <f>SUM(O4:O7)</f>
        <v>55</v>
      </c>
      <c r="P8" s="55"/>
      <c r="Q8" s="58">
        <f t="shared" si="1"/>
        <v>52.147239263803684</v>
      </c>
      <c r="R8" s="58">
        <f t="shared" si="2"/>
        <v>27.607361963190186</v>
      </c>
      <c r="S8" s="58">
        <f t="shared" si="3"/>
        <v>33.742331288343557</v>
      </c>
    </row>
    <row r="9" spans="1:20" s="52" customFormat="1">
      <c r="A9" s="67"/>
      <c r="B9" s="59"/>
      <c r="C9" s="60"/>
      <c r="D9" s="60"/>
      <c r="E9" s="60"/>
      <c r="F9" s="60"/>
      <c r="G9" s="60"/>
      <c r="H9" s="60"/>
      <c r="I9" s="60"/>
      <c r="J9" s="54"/>
      <c r="K9" s="60"/>
      <c r="L9" s="60"/>
      <c r="M9" s="54"/>
      <c r="N9" s="60"/>
      <c r="O9" s="60"/>
      <c r="P9" s="55"/>
      <c r="Q9" s="61"/>
      <c r="R9" s="61"/>
      <c r="S9" s="61"/>
    </row>
    <row r="10" spans="1:20" s="52" customFormat="1" ht="18" customHeight="1">
      <c r="A10" s="140" t="s">
        <v>12</v>
      </c>
      <c r="B10" s="46" t="s">
        <v>30</v>
      </c>
      <c r="C10" s="47">
        <v>323</v>
      </c>
      <c r="D10" s="47">
        <v>44</v>
      </c>
      <c r="E10" s="47">
        <v>0</v>
      </c>
      <c r="F10" s="47">
        <v>0</v>
      </c>
      <c r="G10" s="47">
        <v>169</v>
      </c>
      <c r="H10" s="47">
        <v>0</v>
      </c>
      <c r="I10" s="48">
        <f t="shared" ref="I10:I14" si="9">SUM(C10:H10)</f>
        <v>536</v>
      </c>
      <c r="J10" s="49"/>
      <c r="K10" s="47">
        <v>100</v>
      </c>
      <c r="L10" s="47">
        <v>47</v>
      </c>
      <c r="M10" s="49"/>
      <c r="N10" s="47">
        <v>417</v>
      </c>
      <c r="O10" s="47">
        <v>119</v>
      </c>
      <c r="P10" s="50"/>
      <c r="Q10" s="51">
        <f t="shared" si="1"/>
        <v>18.656716417910445</v>
      </c>
      <c r="R10" s="51">
        <f t="shared" si="2"/>
        <v>8.7686567164179099</v>
      </c>
      <c r="S10" s="51">
        <f t="shared" si="3"/>
        <v>22.201492537313431</v>
      </c>
    </row>
    <row r="11" spans="1:20" s="52" customFormat="1" ht="14.45" customHeight="1">
      <c r="A11" s="141"/>
      <c r="B11" s="46" t="s">
        <v>31</v>
      </c>
      <c r="C11" s="47">
        <v>33</v>
      </c>
      <c r="D11" s="47">
        <v>3</v>
      </c>
      <c r="E11" s="47">
        <v>0</v>
      </c>
      <c r="F11" s="47">
        <v>0</v>
      </c>
      <c r="G11" s="47">
        <v>49</v>
      </c>
      <c r="H11" s="47">
        <v>0</v>
      </c>
      <c r="I11" s="53">
        <f>SUM(C11:H11)</f>
        <v>85</v>
      </c>
      <c r="J11" s="54"/>
      <c r="K11" s="62">
        <v>10</v>
      </c>
      <c r="L11" s="62">
        <v>7</v>
      </c>
      <c r="M11" s="54"/>
      <c r="N11" s="62">
        <v>79</v>
      </c>
      <c r="O11" s="62">
        <v>6</v>
      </c>
      <c r="P11" s="55"/>
      <c r="Q11" s="56">
        <f t="shared" ref="Q11:Q12" si="10">K11/I11%</f>
        <v>11.764705882352942</v>
      </c>
      <c r="R11" s="56">
        <f t="shared" ref="R11:R12" si="11">L11/I11%</f>
        <v>8.2352941176470598</v>
      </c>
      <c r="S11" s="56">
        <f t="shared" ref="S11:S12" si="12">O11/I11%</f>
        <v>7.0588235294117645</v>
      </c>
    </row>
    <row r="12" spans="1:20" s="52" customFormat="1" ht="14.45" customHeight="1">
      <c r="A12" s="141"/>
      <c r="B12" s="46" t="s">
        <v>54</v>
      </c>
      <c r="C12" s="47">
        <v>447</v>
      </c>
      <c r="D12" s="47">
        <v>114</v>
      </c>
      <c r="E12" s="47">
        <v>0</v>
      </c>
      <c r="F12" s="47">
        <v>0</v>
      </c>
      <c r="G12" s="47">
        <v>169</v>
      </c>
      <c r="H12" s="47">
        <v>0</v>
      </c>
      <c r="I12" s="53">
        <f t="shared" ref="I12" si="13">SUM(C12:H12)</f>
        <v>730</v>
      </c>
      <c r="J12" s="54"/>
      <c r="K12" s="62">
        <v>332</v>
      </c>
      <c r="L12" s="62">
        <v>353</v>
      </c>
      <c r="M12" s="54"/>
      <c r="N12" s="62">
        <v>305</v>
      </c>
      <c r="O12" s="62">
        <v>425</v>
      </c>
      <c r="P12" s="55"/>
      <c r="Q12" s="56">
        <f t="shared" si="10"/>
        <v>45.479452054794521</v>
      </c>
      <c r="R12" s="56">
        <f t="shared" si="11"/>
        <v>48.356164383561648</v>
      </c>
      <c r="S12" s="56">
        <f t="shared" si="12"/>
        <v>58.219178082191782</v>
      </c>
    </row>
    <row r="13" spans="1:20" s="52" customFormat="1" ht="14.45" customHeight="1">
      <c r="A13" s="141"/>
      <c r="B13" s="46" t="s">
        <v>25</v>
      </c>
      <c r="C13" s="47">
        <v>365</v>
      </c>
      <c r="D13" s="47">
        <v>161</v>
      </c>
      <c r="E13" s="47">
        <v>0</v>
      </c>
      <c r="F13" s="47">
        <v>0</v>
      </c>
      <c r="G13" s="47">
        <v>100</v>
      </c>
      <c r="H13" s="47">
        <v>0</v>
      </c>
      <c r="I13" s="53">
        <f t="shared" si="9"/>
        <v>626</v>
      </c>
      <c r="J13" s="54"/>
      <c r="K13" s="62">
        <v>391</v>
      </c>
      <c r="L13" s="62">
        <v>233</v>
      </c>
      <c r="M13" s="54"/>
      <c r="N13" s="62">
        <v>299</v>
      </c>
      <c r="O13" s="62">
        <v>327</v>
      </c>
      <c r="P13" s="55"/>
      <c r="Q13" s="56">
        <f t="shared" si="1"/>
        <v>62.460063897763582</v>
      </c>
      <c r="R13" s="56">
        <f t="shared" si="2"/>
        <v>37.220447284345049</v>
      </c>
      <c r="S13" s="56">
        <f t="shared" si="3"/>
        <v>52.236421725239616</v>
      </c>
    </row>
    <row r="14" spans="1:20" s="52" customFormat="1" ht="18" customHeight="1">
      <c r="A14" s="142"/>
      <c r="B14" s="57" t="s">
        <v>22</v>
      </c>
      <c r="C14" s="53">
        <f t="shared" ref="C14:H14" si="14">SUM(C10:C13)</f>
        <v>1168</v>
      </c>
      <c r="D14" s="53">
        <f t="shared" si="14"/>
        <v>322</v>
      </c>
      <c r="E14" s="53">
        <f t="shared" si="14"/>
        <v>0</v>
      </c>
      <c r="F14" s="53">
        <f t="shared" si="14"/>
        <v>0</v>
      </c>
      <c r="G14" s="53">
        <f t="shared" si="14"/>
        <v>487</v>
      </c>
      <c r="H14" s="53">
        <f t="shared" si="14"/>
        <v>0</v>
      </c>
      <c r="I14" s="53">
        <f t="shared" si="9"/>
        <v>1977</v>
      </c>
      <c r="J14" s="54"/>
      <c r="K14" s="53">
        <f>SUM(K10:K13)</f>
        <v>833</v>
      </c>
      <c r="L14" s="53">
        <f>SUM(L10:L13)</f>
        <v>640</v>
      </c>
      <c r="M14" s="54"/>
      <c r="N14" s="53">
        <f>SUM(N10:N13)</f>
        <v>1100</v>
      </c>
      <c r="O14" s="53">
        <f>SUM(O10:O13)</f>
        <v>877</v>
      </c>
      <c r="P14" s="55"/>
      <c r="Q14" s="58">
        <f t="shared" si="1"/>
        <v>42.134547293879614</v>
      </c>
      <c r="R14" s="58">
        <f t="shared" si="2"/>
        <v>32.372281234193224</v>
      </c>
      <c r="S14" s="58">
        <f t="shared" si="3"/>
        <v>44.360141628730403</v>
      </c>
    </row>
    <row r="15" spans="1:20" s="52" customFormat="1">
      <c r="A15" s="67"/>
      <c r="B15" s="59"/>
      <c r="C15" s="60"/>
      <c r="D15" s="60"/>
      <c r="E15" s="60"/>
      <c r="F15" s="60"/>
      <c r="G15" s="60"/>
      <c r="H15" s="60"/>
      <c r="I15" s="60"/>
      <c r="J15" s="54"/>
      <c r="K15" s="60"/>
      <c r="L15" s="60"/>
      <c r="M15" s="54"/>
      <c r="N15" s="60"/>
      <c r="O15" s="60"/>
      <c r="P15" s="55"/>
      <c r="Q15" s="61"/>
      <c r="R15" s="61"/>
      <c r="S15" s="61"/>
    </row>
    <row r="16" spans="1:20" s="52" customFormat="1" ht="18" customHeight="1">
      <c r="A16" s="140" t="s">
        <v>8</v>
      </c>
      <c r="B16" s="46" t="s">
        <v>30</v>
      </c>
      <c r="C16" s="47">
        <v>638</v>
      </c>
      <c r="D16" s="47">
        <v>204</v>
      </c>
      <c r="E16" s="47">
        <v>0</v>
      </c>
      <c r="F16" s="47">
        <v>0</v>
      </c>
      <c r="G16" s="47">
        <v>130</v>
      </c>
      <c r="H16" s="47">
        <v>0</v>
      </c>
      <c r="I16" s="48">
        <f t="shared" ref="I16:I20" si="15">SUM(C16:H16)</f>
        <v>972</v>
      </c>
      <c r="J16" s="49"/>
      <c r="K16" s="47">
        <v>116</v>
      </c>
      <c r="L16" s="47">
        <v>73</v>
      </c>
      <c r="M16" s="49"/>
      <c r="N16" s="47">
        <v>725</v>
      </c>
      <c r="O16" s="47">
        <v>247</v>
      </c>
      <c r="P16" s="50"/>
      <c r="Q16" s="51">
        <f t="shared" si="1"/>
        <v>11.934156378600822</v>
      </c>
      <c r="R16" s="51">
        <f t="shared" si="2"/>
        <v>7.5102880658436213</v>
      </c>
      <c r="S16" s="51">
        <f t="shared" si="3"/>
        <v>25.411522633744855</v>
      </c>
    </row>
    <row r="17" spans="1:19" s="52" customFormat="1">
      <c r="A17" s="141"/>
      <c r="B17" s="46" t="s">
        <v>31</v>
      </c>
      <c r="C17" s="47">
        <v>114</v>
      </c>
      <c r="D17" s="47">
        <v>17</v>
      </c>
      <c r="E17" s="47">
        <v>0</v>
      </c>
      <c r="F17" s="47">
        <v>0</v>
      </c>
      <c r="G17" s="47">
        <v>19</v>
      </c>
      <c r="H17" s="47">
        <v>0</v>
      </c>
      <c r="I17" s="53">
        <f>SUM(C17:H17)</f>
        <v>150</v>
      </c>
      <c r="J17" s="54"/>
      <c r="K17" s="62">
        <v>13</v>
      </c>
      <c r="L17" s="62">
        <v>14</v>
      </c>
      <c r="M17" s="54"/>
      <c r="N17" s="62">
        <v>137</v>
      </c>
      <c r="O17" s="62">
        <v>13</v>
      </c>
      <c r="P17" s="55"/>
      <c r="Q17" s="56">
        <f t="shared" ref="Q17:Q18" si="16">K17/I17%</f>
        <v>8.6666666666666661</v>
      </c>
      <c r="R17" s="56">
        <f t="shared" ref="R17:R18" si="17">L17/I17%</f>
        <v>9.3333333333333339</v>
      </c>
      <c r="S17" s="56">
        <f t="shared" ref="S17:S18" si="18">O17/I17%</f>
        <v>8.6666666666666661</v>
      </c>
    </row>
    <row r="18" spans="1:19" s="52" customFormat="1">
      <c r="A18" s="141"/>
      <c r="B18" s="46" t="s">
        <v>54</v>
      </c>
      <c r="C18" s="47">
        <v>538</v>
      </c>
      <c r="D18" s="47">
        <v>362</v>
      </c>
      <c r="E18" s="47">
        <v>4</v>
      </c>
      <c r="F18" s="47">
        <v>0</v>
      </c>
      <c r="G18" s="47">
        <v>121</v>
      </c>
      <c r="H18" s="47">
        <v>0</v>
      </c>
      <c r="I18" s="53">
        <f t="shared" ref="I18" si="19">SUM(C18:H18)</f>
        <v>1025</v>
      </c>
      <c r="J18" s="54"/>
      <c r="K18" s="62">
        <v>273</v>
      </c>
      <c r="L18" s="62">
        <v>484</v>
      </c>
      <c r="M18" s="54"/>
      <c r="N18" s="62">
        <v>431</v>
      </c>
      <c r="O18" s="62">
        <v>594</v>
      </c>
      <c r="P18" s="55"/>
      <c r="Q18" s="56">
        <f t="shared" si="16"/>
        <v>26.634146341463413</v>
      </c>
      <c r="R18" s="56">
        <f t="shared" si="17"/>
        <v>47.219512195121951</v>
      </c>
      <c r="S18" s="56">
        <f t="shared" si="18"/>
        <v>57.951219512195124</v>
      </c>
    </row>
    <row r="19" spans="1:19" s="52" customFormat="1">
      <c r="A19" s="141"/>
      <c r="B19" s="46" t="s">
        <v>25</v>
      </c>
      <c r="C19" s="47">
        <v>726</v>
      </c>
      <c r="D19" s="47">
        <v>560</v>
      </c>
      <c r="E19" s="47">
        <v>1</v>
      </c>
      <c r="F19" s="47">
        <v>0</v>
      </c>
      <c r="G19" s="47">
        <v>130</v>
      </c>
      <c r="H19" s="47">
        <v>0</v>
      </c>
      <c r="I19" s="53">
        <f t="shared" si="15"/>
        <v>1417</v>
      </c>
      <c r="J19" s="54"/>
      <c r="K19" s="62">
        <v>609</v>
      </c>
      <c r="L19" s="62">
        <v>533</v>
      </c>
      <c r="M19" s="54"/>
      <c r="N19" s="62">
        <v>574</v>
      </c>
      <c r="O19" s="62">
        <v>843</v>
      </c>
      <c r="P19" s="55"/>
      <c r="Q19" s="56">
        <f t="shared" si="1"/>
        <v>42.978122794636555</v>
      </c>
      <c r="R19" s="56">
        <f t="shared" si="2"/>
        <v>37.61467889908257</v>
      </c>
      <c r="S19" s="56">
        <f t="shared" si="3"/>
        <v>59.491884262526462</v>
      </c>
    </row>
    <row r="20" spans="1:19" s="52" customFormat="1" ht="18" customHeight="1">
      <c r="A20" s="142"/>
      <c r="B20" s="57" t="s">
        <v>27</v>
      </c>
      <c r="C20" s="53">
        <f t="shared" ref="C20:H20" si="20">SUM(C16:C19)</f>
        <v>2016</v>
      </c>
      <c r="D20" s="53">
        <f t="shared" si="20"/>
        <v>1143</v>
      </c>
      <c r="E20" s="53">
        <f t="shared" si="20"/>
        <v>5</v>
      </c>
      <c r="F20" s="53">
        <f t="shared" si="20"/>
        <v>0</v>
      </c>
      <c r="G20" s="53">
        <f t="shared" si="20"/>
        <v>400</v>
      </c>
      <c r="H20" s="53">
        <f t="shared" si="20"/>
        <v>0</v>
      </c>
      <c r="I20" s="53">
        <f t="shared" si="15"/>
        <v>3564</v>
      </c>
      <c r="J20" s="54"/>
      <c r="K20" s="53">
        <f>SUM(K16:K19)</f>
        <v>1011</v>
      </c>
      <c r="L20" s="53">
        <f>SUM(L16:L19)</f>
        <v>1104</v>
      </c>
      <c r="M20" s="54"/>
      <c r="N20" s="53">
        <f>SUM(N16:N19)</f>
        <v>1867</v>
      </c>
      <c r="O20" s="53">
        <f>SUM(O16:O19)</f>
        <v>1697</v>
      </c>
      <c r="P20" s="55"/>
      <c r="Q20" s="58">
        <f t="shared" si="1"/>
        <v>28.367003367003367</v>
      </c>
      <c r="R20" s="58">
        <f t="shared" si="2"/>
        <v>30.976430976430976</v>
      </c>
      <c r="S20" s="58">
        <f t="shared" si="3"/>
        <v>47.615039281705947</v>
      </c>
    </row>
    <row r="21" spans="1:19" s="52" customFormat="1">
      <c r="A21" s="67"/>
      <c r="B21" s="59"/>
      <c r="C21" s="60"/>
      <c r="D21" s="60"/>
      <c r="E21" s="60"/>
      <c r="F21" s="60"/>
      <c r="G21" s="60"/>
      <c r="H21" s="60"/>
      <c r="I21" s="60"/>
      <c r="J21" s="54"/>
      <c r="K21" s="60"/>
      <c r="L21" s="60"/>
      <c r="M21" s="54"/>
      <c r="N21" s="60"/>
      <c r="O21" s="60"/>
      <c r="P21" s="55"/>
      <c r="Q21" s="61"/>
      <c r="R21" s="61"/>
      <c r="S21" s="61"/>
    </row>
    <row r="22" spans="1:19" s="52" customFormat="1" ht="18" customHeight="1">
      <c r="A22" s="137" t="s">
        <v>5</v>
      </c>
      <c r="B22" s="46" t="s">
        <v>30</v>
      </c>
      <c r="C22" s="47">
        <f t="shared" ref="C22:I25" si="21">C16+C10+C4</f>
        <v>974</v>
      </c>
      <c r="D22" s="47">
        <f t="shared" si="21"/>
        <v>248</v>
      </c>
      <c r="E22" s="47">
        <f t="shared" si="21"/>
        <v>0</v>
      </c>
      <c r="F22" s="47">
        <f t="shared" si="21"/>
        <v>0</v>
      </c>
      <c r="G22" s="47">
        <f t="shared" si="21"/>
        <v>330</v>
      </c>
      <c r="H22" s="47">
        <f t="shared" si="21"/>
        <v>0</v>
      </c>
      <c r="I22" s="48">
        <f t="shared" si="21"/>
        <v>1552</v>
      </c>
      <c r="J22" s="49"/>
      <c r="K22" s="47">
        <f>K16+K10+K4</f>
        <v>226</v>
      </c>
      <c r="L22" s="47">
        <f>L16+L10+L4</f>
        <v>125</v>
      </c>
      <c r="M22" s="49"/>
      <c r="N22" s="47">
        <f>N16+N10+N4</f>
        <v>1182</v>
      </c>
      <c r="O22" s="47">
        <f>O16+O10+O4</f>
        <v>370</v>
      </c>
      <c r="P22" s="50"/>
      <c r="Q22" s="51">
        <f t="shared" si="1"/>
        <v>14.561855670103093</v>
      </c>
      <c r="R22" s="51">
        <f t="shared" si="2"/>
        <v>8.0541237113402069</v>
      </c>
      <c r="S22" s="51">
        <f t="shared" si="3"/>
        <v>23.840206185567013</v>
      </c>
    </row>
    <row r="23" spans="1:19" s="52" customFormat="1">
      <c r="A23" s="138"/>
      <c r="B23" s="46" t="s">
        <v>31</v>
      </c>
      <c r="C23" s="62">
        <f t="shared" si="21"/>
        <v>148</v>
      </c>
      <c r="D23" s="62">
        <f t="shared" si="21"/>
        <v>21</v>
      </c>
      <c r="E23" s="62">
        <f t="shared" si="21"/>
        <v>0</v>
      </c>
      <c r="F23" s="62">
        <f t="shared" si="21"/>
        <v>0</v>
      </c>
      <c r="G23" s="62">
        <f t="shared" si="21"/>
        <v>78</v>
      </c>
      <c r="H23" s="47">
        <f t="shared" si="21"/>
        <v>0</v>
      </c>
      <c r="I23" s="53">
        <f t="shared" si="21"/>
        <v>247</v>
      </c>
      <c r="J23" s="54"/>
      <c r="K23" s="62">
        <f>K17+K11+K5</f>
        <v>24</v>
      </c>
      <c r="L23" s="62">
        <f>L17+L11+L5</f>
        <v>22</v>
      </c>
      <c r="M23" s="54"/>
      <c r="N23" s="62">
        <f>N17+N11+N5</f>
        <v>228</v>
      </c>
      <c r="O23" s="62">
        <f>O17+O11+O5</f>
        <v>19</v>
      </c>
      <c r="P23" s="55"/>
      <c r="Q23" s="56">
        <f t="shared" si="1"/>
        <v>9.7165991902834001</v>
      </c>
      <c r="R23" s="56">
        <f t="shared" si="2"/>
        <v>8.9068825910931171</v>
      </c>
      <c r="S23" s="56">
        <f t="shared" si="3"/>
        <v>7.6923076923076916</v>
      </c>
    </row>
    <row r="24" spans="1:19" s="52" customFormat="1">
      <c r="A24" s="138"/>
      <c r="B24" s="46" t="s">
        <v>54</v>
      </c>
      <c r="C24" s="62">
        <f t="shared" si="21"/>
        <v>1045</v>
      </c>
      <c r="D24" s="62">
        <f t="shared" si="21"/>
        <v>481</v>
      </c>
      <c r="E24" s="62">
        <f t="shared" si="21"/>
        <v>4</v>
      </c>
      <c r="F24" s="62">
        <f t="shared" si="21"/>
        <v>0</v>
      </c>
      <c r="G24" s="62">
        <f t="shared" si="21"/>
        <v>297</v>
      </c>
      <c r="H24" s="47">
        <f t="shared" si="21"/>
        <v>0</v>
      </c>
      <c r="I24" s="53">
        <f t="shared" ref="I24:I25" si="22">SUM(C24:H24)</f>
        <v>1827</v>
      </c>
      <c r="J24" s="54"/>
      <c r="K24" s="62">
        <f t="shared" ref="K24:L25" si="23">K18+K12+K6</f>
        <v>656</v>
      </c>
      <c r="L24" s="62">
        <f t="shared" si="23"/>
        <v>863</v>
      </c>
      <c r="M24" s="54"/>
      <c r="N24" s="62">
        <f t="shared" ref="N24:O25" si="24">N18+N12+N6</f>
        <v>773</v>
      </c>
      <c r="O24" s="62">
        <f t="shared" si="24"/>
        <v>1054</v>
      </c>
      <c r="P24" s="55"/>
      <c r="Q24" s="56">
        <f t="shared" si="1"/>
        <v>35.905856595511771</v>
      </c>
      <c r="R24" s="56">
        <f t="shared" si="2"/>
        <v>47.235905856595515</v>
      </c>
      <c r="S24" s="56">
        <f t="shared" si="3"/>
        <v>57.690202517788727</v>
      </c>
    </row>
    <row r="25" spans="1:19" s="52" customFormat="1">
      <c r="A25" s="138"/>
      <c r="B25" s="46" t="s">
        <v>25</v>
      </c>
      <c r="C25" s="62">
        <f t="shared" si="21"/>
        <v>1116</v>
      </c>
      <c r="D25" s="62">
        <f t="shared" si="21"/>
        <v>723</v>
      </c>
      <c r="E25" s="62">
        <f t="shared" si="21"/>
        <v>1</v>
      </c>
      <c r="F25" s="62">
        <f t="shared" si="21"/>
        <v>0</v>
      </c>
      <c r="G25" s="62">
        <f t="shared" si="21"/>
        <v>238</v>
      </c>
      <c r="H25" s="47">
        <f t="shared" si="21"/>
        <v>0</v>
      </c>
      <c r="I25" s="53">
        <f t="shared" si="22"/>
        <v>2078</v>
      </c>
      <c r="J25" s="54"/>
      <c r="K25" s="62">
        <f t="shared" si="23"/>
        <v>1023</v>
      </c>
      <c r="L25" s="62">
        <f t="shared" si="23"/>
        <v>779</v>
      </c>
      <c r="M25" s="54"/>
      <c r="N25" s="62">
        <f t="shared" si="24"/>
        <v>892</v>
      </c>
      <c r="O25" s="62">
        <f t="shared" si="24"/>
        <v>1186</v>
      </c>
      <c r="P25" s="55"/>
      <c r="Q25" s="56">
        <f t="shared" si="1"/>
        <v>49.230028873917227</v>
      </c>
      <c r="R25" s="56">
        <f t="shared" si="2"/>
        <v>37.487969201154954</v>
      </c>
      <c r="S25" s="56">
        <f t="shared" si="3"/>
        <v>57.074109720885467</v>
      </c>
    </row>
    <row r="26" spans="1:19" s="52" customFormat="1" ht="27.95" customHeight="1">
      <c r="A26" s="139"/>
      <c r="B26" s="63" t="s">
        <v>21</v>
      </c>
      <c r="C26" s="53">
        <f>SUM(C22:C25)</f>
        <v>3283</v>
      </c>
      <c r="D26" s="53">
        <f t="shared" ref="D26:H26" si="25">SUM(D22:D25)</f>
        <v>1473</v>
      </c>
      <c r="E26" s="53">
        <f t="shared" si="25"/>
        <v>5</v>
      </c>
      <c r="F26" s="53">
        <f t="shared" si="25"/>
        <v>0</v>
      </c>
      <c r="G26" s="53">
        <f t="shared" si="25"/>
        <v>943</v>
      </c>
      <c r="H26" s="53">
        <f t="shared" si="25"/>
        <v>0</v>
      </c>
      <c r="I26" s="53">
        <f t="shared" ref="I26" si="26">SUM(C26:H26)</f>
        <v>5704</v>
      </c>
      <c r="J26" s="64"/>
      <c r="K26" s="65">
        <f>K20+K14+K8</f>
        <v>1929</v>
      </c>
      <c r="L26" s="65">
        <f>L20+L14+L8</f>
        <v>1789</v>
      </c>
      <c r="M26" s="64"/>
      <c r="N26" s="65">
        <f>SUM(N22:N25)</f>
        <v>3075</v>
      </c>
      <c r="O26" s="65">
        <f>SUM(O22:O25)</f>
        <v>2629</v>
      </c>
      <c r="P26" s="55"/>
      <c r="Q26" s="66">
        <f t="shared" si="1"/>
        <v>33.818373071528754</v>
      </c>
      <c r="R26" s="66">
        <f t="shared" si="2"/>
        <v>31.363955119214587</v>
      </c>
      <c r="S26" s="66">
        <f t="shared" si="3"/>
        <v>46.090462833099579</v>
      </c>
    </row>
    <row r="27" spans="1:19" ht="21.95" customHeight="1">
      <c r="A27" s="5" t="s">
        <v>70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7"/>
    </row>
  </sheetData>
  <mergeCells count="4">
    <mergeCell ref="A22:A26"/>
    <mergeCell ref="A4:A8"/>
    <mergeCell ref="A10:A14"/>
    <mergeCell ref="A16:A20"/>
  </mergeCells>
  <printOptions horizontalCentered="1" verticalCentered="1"/>
  <pageMargins left="0.55118110236220474" right="0.55118110236220474" top="0.78740157480314965" bottom="0.78740157480314965" header="0.31496062992125984" footer="0.31496062992125984"/>
  <pageSetup paperSize="9" scale="8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2"/>
  <sheetViews>
    <sheetView showGridLines="0" workbookViewId="0"/>
  </sheetViews>
  <sheetFormatPr defaultColWidth="8.85546875" defaultRowHeight="15"/>
  <cols>
    <col min="1" max="1" width="38.7109375" style="26" customWidth="1"/>
    <col min="2" max="5" width="8.7109375" style="21" customWidth="1"/>
    <col min="6" max="6" width="3.5703125" style="26" customWidth="1"/>
    <col min="7" max="8" width="8.140625" style="26" customWidth="1"/>
    <col min="9" max="9" width="2.28515625" style="26" customWidth="1"/>
    <col min="10" max="11" width="7.7109375" style="26" customWidth="1"/>
    <col min="12" max="12" width="2.28515625" style="26" customWidth="1"/>
    <col min="13" max="15" width="6.7109375" style="26" customWidth="1"/>
    <col min="16" max="16" width="2.28515625" style="26" customWidth="1"/>
    <col min="17" max="17" width="8.7109375" style="20" customWidth="1"/>
    <col min="18" max="18" width="6.7109375" style="26" customWidth="1"/>
    <col min="19" max="19" width="5.5703125" style="26" customWidth="1"/>
    <col min="20" max="16384" width="8.85546875" style="26"/>
  </cols>
  <sheetData>
    <row r="1" spans="1:20" ht="24" customHeight="1">
      <c r="A1" s="15" t="s">
        <v>63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4"/>
      <c r="P1" s="13"/>
      <c r="Q1" s="39"/>
      <c r="R1" s="14"/>
      <c r="S1" s="1"/>
    </row>
    <row r="2" spans="1:20" ht="24" customHeight="1">
      <c r="A2" s="16" t="s">
        <v>58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11"/>
      <c r="P2" s="9"/>
      <c r="Q2" s="40"/>
      <c r="R2" s="11"/>
      <c r="S2" s="1"/>
    </row>
    <row r="3" spans="1:20" ht="45">
      <c r="A3" s="28" t="s">
        <v>59</v>
      </c>
      <c r="B3" s="37" t="s">
        <v>18</v>
      </c>
      <c r="C3" s="37" t="s">
        <v>19</v>
      </c>
      <c r="D3" s="37" t="s">
        <v>20</v>
      </c>
      <c r="E3" s="37" t="s">
        <v>5</v>
      </c>
      <c r="F3" s="2" t="s">
        <v>9</v>
      </c>
      <c r="G3" s="38" t="s">
        <v>57</v>
      </c>
      <c r="H3" s="38" t="s">
        <v>56</v>
      </c>
      <c r="I3" s="2"/>
      <c r="J3" s="38" t="s">
        <v>11</v>
      </c>
      <c r="K3" s="37" t="s">
        <v>10</v>
      </c>
      <c r="L3" s="2"/>
      <c r="M3" s="36" t="s">
        <v>14</v>
      </c>
      <c r="N3" s="36" t="s">
        <v>15</v>
      </c>
      <c r="O3" s="36" t="s">
        <v>16</v>
      </c>
      <c r="P3" s="2"/>
      <c r="Q3" s="41" t="s">
        <v>60</v>
      </c>
      <c r="R3" s="36" t="s">
        <v>61</v>
      </c>
    </row>
    <row r="4" spans="1:20" s="52" customFormat="1" ht="18" customHeight="1">
      <c r="A4" s="69" t="s">
        <v>1</v>
      </c>
      <c r="B4" s="31"/>
      <c r="C4" s="32"/>
      <c r="D4" s="32"/>
      <c r="E4" s="32"/>
      <c r="F4" s="35"/>
      <c r="G4" s="32"/>
      <c r="H4" s="32"/>
      <c r="I4" s="35"/>
      <c r="J4" s="32"/>
      <c r="K4" s="32"/>
      <c r="L4" s="35"/>
      <c r="M4" s="33"/>
      <c r="N4" s="33"/>
      <c r="O4" s="33"/>
      <c r="P4" s="35"/>
      <c r="Q4" s="42"/>
      <c r="R4" s="34"/>
    </row>
    <row r="5" spans="1:20" s="52" customFormat="1">
      <c r="A5" s="70" t="s">
        <v>34</v>
      </c>
      <c r="B5" s="71">
        <v>0</v>
      </c>
      <c r="C5" s="71">
        <v>1</v>
      </c>
      <c r="D5" s="71">
        <v>5</v>
      </c>
      <c r="E5" s="72">
        <f>SUM(B5:D5)</f>
        <v>6</v>
      </c>
      <c r="G5" s="71">
        <v>0</v>
      </c>
      <c r="H5" s="71">
        <v>0</v>
      </c>
      <c r="J5" s="71">
        <v>5</v>
      </c>
      <c r="K5" s="71">
        <v>1</v>
      </c>
      <c r="M5" s="56">
        <f>G5/E5%</f>
        <v>0</v>
      </c>
      <c r="N5" s="56">
        <f t="shared" ref="N5:N12" si="0">H5/E5%</f>
        <v>0</v>
      </c>
      <c r="O5" s="56">
        <f t="shared" ref="O5:O12" si="1">K5/E5%</f>
        <v>16.666666666666668</v>
      </c>
      <c r="Q5" s="73">
        <v>133</v>
      </c>
      <c r="R5" s="76">
        <f>+E5/Q5%</f>
        <v>4.511278195488722</v>
      </c>
      <c r="T5" s="74"/>
    </row>
    <row r="6" spans="1:20" s="52" customFormat="1">
      <c r="A6" s="70" t="s">
        <v>35</v>
      </c>
      <c r="B6" s="71">
        <v>11</v>
      </c>
      <c r="C6" s="71">
        <v>69</v>
      </c>
      <c r="D6" s="71">
        <v>123</v>
      </c>
      <c r="E6" s="72">
        <f t="shared" ref="E6:E30" si="2">SUM(B6:D6)</f>
        <v>203</v>
      </c>
      <c r="G6" s="71">
        <v>45</v>
      </c>
      <c r="H6" s="71">
        <v>54</v>
      </c>
      <c r="J6" s="71">
        <v>129</v>
      </c>
      <c r="K6" s="71">
        <v>74</v>
      </c>
      <c r="M6" s="56">
        <f t="shared" ref="M6:M12" si="3">G6/E6%</f>
        <v>22.167487684729068</v>
      </c>
      <c r="N6" s="56">
        <f t="shared" si="0"/>
        <v>26.600985221674879</v>
      </c>
      <c r="O6" s="56">
        <f t="shared" si="1"/>
        <v>36.453201970443352</v>
      </c>
      <c r="Q6" s="73">
        <v>747</v>
      </c>
      <c r="R6" s="76">
        <f t="shared" ref="R6:R31" si="4">+E6/Q6%</f>
        <v>27.175368139223561</v>
      </c>
      <c r="T6" s="74"/>
    </row>
    <row r="7" spans="1:20" s="52" customFormat="1">
      <c r="A7" s="70" t="s">
        <v>36</v>
      </c>
      <c r="B7" s="71">
        <v>6</v>
      </c>
      <c r="C7" s="71">
        <v>193</v>
      </c>
      <c r="D7" s="71">
        <v>366</v>
      </c>
      <c r="E7" s="72">
        <f t="shared" si="2"/>
        <v>565</v>
      </c>
      <c r="G7" s="71">
        <v>98</v>
      </c>
      <c r="H7" s="71">
        <v>28</v>
      </c>
      <c r="J7" s="71">
        <v>369</v>
      </c>
      <c r="K7" s="71">
        <v>196</v>
      </c>
      <c r="M7" s="56">
        <f t="shared" si="3"/>
        <v>17.345132743362832</v>
      </c>
      <c r="N7" s="56">
        <f t="shared" si="0"/>
        <v>4.9557522123893802</v>
      </c>
      <c r="O7" s="56">
        <f t="shared" si="1"/>
        <v>34.690265486725664</v>
      </c>
      <c r="Q7" s="73">
        <v>10161</v>
      </c>
      <c r="R7" s="76">
        <f t="shared" si="4"/>
        <v>5.5604763310697765</v>
      </c>
      <c r="T7" s="74"/>
    </row>
    <row r="8" spans="1:20" s="52" customFormat="1">
      <c r="A8" s="70" t="s">
        <v>37</v>
      </c>
      <c r="B8" s="71">
        <v>0</v>
      </c>
      <c r="C8" s="71">
        <v>14</v>
      </c>
      <c r="D8" s="71">
        <v>31</v>
      </c>
      <c r="E8" s="72">
        <f t="shared" si="2"/>
        <v>45</v>
      </c>
      <c r="G8" s="71">
        <v>13</v>
      </c>
      <c r="H8" s="71">
        <v>3</v>
      </c>
      <c r="J8" s="71">
        <v>35</v>
      </c>
      <c r="K8" s="71">
        <v>10</v>
      </c>
      <c r="M8" s="56">
        <f t="shared" si="3"/>
        <v>28.888888888888889</v>
      </c>
      <c r="N8" s="56">
        <f t="shared" si="0"/>
        <v>6.6666666666666661</v>
      </c>
      <c r="O8" s="56">
        <f t="shared" si="1"/>
        <v>22.222222222222221</v>
      </c>
      <c r="Q8" s="73">
        <v>487</v>
      </c>
      <c r="R8" s="76">
        <f t="shared" si="4"/>
        <v>9.2402464065708418</v>
      </c>
      <c r="T8" s="74"/>
    </row>
    <row r="9" spans="1:20" s="52" customFormat="1">
      <c r="A9" s="70" t="s">
        <v>38</v>
      </c>
      <c r="B9" s="71">
        <v>15</v>
      </c>
      <c r="C9" s="71">
        <v>149</v>
      </c>
      <c r="D9" s="71">
        <v>246</v>
      </c>
      <c r="E9" s="72">
        <f t="shared" si="2"/>
        <v>410</v>
      </c>
      <c r="G9" s="71">
        <v>41</v>
      </c>
      <c r="H9" s="71">
        <v>12</v>
      </c>
      <c r="J9" s="71">
        <v>375</v>
      </c>
      <c r="K9" s="71">
        <v>35</v>
      </c>
      <c r="M9" s="56">
        <f t="shared" si="3"/>
        <v>10</v>
      </c>
      <c r="N9" s="56">
        <f t="shared" si="0"/>
        <v>2.9268292682926833</v>
      </c>
      <c r="O9" s="56">
        <f t="shared" si="1"/>
        <v>8.536585365853659</v>
      </c>
      <c r="Q9" s="73">
        <v>2637</v>
      </c>
      <c r="R9" s="76">
        <f t="shared" si="4"/>
        <v>15.547971179370496</v>
      </c>
      <c r="T9" s="74"/>
    </row>
    <row r="10" spans="1:20" s="52" customFormat="1">
      <c r="A10" s="70" t="s">
        <v>39</v>
      </c>
      <c r="B10" s="71">
        <v>9</v>
      </c>
      <c r="C10" s="71">
        <v>68</v>
      </c>
      <c r="D10" s="71">
        <v>111</v>
      </c>
      <c r="E10" s="72">
        <f t="shared" si="2"/>
        <v>188</v>
      </c>
      <c r="G10" s="71">
        <v>13</v>
      </c>
      <c r="H10" s="71">
        <v>9</v>
      </c>
      <c r="J10" s="71">
        <v>173</v>
      </c>
      <c r="K10" s="71">
        <v>15</v>
      </c>
      <c r="M10" s="56">
        <f t="shared" si="3"/>
        <v>6.9148936170212769</v>
      </c>
      <c r="N10" s="56">
        <f t="shared" si="0"/>
        <v>4.7872340425531918</v>
      </c>
      <c r="O10" s="56">
        <f t="shared" si="1"/>
        <v>7.9787234042553195</v>
      </c>
      <c r="Q10" s="73">
        <v>949</v>
      </c>
      <c r="R10" s="76">
        <f t="shared" si="4"/>
        <v>19.810326659641728</v>
      </c>
      <c r="T10" s="74"/>
    </row>
    <row r="11" spans="1:20" s="52" customFormat="1">
      <c r="A11" s="70" t="s">
        <v>40</v>
      </c>
      <c r="B11" s="71">
        <v>2</v>
      </c>
      <c r="C11" s="71">
        <v>36</v>
      </c>
      <c r="D11" s="71">
        <v>68</v>
      </c>
      <c r="E11" s="72">
        <f t="shared" si="2"/>
        <v>106</v>
      </c>
      <c r="G11" s="71">
        <v>12</v>
      </c>
      <c r="H11" s="71">
        <v>18</v>
      </c>
      <c r="J11" s="71">
        <v>76</v>
      </c>
      <c r="K11" s="71">
        <v>30</v>
      </c>
      <c r="M11" s="56">
        <f t="shared" si="3"/>
        <v>11.320754716981131</v>
      </c>
      <c r="N11" s="56">
        <f t="shared" si="0"/>
        <v>16.981132075471699</v>
      </c>
      <c r="O11" s="56">
        <f t="shared" si="1"/>
        <v>28.30188679245283</v>
      </c>
      <c r="P11" s="35"/>
      <c r="Q11" s="73">
        <v>808</v>
      </c>
      <c r="R11" s="76">
        <f t="shared" si="4"/>
        <v>13.118811881188119</v>
      </c>
      <c r="T11" s="74"/>
    </row>
    <row r="12" spans="1:20" s="52" customFormat="1">
      <c r="A12" s="70" t="s">
        <v>41</v>
      </c>
      <c r="B12" s="71">
        <v>0</v>
      </c>
      <c r="C12" s="71">
        <v>7</v>
      </c>
      <c r="D12" s="71">
        <v>22</v>
      </c>
      <c r="E12" s="72">
        <f t="shared" si="2"/>
        <v>29</v>
      </c>
      <c r="F12" s="35"/>
      <c r="G12" s="71">
        <v>3</v>
      </c>
      <c r="H12" s="71">
        <v>1</v>
      </c>
      <c r="I12" s="35"/>
      <c r="J12" s="71">
        <v>20</v>
      </c>
      <c r="K12" s="71">
        <v>9</v>
      </c>
      <c r="L12" s="35"/>
      <c r="M12" s="56">
        <f t="shared" si="3"/>
        <v>10.344827586206897</v>
      </c>
      <c r="N12" s="56">
        <f t="shared" si="0"/>
        <v>3.4482758620689657</v>
      </c>
      <c r="O12" s="56">
        <f t="shared" si="1"/>
        <v>31.03448275862069</v>
      </c>
      <c r="P12" s="35"/>
      <c r="Q12" s="73">
        <v>570</v>
      </c>
      <c r="R12" s="76">
        <f t="shared" si="4"/>
        <v>5.0877192982456139</v>
      </c>
      <c r="T12" s="74"/>
    </row>
    <row r="13" spans="1:20" s="52" customFormat="1" ht="18" customHeight="1">
      <c r="A13" s="69" t="s">
        <v>2</v>
      </c>
      <c r="B13" s="31"/>
      <c r="C13" s="32"/>
      <c r="D13" s="32"/>
      <c r="E13" s="32"/>
      <c r="F13" s="35"/>
      <c r="G13" s="32"/>
      <c r="H13" s="32"/>
      <c r="I13" s="35"/>
      <c r="J13" s="32"/>
      <c r="K13" s="32"/>
      <c r="L13" s="35"/>
      <c r="M13" s="33"/>
      <c r="N13" s="33"/>
      <c r="O13" s="33"/>
      <c r="P13" s="35"/>
      <c r="Q13" s="42"/>
      <c r="R13" s="79"/>
      <c r="T13" s="74"/>
    </row>
    <row r="14" spans="1:20" s="52" customFormat="1">
      <c r="A14" s="70" t="s">
        <v>32</v>
      </c>
      <c r="B14" s="71">
        <v>1</v>
      </c>
      <c r="C14" s="71">
        <v>21</v>
      </c>
      <c r="D14" s="71">
        <v>35</v>
      </c>
      <c r="E14" s="72">
        <f>SUM(B14:D14)</f>
        <v>57</v>
      </c>
      <c r="F14" s="35"/>
      <c r="G14" s="71">
        <v>6</v>
      </c>
      <c r="H14" s="71">
        <v>3</v>
      </c>
      <c r="I14" s="35"/>
      <c r="J14" s="71">
        <v>53</v>
      </c>
      <c r="K14" s="71">
        <v>4</v>
      </c>
      <c r="L14" s="35"/>
      <c r="M14" s="56">
        <f>G14/E14%</f>
        <v>10.526315789473685</v>
      </c>
      <c r="N14" s="56">
        <f>H14/E14%</f>
        <v>5.2631578947368425</v>
      </c>
      <c r="O14" s="56">
        <f>K14/E14%</f>
        <v>7.0175438596491233</v>
      </c>
      <c r="P14" s="35"/>
      <c r="Q14" s="73">
        <v>627</v>
      </c>
      <c r="R14" s="76">
        <f t="shared" si="4"/>
        <v>9.0909090909090917</v>
      </c>
      <c r="T14" s="74"/>
    </row>
    <row r="15" spans="1:20" s="52" customFormat="1">
      <c r="A15" s="70" t="s">
        <v>33</v>
      </c>
      <c r="B15" s="71">
        <v>10</v>
      </c>
      <c r="C15" s="71">
        <v>64</v>
      </c>
      <c r="D15" s="71">
        <v>115</v>
      </c>
      <c r="E15" s="72">
        <f t="shared" ref="E15" si="5">SUM(B15:D15)</f>
        <v>189</v>
      </c>
      <c r="F15" s="35"/>
      <c r="G15" s="71">
        <v>18</v>
      </c>
      <c r="H15" s="71">
        <v>19</v>
      </c>
      <c r="I15" s="35"/>
      <c r="J15" s="71">
        <v>174</v>
      </c>
      <c r="K15" s="71">
        <v>15</v>
      </c>
      <c r="L15" s="35"/>
      <c r="M15" s="56">
        <f>G15/E15%</f>
        <v>9.5238095238095237</v>
      </c>
      <c r="N15" s="56">
        <f>H15/E15%</f>
        <v>10.052910052910054</v>
      </c>
      <c r="O15" s="56">
        <f>K15/E15%</f>
        <v>7.9365079365079367</v>
      </c>
      <c r="P15" s="35"/>
      <c r="Q15" s="73">
        <v>1092</v>
      </c>
      <c r="R15" s="76">
        <f t="shared" si="4"/>
        <v>17.307692307692307</v>
      </c>
      <c r="T15" s="74"/>
    </row>
    <row r="16" spans="1:20" s="52" customFormat="1" ht="18" customHeight="1">
      <c r="A16" s="69" t="s">
        <v>29</v>
      </c>
      <c r="B16" s="31"/>
      <c r="C16" s="32"/>
      <c r="D16" s="32"/>
      <c r="E16" s="32"/>
      <c r="F16" s="35"/>
      <c r="G16" s="32"/>
      <c r="H16" s="32"/>
      <c r="I16" s="35"/>
      <c r="J16" s="32"/>
      <c r="K16" s="32"/>
      <c r="L16" s="35"/>
      <c r="M16" s="33"/>
      <c r="N16" s="33"/>
      <c r="O16" s="33"/>
      <c r="P16" s="35"/>
      <c r="Q16" s="42"/>
      <c r="R16" s="79"/>
      <c r="T16" s="74"/>
    </row>
    <row r="17" spans="1:20" s="52" customFormat="1">
      <c r="A17" s="70" t="s">
        <v>55</v>
      </c>
      <c r="B17" s="71">
        <v>5</v>
      </c>
      <c r="C17" s="71">
        <v>41</v>
      </c>
      <c r="D17" s="71">
        <v>82</v>
      </c>
      <c r="E17" s="72">
        <f t="shared" si="2"/>
        <v>128</v>
      </c>
      <c r="G17" s="71">
        <v>15</v>
      </c>
      <c r="H17" s="71">
        <v>18</v>
      </c>
      <c r="J17" s="71">
        <v>110</v>
      </c>
      <c r="K17" s="71">
        <v>18</v>
      </c>
      <c r="M17" s="56">
        <f t="shared" ref="M17:M30" si="6">G17/E17%</f>
        <v>11.71875</v>
      </c>
      <c r="N17" s="56">
        <f t="shared" ref="N17:N30" si="7">H17/E17%</f>
        <v>14.0625</v>
      </c>
      <c r="O17" s="56">
        <f t="shared" ref="O17:O30" si="8">K17/E17%</f>
        <v>14.0625</v>
      </c>
      <c r="Q17" s="73">
        <v>667</v>
      </c>
      <c r="R17" s="76">
        <f t="shared" si="4"/>
        <v>19.1904047976012</v>
      </c>
      <c r="T17" s="74"/>
    </row>
    <row r="18" spans="1:20" s="52" customFormat="1">
      <c r="A18" s="70" t="s">
        <v>42</v>
      </c>
      <c r="B18" s="71">
        <v>9</v>
      </c>
      <c r="C18" s="71">
        <v>296</v>
      </c>
      <c r="D18" s="71">
        <v>593</v>
      </c>
      <c r="E18" s="72">
        <f t="shared" si="2"/>
        <v>898</v>
      </c>
      <c r="G18" s="71">
        <v>267</v>
      </c>
      <c r="H18" s="71">
        <v>416</v>
      </c>
      <c r="J18" s="71">
        <v>357</v>
      </c>
      <c r="K18" s="71">
        <v>541</v>
      </c>
      <c r="M18" s="56">
        <f t="shared" si="6"/>
        <v>29.73273942093541</v>
      </c>
      <c r="N18" s="56">
        <f t="shared" si="7"/>
        <v>46.325167037861917</v>
      </c>
      <c r="O18" s="56">
        <f t="shared" si="8"/>
        <v>60.244988864142535</v>
      </c>
      <c r="Q18" s="73">
        <v>5257</v>
      </c>
      <c r="R18" s="76">
        <f t="shared" si="4"/>
        <v>17.081985923530532</v>
      </c>
      <c r="T18" s="74"/>
    </row>
    <row r="19" spans="1:20" s="52" customFormat="1">
      <c r="A19" s="70" t="s">
        <v>43</v>
      </c>
      <c r="B19" s="71">
        <v>1</v>
      </c>
      <c r="C19" s="71">
        <v>32</v>
      </c>
      <c r="D19" s="71">
        <v>74</v>
      </c>
      <c r="E19" s="72">
        <f t="shared" si="2"/>
        <v>107</v>
      </c>
      <c r="G19" s="71">
        <v>49</v>
      </c>
      <c r="H19" s="71">
        <v>18</v>
      </c>
      <c r="J19" s="71">
        <v>77</v>
      </c>
      <c r="K19" s="71">
        <v>30</v>
      </c>
      <c r="M19" s="56">
        <f t="shared" si="6"/>
        <v>45.794392523364486</v>
      </c>
      <c r="N19" s="56">
        <f t="shared" si="7"/>
        <v>16.822429906542055</v>
      </c>
      <c r="O19" s="56">
        <f t="shared" si="8"/>
        <v>28.037383177570092</v>
      </c>
      <c r="Q19" s="73">
        <v>1401</v>
      </c>
      <c r="R19" s="76">
        <f t="shared" si="4"/>
        <v>7.6374018558172736</v>
      </c>
      <c r="T19" s="74"/>
    </row>
    <row r="20" spans="1:20" s="52" customFormat="1">
      <c r="A20" s="70" t="s">
        <v>44</v>
      </c>
      <c r="B20" s="71">
        <v>58</v>
      </c>
      <c r="C20" s="71">
        <v>394</v>
      </c>
      <c r="D20" s="71">
        <v>350</v>
      </c>
      <c r="E20" s="72">
        <f t="shared" si="2"/>
        <v>802</v>
      </c>
      <c r="G20" s="71">
        <v>374</v>
      </c>
      <c r="H20" s="71">
        <v>429</v>
      </c>
      <c r="J20" s="71">
        <v>307</v>
      </c>
      <c r="K20" s="71">
        <v>495</v>
      </c>
      <c r="M20" s="56">
        <f t="shared" si="6"/>
        <v>46.633416458852871</v>
      </c>
      <c r="N20" s="56">
        <f t="shared" si="7"/>
        <v>53.49127182044888</v>
      </c>
      <c r="O20" s="56">
        <f t="shared" si="8"/>
        <v>61.720698254364095</v>
      </c>
      <c r="Q20" s="73">
        <v>1855</v>
      </c>
      <c r="R20" s="76">
        <f t="shared" si="4"/>
        <v>43.234501347708893</v>
      </c>
      <c r="T20" s="74"/>
    </row>
    <row r="21" spans="1:20" s="52" customFormat="1">
      <c r="A21" s="70" t="s">
        <v>45</v>
      </c>
      <c r="B21" s="71">
        <v>0</v>
      </c>
      <c r="C21" s="71">
        <v>15</v>
      </c>
      <c r="D21" s="71">
        <v>47</v>
      </c>
      <c r="E21" s="72">
        <f t="shared" si="2"/>
        <v>62</v>
      </c>
      <c r="G21" s="71">
        <v>8</v>
      </c>
      <c r="H21" s="71">
        <v>13</v>
      </c>
      <c r="J21" s="71">
        <v>40</v>
      </c>
      <c r="K21" s="71">
        <v>22</v>
      </c>
      <c r="M21" s="56">
        <f t="shared" si="6"/>
        <v>12.903225806451614</v>
      </c>
      <c r="N21" s="56">
        <f t="shared" si="7"/>
        <v>20.967741935483872</v>
      </c>
      <c r="O21" s="56">
        <f t="shared" si="8"/>
        <v>35.483870967741936</v>
      </c>
      <c r="Q21" s="73">
        <v>336</v>
      </c>
      <c r="R21" s="76">
        <f t="shared" si="4"/>
        <v>18.452380952380953</v>
      </c>
      <c r="T21" s="74"/>
    </row>
    <row r="22" spans="1:20" s="52" customFormat="1">
      <c r="A22" s="70" t="s">
        <v>46</v>
      </c>
      <c r="B22" s="71">
        <v>0</v>
      </c>
      <c r="C22" s="71">
        <v>27</v>
      </c>
      <c r="D22" s="71">
        <v>128</v>
      </c>
      <c r="E22" s="72">
        <f t="shared" si="2"/>
        <v>155</v>
      </c>
      <c r="G22" s="71">
        <v>22</v>
      </c>
      <c r="H22" s="71">
        <v>19</v>
      </c>
      <c r="J22" s="71">
        <v>72</v>
      </c>
      <c r="K22" s="71">
        <v>83</v>
      </c>
      <c r="M22" s="56">
        <f t="shared" si="6"/>
        <v>14.193548387096774</v>
      </c>
      <c r="N22" s="56">
        <f t="shared" si="7"/>
        <v>12.258064516129032</v>
      </c>
      <c r="O22" s="56">
        <f t="shared" si="8"/>
        <v>53.548387096774192</v>
      </c>
      <c r="Q22" s="73">
        <v>2594</v>
      </c>
      <c r="R22" s="76">
        <f t="shared" si="4"/>
        <v>5.9753276792598298</v>
      </c>
      <c r="T22" s="74"/>
    </row>
    <row r="23" spans="1:20" s="52" customFormat="1">
      <c r="A23" s="70" t="s">
        <v>47</v>
      </c>
      <c r="B23" s="71">
        <v>0</v>
      </c>
      <c r="C23" s="71">
        <v>5</v>
      </c>
      <c r="D23" s="71">
        <v>4</v>
      </c>
      <c r="E23" s="72">
        <f t="shared" si="2"/>
        <v>9</v>
      </c>
      <c r="G23" s="71">
        <v>1</v>
      </c>
      <c r="H23" s="71">
        <v>7</v>
      </c>
      <c r="J23" s="71">
        <v>3</v>
      </c>
      <c r="K23" s="71">
        <v>6</v>
      </c>
      <c r="M23" s="56">
        <f t="shared" si="6"/>
        <v>11.111111111111111</v>
      </c>
      <c r="N23" s="56">
        <f t="shared" si="7"/>
        <v>77.777777777777786</v>
      </c>
      <c r="O23" s="56">
        <f t="shared" si="8"/>
        <v>66.666666666666671</v>
      </c>
      <c r="Q23" s="73">
        <v>66</v>
      </c>
      <c r="R23" s="76">
        <f t="shared" si="4"/>
        <v>13.636363636363635</v>
      </c>
      <c r="T23" s="74"/>
    </row>
    <row r="24" spans="1:20" s="52" customFormat="1">
      <c r="A24" s="70" t="s">
        <v>48</v>
      </c>
      <c r="B24" s="71">
        <v>0</v>
      </c>
      <c r="C24" s="71">
        <v>27</v>
      </c>
      <c r="D24" s="71">
        <v>78</v>
      </c>
      <c r="E24" s="72">
        <f t="shared" si="2"/>
        <v>105</v>
      </c>
      <c r="G24" s="71">
        <v>17</v>
      </c>
      <c r="H24" s="71">
        <v>33</v>
      </c>
      <c r="J24" s="71">
        <v>32</v>
      </c>
      <c r="K24" s="71">
        <v>73</v>
      </c>
      <c r="M24" s="56">
        <f t="shared" si="6"/>
        <v>16.19047619047619</v>
      </c>
      <c r="N24" s="56">
        <f t="shared" si="7"/>
        <v>31.428571428571427</v>
      </c>
      <c r="O24" s="56">
        <f t="shared" si="8"/>
        <v>69.523809523809518</v>
      </c>
      <c r="Q24" s="73">
        <v>1139</v>
      </c>
      <c r="R24" s="76">
        <f t="shared" si="4"/>
        <v>9.2186128182616329</v>
      </c>
      <c r="T24" s="74"/>
    </row>
    <row r="25" spans="1:20" s="52" customFormat="1">
      <c r="A25" s="70" t="s">
        <v>49</v>
      </c>
      <c r="B25" s="71">
        <v>15</v>
      </c>
      <c r="C25" s="71">
        <v>215</v>
      </c>
      <c r="D25" s="71">
        <v>246</v>
      </c>
      <c r="E25" s="72">
        <f t="shared" si="2"/>
        <v>476</v>
      </c>
      <c r="G25" s="71">
        <v>435</v>
      </c>
      <c r="H25" s="71">
        <v>107</v>
      </c>
      <c r="J25" s="71">
        <v>321</v>
      </c>
      <c r="K25" s="71">
        <v>155</v>
      </c>
      <c r="M25" s="56">
        <f t="shared" si="6"/>
        <v>91.386554621848745</v>
      </c>
      <c r="N25" s="56">
        <f t="shared" si="7"/>
        <v>22.478991596638657</v>
      </c>
      <c r="O25" s="56">
        <f t="shared" si="8"/>
        <v>32.563025210084035</v>
      </c>
      <c r="Q25" s="73">
        <v>1468</v>
      </c>
      <c r="R25" s="76">
        <f t="shared" si="4"/>
        <v>32.425068119891009</v>
      </c>
      <c r="T25" s="74"/>
    </row>
    <row r="26" spans="1:20" s="52" customFormat="1">
      <c r="A26" s="70" t="s">
        <v>50</v>
      </c>
      <c r="B26" s="71">
        <v>3</v>
      </c>
      <c r="C26" s="71">
        <v>67</v>
      </c>
      <c r="D26" s="71">
        <v>177</v>
      </c>
      <c r="E26" s="72">
        <f t="shared" si="2"/>
        <v>247</v>
      </c>
      <c r="G26" s="71">
        <v>63</v>
      </c>
      <c r="H26" s="71">
        <v>131</v>
      </c>
      <c r="J26" s="71">
        <v>128</v>
      </c>
      <c r="K26" s="71">
        <v>119</v>
      </c>
      <c r="M26" s="56">
        <f t="shared" si="6"/>
        <v>25.506072874493924</v>
      </c>
      <c r="N26" s="56">
        <f t="shared" si="7"/>
        <v>53.036437246963558</v>
      </c>
      <c r="O26" s="56">
        <f t="shared" si="8"/>
        <v>48.178137651821856</v>
      </c>
      <c r="Q26" s="73">
        <v>2116</v>
      </c>
      <c r="R26" s="76">
        <f t="shared" si="4"/>
        <v>11.67296786389414</v>
      </c>
      <c r="T26" s="74"/>
    </row>
    <row r="27" spans="1:20" s="52" customFormat="1">
      <c r="A27" s="70" t="s">
        <v>51</v>
      </c>
      <c r="B27" s="71">
        <v>0</v>
      </c>
      <c r="C27" s="71">
        <v>22</v>
      </c>
      <c r="D27" s="71">
        <v>104</v>
      </c>
      <c r="E27" s="72">
        <f t="shared" si="2"/>
        <v>126</v>
      </c>
      <c r="G27" s="71">
        <v>119</v>
      </c>
      <c r="H27" s="71">
        <v>14</v>
      </c>
      <c r="J27" s="71">
        <v>31</v>
      </c>
      <c r="K27" s="71">
        <v>95</v>
      </c>
      <c r="M27" s="56">
        <f t="shared" si="6"/>
        <v>94.444444444444443</v>
      </c>
      <c r="N27" s="56">
        <f t="shared" si="7"/>
        <v>11.111111111111111</v>
      </c>
      <c r="O27" s="56">
        <f t="shared" si="8"/>
        <v>75.396825396825392</v>
      </c>
      <c r="Q27" s="73">
        <v>900</v>
      </c>
      <c r="R27" s="76">
        <f t="shared" si="4"/>
        <v>14</v>
      </c>
      <c r="T27" s="74"/>
    </row>
    <row r="28" spans="1:20" s="52" customFormat="1">
      <c r="A28" s="70" t="s">
        <v>52</v>
      </c>
      <c r="B28" s="71">
        <v>1</v>
      </c>
      <c r="C28" s="71">
        <v>116</v>
      </c>
      <c r="D28" s="71">
        <v>399</v>
      </c>
      <c r="E28" s="72">
        <f t="shared" si="2"/>
        <v>516</v>
      </c>
      <c r="G28" s="71">
        <v>233</v>
      </c>
      <c r="H28" s="71">
        <v>314</v>
      </c>
      <c r="J28" s="71">
        <v>108</v>
      </c>
      <c r="K28" s="71">
        <v>408</v>
      </c>
      <c r="M28" s="56">
        <f t="shared" si="6"/>
        <v>45.155038759689923</v>
      </c>
      <c r="N28" s="56">
        <f t="shared" si="7"/>
        <v>60.852713178294572</v>
      </c>
      <c r="O28" s="56">
        <f t="shared" si="8"/>
        <v>79.069767441860463</v>
      </c>
      <c r="Q28" s="73">
        <v>4306</v>
      </c>
      <c r="R28" s="76">
        <f t="shared" si="4"/>
        <v>11.983279145378541</v>
      </c>
      <c r="T28" s="74"/>
    </row>
    <row r="29" spans="1:20" s="52" customFormat="1">
      <c r="A29" s="70" t="s">
        <v>53</v>
      </c>
      <c r="B29" s="71">
        <v>11</v>
      </c>
      <c r="C29" s="71">
        <v>81</v>
      </c>
      <c r="D29" s="71">
        <v>123</v>
      </c>
      <c r="E29" s="72">
        <f t="shared" si="2"/>
        <v>215</v>
      </c>
      <c r="G29" s="71">
        <v>50</v>
      </c>
      <c r="H29" s="71">
        <v>96</v>
      </c>
      <c r="J29" s="71">
        <v>47</v>
      </c>
      <c r="K29" s="71">
        <v>168</v>
      </c>
      <c r="M29" s="56">
        <f t="shared" si="6"/>
        <v>23.255813953488374</v>
      </c>
      <c r="N29" s="56">
        <f t="shared" si="7"/>
        <v>44.651162790697676</v>
      </c>
      <c r="O29" s="56">
        <f t="shared" si="8"/>
        <v>78.139534883720927</v>
      </c>
      <c r="Q29" s="73">
        <v>659</v>
      </c>
      <c r="R29" s="76">
        <f t="shared" si="4"/>
        <v>32.625189681335357</v>
      </c>
      <c r="T29" s="74"/>
    </row>
    <row r="30" spans="1:20" s="52" customFormat="1">
      <c r="A30" s="70" t="s">
        <v>25</v>
      </c>
      <c r="B30" s="71">
        <v>4</v>
      </c>
      <c r="C30" s="71">
        <v>20</v>
      </c>
      <c r="D30" s="71">
        <v>37</v>
      </c>
      <c r="E30" s="72">
        <f t="shared" si="2"/>
        <v>61</v>
      </c>
      <c r="F30" s="75"/>
      <c r="G30" s="71">
        <v>25</v>
      </c>
      <c r="H30" s="71">
        <v>29</v>
      </c>
      <c r="J30" s="71">
        <v>35</v>
      </c>
      <c r="K30" s="71">
        <v>26</v>
      </c>
      <c r="M30" s="56">
        <f t="shared" si="6"/>
        <v>40.983606557377051</v>
      </c>
      <c r="N30" s="56">
        <f t="shared" si="7"/>
        <v>47.540983606557376</v>
      </c>
      <c r="O30" s="56">
        <f t="shared" si="8"/>
        <v>42.622950819672134</v>
      </c>
      <c r="Q30" s="73">
        <v>506</v>
      </c>
      <c r="R30" s="76">
        <f t="shared" si="4"/>
        <v>12.055335968379447</v>
      </c>
      <c r="T30" s="74"/>
    </row>
    <row r="31" spans="1:20" ht="30" customHeight="1">
      <c r="A31" s="81" t="s">
        <v>5</v>
      </c>
      <c r="B31" s="27">
        <f>SUM(B4:B30)</f>
        <v>161</v>
      </c>
      <c r="C31" s="27">
        <f>SUM(C4:C30)</f>
        <v>1980</v>
      </c>
      <c r="D31" s="27">
        <f>SUM(D4:D30)</f>
        <v>3564</v>
      </c>
      <c r="E31" s="27">
        <f>SUM(E4:E30)</f>
        <v>5705</v>
      </c>
      <c r="F31" s="19"/>
      <c r="G31" s="27">
        <f>SUM(G4:G30)</f>
        <v>1927</v>
      </c>
      <c r="H31" s="27">
        <f>SUM(H4:H30)</f>
        <v>1791</v>
      </c>
      <c r="I31" s="3"/>
      <c r="J31" s="27">
        <f>SUM(J4:J30)</f>
        <v>3077</v>
      </c>
      <c r="K31" s="27">
        <f>SUM(K4:K30)</f>
        <v>2628</v>
      </c>
      <c r="L31" s="3"/>
      <c r="M31" s="4">
        <f>G31/E31%</f>
        <v>33.777388255915866</v>
      </c>
      <c r="N31" s="4">
        <f>H31/E31%</f>
        <v>31.393514460999125</v>
      </c>
      <c r="O31" s="4">
        <f>K31/E31%</f>
        <v>46.064855390008766</v>
      </c>
      <c r="P31" s="3"/>
      <c r="Q31" s="43">
        <f>SUM(Q5:Q30)</f>
        <v>41481</v>
      </c>
      <c r="R31" s="80">
        <f t="shared" si="4"/>
        <v>13.753284636339529</v>
      </c>
      <c r="T31" s="45"/>
    </row>
    <row r="32" spans="1:20" ht="20.100000000000001" customHeight="1">
      <c r="A32" s="5" t="s">
        <v>70</v>
      </c>
      <c r="B32" s="23"/>
      <c r="C32" s="23"/>
      <c r="D32" s="23"/>
      <c r="E32" s="23"/>
      <c r="F32" s="22"/>
      <c r="G32" s="22"/>
      <c r="H32" s="22"/>
      <c r="I32" s="22"/>
      <c r="J32" s="22"/>
      <c r="K32" s="22"/>
      <c r="L32" s="22"/>
      <c r="M32" s="22"/>
      <c r="N32" s="22"/>
      <c r="O32" s="24"/>
      <c r="P32" s="22"/>
      <c r="Q32" s="44"/>
      <c r="R32" s="24"/>
    </row>
  </sheetData>
  <sortState ref="A17:A29">
    <sortCondition ref="A29"/>
  </sortState>
  <printOptions horizontalCentered="1" verticalCentered="1"/>
  <pageMargins left="0.55118110236220474" right="0.55118110236220474" top="0.74803149606299213" bottom="0.74803149606299213" header="0.31496062992125984" footer="0.31496062992125984"/>
  <pageSetup paperSize="9" scale="8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7"/>
  <sheetViews>
    <sheetView showGridLines="0" workbookViewId="0"/>
  </sheetViews>
  <sheetFormatPr defaultColWidth="11.85546875" defaultRowHeight="15"/>
  <cols>
    <col min="1" max="1" width="4.140625" style="26" customWidth="1"/>
    <col min="2" max="2" width="27.7109375" style="26" customWidth="1"/>
    <col min="3" max="3" width="9.140625" style="26" customWidth="1"/>
    <col min="4" max="4" width="9.5703125" style="26" customWidth="1"/>
    <col min="5" max="6" width="8.140625" style="26" customWidth="1"/>
    <col min="7" max="9" width="9.140625" style="26" customWidth="1"/>
    <col min="10" max="10" width="3.5703125" style="26" customWidth="1"/>
    <col min="11" max="12" width="8.140625" style="26" customWidth="1"/>
    <col min="13" max="13" width="2.28515625" style="26" customWidth="1"/>
    <col min="14" max="15" width="8.140625" style="26" customWidth="1"/>
    <col min="16" max="16" width="2.28515625" style="26" customWidth="1"/>
    <col min="17" max="19" width="6.7109375" style="26" customWidth="1"/>
    <col min="20" max="20" width="5.7109375" style="26" customWidth="1"/>
    <col min="21" max="16384" width="11.85546875" style="26"/>
  </cols>
  <sheetData>
    <row r="1" spans="1:20" ht="24" customHeight="1">
      <c r="A1" s="15" t="s">
        <v>64</v>
      </c>
      <c r="B1" s="12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4"/>
      <c r="T1" s="1"/>
    </row>
    <row r="2" spans="1:20" ht="24" customHeight="1">
      <c r="A2" s="16" t="s">
        <v>24</v>
      </c>
      <c r="B2" s="8"/>
      <c r="C2" s="9"/>
      <c r="D2" s="9"/>
      <c r="E2" s="9"/>
      <c r="F2" s="9"/>
      <c r="G2" s="9"/>
      <c r="H2" s="9"/>
      <c r="I2" s="9"/>
      <c r="J2" s="10"/>
      <c r="K2" s="9"/>
      <c r="L2" s="9"/>
      <c r="M2" s="10"/>
      <c r="N2" s="9"/>
      <c r="O2" s="9"/>
      <c r="P2" s="10"/>
      <c r="Q2" s="9"/>
      <c r="R2" s="9"/>
      <c r="S2" s="11"/>
      <c r="T2" s="1"/>
    </row>
    <row r="3" spans="1:20" s="18" customFormat="1" ht="45">
      <c r="A3" s="28" t="s">
        <v>7</v>
      </c>
      <c r="B3" s="28" t="s">
        <v>6</v>
      </c>
      <c r="C3" s="28" t="s">
        <v>0</v>
      </c>
      <c r="D3" s="28" t="s">
        <v>3</v>
      </c>
      <c r="E3" s="28" t="s">
        <v>4</v>
      </c>
      <c r="F3" s="28" t="s">
        <v>28</v>
      </c>
      <c r="G3" s="29" t="s">
        <v>13</v>
      </c>
      <c r="H3" s="29" t="s">
        <v>26</v>
      </c>
      <c r="I3" s="28" t="s">
        <v>5</v>
      </c>
      <c r="J3" s="2" t="s">
        <v>9</v>
      </c>
      <c r="K3" s="30" t="s">
        <v>57</v>
      </c>
      <c r="L3" s="30" t="s">
        <v>56</v>
      </c>
      <c r="M3" s="2"/>
      <c r="N3" s="30" t="s">
        <v>11</v>
      </c>
      <c r="O3" s="30" t="s">
        <v>10</v>
      </c>
      <c r="P3" s="17"/>
      <c r="Q3" s="29" t="s">
        <v>14</v>
      </c>
      <c r="R3" s="29" t="s">
        <v>15</v>
      </c>
      <c r="S3" s="29" t="s">
        <v>16</v>
      </c>
    </row>
    <row r="4" spans="1:20" s="52" customFormat="1" ht="18" customHeight="1">
      <c r="A4" s="140" t="s">
        <v>17</v>
      </c>
      <c r="B4" s="46" t="s">
        <v>30</v>
      </c>
      <c r="C4" s="47">
        <v>47</v>
      </c>
      <c r="D4" s="47">
        <v>4</v>
      </c>
      <c r="E4" s="47">
        <v>0</v>
      </c>
      <c r="F4" s="47">
        <v>0</v>
      </c>
      <c r="G4" s="47">
        <v>26</v>
      </c>
      <c r="H4" s="47">
        <v>0</v>
      </c>
      <c r="I4" s="48">
        <f t="shared" ref="I4:I8" si="0">SUM(C4:H4)</f>
        <v>77</v>
      </c>
      <c r="J4" s="49"/>
      <c r="K4" s="47">
        <v>41</v>
      </c>
      <c r="L4" s="47">
        <v>15</v>
      </c>
      <c r="M4" s="49"/>
      <c r="N4" s="47">
        <v>59</v>
      </c>
      <c r="O4" s="47">
        <v>18</v>
      </c>
      <c r="P4" s="50"/>
      <c r="Q4" s="51">
        <f t="shared" ref="Q4:Q26" si="1">K4/I4%</f>
        <v>53.246753246753244</v>
      </c>
      <c r="R4" s="51">
        <f t="shared" ref="R4:R26" si="2">L4/I4%</f>
        <v>19.480519480519479</v>
      </c>
      <c r="S4" s="51">
        <f t="shared" ref="S4:S26" si="3">O4/I4%</f>
        <v>23.376623376623375</v>
      </c>
    </row>
    <row r="5" spans="1:20" s="52" customFormat="1" ht="14.45" customHeight="1">
      <c r="A5" s="141"/>
      <c r="B5" s="46" t="s">
        <v>31</v>
      </c>
      <c r="C5" s="47">
        <v>6</v>
      </c>
      <c r="D5" s="47">
        <v>0</v>
      </c>
      <c r="E5" s="47">
        <v>0</v>
      </c>
      <c r="F5" s="47">
        <v>0</v>
      </c>
      <c r="G5" s="47">
        <v>7</v>
      </c>
      <c r="H5" s="47">
        <v>0</v>
      </c>
      <c r="I5" s="53">
        <f>SUM(C5:H5)</f>
        <v>13</v>
      </c>
      <c r="J5" s="54"/>
      <c r="K5" s="62">
        <v>4</v>
      </c>
      <c r="L5" s="62">
        <v>2</v>
      </c>
      <c r="M5" s="54"/>
      <c r="N5" s="62">
        <v>12</v>
      </c>
      <c r="O5" s="62">
        <v>1</v>
      </c>
      <c r="P5" s="55"/>
      <c r="Q5" s="56">
        <f t="shared" ref="Q5:Q6" si="4">K5/I5%</f>
        <v>30.769230769230766</v>
      </c>
      <c r="R5" s="56">
        <f t="shared" ref="R5:R6" si="5">L5/I5%</f>
        <v>15.384615384615383</v>
      </c>
      <c r="S5" s="56">
        <f t="shared" ref="S5:S6" si="6">O5/I5%</f>
        <v>7.6923076923076916</v>
      </c>
    </row>
    <row r="6" spans="1:20" s="52" customFormat="1" ht="14.45" customHeight="1">
      <c r="A6" s="141"/>
      <c r="B6" s="46" t="s">
        <v>54</v>
      </c>
      <c r="C6" s="47">
        <v>119</v>
      </c>
      <c r="D6" s="47">
        <v>20</v>
      </c>
      <c r="E6" s="47">
        <v>0</v>
      </c>
      <c r="F6" s="47">
        <v>0</v>
      </c>
      <c r="G6" s="47">
        <v>28</v>
      </c>
      <c r="H6" s="47">
        <v>0</v>
      </c>
      <c r="I6" s="53">
        <f t="shared" ref="I6" si="7">SUM(C6:H6)</f>
        <v>167</v>
      </c>
      <c r="J6" s="54"/>
      <c r="K6" s="62">
        <v>103</v>
      </c>
      <c r="L6" s="62">
        <v>95</v>
      </c>
      <c r="M6" s="54"/>
      <c r="N6" s="62">
        <v>88</v>
      </c>
      <c r="O6" s="62">
        <v>79</v>
      </c>
      <c r="P6" s="55"/>
      <c r="Q6" s="56">
        <f t="shared" si="4"/>
        <v>61.67664670658683</v>
      </c>
      <c r="R6" s="56">
        <f t="shared" si="5"/>
        <v>56.886227544910184</v>
      </c>
      <c r="S6" s="56">
        <f t="shared" si="6"/>
        <v>47.305389221556887</v>
      </c>
    </row>
    <row r="7" spans="1:20" s="52" customFormat="1" ht="14.45" customHeight="1">
      <c r="A7" s="141"/>
      <c r="B7" s="46" t="s">
        <v>25</v>
      </c>
      <c r="C7" s="47">
        <v>88</v>
      </c>
      <c r="D7" s="47">
        <v>24</v>
      </c>
      <c r="E7" s="47">
        <v>0</v>
      </c>
      <c r="F7" s="47">
        <v>0</v>
      </c>
      <c r="G7" s="47">
        <v>32</v>
      </c>
      <c r="H7" s="47">
        <v>0</v>
      </c>
      <c r="I7" s="53">
        <f t="shared" si="0"/>
        <v>144</v>
      </c>
      <c r="J7" s="54"/>
      <c r="K7" s="62">
        <v>96</v>
      </c>
      <c r="L7" s="62">
        <v>60</v>
      </c>
      <c r="M7" s="54"/>
      <c r="N7" s="62">
        <v>88</v>
      </c>
      <c r="O7" s="62">
        <v>56</v>
      </c>
      <c r="P7" s="55"/>
      <c r="Q7" s="56">
        <f t="shared" si="1"/>
        <v>66.666666666666671</v>
      </c>
      <c r="R7" s="56">
        <f t="shared" si="2"/>
        <v>41.666666666666671</v>
      </c>
      <c r="S7" s="56">
        <f t="shared" si="3"/>
        <v>38.888888888888893</v>
      </c>
    </row>
    <row r="8" spans="1:20" s="52" customFormat="1" ht="18" customHeight="1">
      <c r="A8" s="142"/>
      <c r="B8" s="57" t="s">
        <v>23</v>
      </c>
      <c r="C8" s="53">
        <f t="shared" ref="C8:H8" si="8">SUM(C4:C7)</f>
        <v>260</v>
      </c>
      <c r="D8" s="53">
        <f t="shared" si="8"/>
        <v>48</v>
      </c>
      <c r="E8" s="53">
        <f t="shared" si="8"/>
        <v>0</v>
      </c>
      <c r="F8" s="53">
        <f t="shared" si="8"/>
        <v>0</v>
      </c>
      <c r="G8" s="53">
        <f t="shared" si="8"/>
        <v>93</v>
      </c>
      <c r="H8" s="53">
        <f t="shared" si="8"/>
        <v>0</v>
      </c>
      <c r="I8" s="53">
        <f t="shared" si="0"/>
        <v>401</v>
      </c>
      <c r="J8" s="54"/>
      <c r="K8" s="53">
        <f>SUM(K4:K7)</f>
        <v>244</v>
      </c>
      <c r="L8" s="53">
        <f>SUM(L4:L7)</f>
        <v>172</v>
      </c>
      <c r="M8" s="54"/>
      <c r="N8" s="53">
        <f>SUM(N4:N7)</f>
        <v>247</v>
      </c>
      <c r="O8" s="53">
        <f>SUM(O4:O7)</f>
        <v>154</v>
      </c>
      <c r="P8" s="55"/>
      <c r="Q8" s="58">
        <f t="shared" si="1"/>
        <v>60.847880299251877</v>
      </c>
      <c r="R8" s="58">
        <f t="shared" si="2"/>
        <v>42.892768079800504</v>
      </c>
      <c r="S8" s="58">
        <f t="shared" si="3"/>
        <v>38.403990024937656</v>
      </c>
    </row>
    <row r="9" spans="1:20" s="52" customFormat="1">
      <c r="A9" s="67"/>
      <c r="B9" s="59"/>
      <c r="C9" s="60"/>
      <c r="D9" s="60"/>
      <c r="E9" s="60"/>
      <c r="F9" s="60"/>
      <c r="G9" s="60"/>
      <c r="H9" s="60"/>
      <c r="I9" s="60"/>
      <c r="J9" s="54"/>
      <c r="K9" s="60"/>
      <c r="L9" s="60"/>
      <c r="M9" s="54"/>
      <c r="N9" s="60"/>
      <c r="O9" s="60"/>
      <c r="P9" s="55"/>
      <c r="Q9" s="61"/>
      <c r="R9" s="61"/>
      <c r="S9" s="61"/>
    </row>
    <row r="10" spans="1:20" s="52" customFormat="1" ht="18" customHeight="1">
      <c r="A10" s="140" t="s">
        <v>12</v>
      </c>
      <c r="B10" s="46" t="s">
        <v>30</v>
      </c>
      <c r="C10" s="47">
        <v>689</v>
      </c>
      <c r="D10" s="47">
        <v>149</v>
      </c>
      <c r="E10" s="47">
        <v>0</v>
      </c>
      <c r="F10" s="47">
        <v>0</v>
      </c>
      <c r="G10" s="47">
        <v>292</v>
      </c>
      <c r="H10" s="47">
        <v>0</v>
      </c>
      <c r="I10" s="48">
        <f t="shared" ref="I10:I14" si="9">SUM(C10:H10)</f>
        <v>1130</v>
      </c>
      <c r="J10" s="49"/>
      <c r="K10" s="47">
        <v>335</v>
      </c>
      <c r="L10" s="47">
        <v>113</v>
      </c>
      <c r="M10" s="49"/>
      <c r="N10" s="47">
        <v>888</v>
      </c>
      <c r="O10" s="47">
        <v>241</v>
      </c>
      <c r="P10" s="50"/>
      <c r="Q10" s="51">
        <f t="shared" si="1"/>
        <v>29.646017699115042</v>
      </c>
      <c r="R10" s="51">
        <f t="shared" si="2"/>
        <v>10</v>
      </c>
      <c r="S10" s="51">
        <f t="shared" si="3"/>
        <v>21.327433628318584</v>
      </c>
    </row>
    <row r="11" spans="1:20" s="52" customFormat="1" ht="14.45" customHeight="1">
      <c r="A11" s="141"/>
      <c r="B11" s="46" t="s">
        <v>31</v>
      </c>
      <c r="C11" s="47">
        <v>93</v>
      </c>
      <c r="D11" s="47">
        <v>19</v>
      </c>
      <c r="E11" s="47">
        <v>0</v>
      </c>
      <c r="F11" s="47">
        <v>0</v>
      </c>
      <c r="G11" s="47">
        <v>69</v>
      </c>
      <c r="H11" s="47">
        <v>0</v>
      </c>
      <c r="I11" s="53">
        <f>SUM(C11:H11)</f>
        <v>181</v>
      </c>
      <c r="J11" s="54"/>
      <c r="K11" s="62">
        <v>43</v>
      </c>
      <c r="L11" s="62">
        <v>17</v>
      </c>
      <c r="M11" s="54"/>
      <c r="N11" s="62">
        <v>167</v>
      </c>
      <c r="O11" s="62">
        <v>14</v>
      </c>
      <c r="P11" s="55"/>
      <c r="Q11" s="56">
        <f t="shared" ref="Q11:Q12" si="10">K11/I11%</f>
        <v>23.756906077348066</v>
      </c>
      <c r="R11" s="56">
        <f t="shared" ref="R11:R12" si="11">L11/I11%</f>
        <v>9.3922651933701662</v>
      </c>
      <c r="S11" s="56">
        <f t="shared" ref="S11:S12" si="12">O11/I11%</f>
        <v>7.7348066298342539</v>
      </c>
    </row>
    <row r="12" spans="1:20" s="52" customFormat="1" ht="14.45" customHeight="1">
      <c r="A12" s="141"/>
      <c r="B12" s="46" t="s">
        <v>54</v>
      </c>
      <c r="C12" s="47">
        <v>909</v>
      </c>
      <c r="D12" s="47">
        <v>457</v>
      </c>
      <c r="E12" s="47">
        <v>0</v>
      </c>
      <c r="F12" s="47">
        <v>0</v>
      </c>
      <c r="G12" s="47">
        <v>350</v>
      </c>
      <c r="H12" s="47">
        <v>0</v>
      </c>
      <c r="I12" s="53">
        <f t="shared" ref="I12" si="13">SUM(C12:H12)</f>
        <v>1716</v>
      </c>
      <c r="J12" s="54"/>
      <c r="K12" s="62">
        <v>815</v>
      </c>
      <c r="L12" s="62">
        <v>961</v>
      </c>
      <c r="M12" s="54"/>
      <c r="N12" s="62">
        <v>822</v>
      </c>
      <c r="O12" s="62">
        <v>894</v>
      </c>
      <c r="P12" s="55"/>
      <c r="Q12" s="56">
        <f t="shared" si="10"/>
        <v>47.494172494172496</v>
      </c>
      <c r="R12" s="56">
        <f t="shared" si="11"/>
        <v>56.002331002331005</v>
      </c>
      <c r="S12" s="56">
        <f t="shared" si="12"/>
        <v>52.0979020979021</v>
      </c>
    </row>
    <row r="13" spans="1:20" s="52" customFormat="1" ht="14.45" customHeight="1">
      <c r="A13" s="141"/>
      <c r="B13" s="46" t="s">
        <v>25</v>
      </c>
      <c r="C13" s="47">
        <v>1050</v>
      </c>
      <c r="D13" s="47">
        <v>361</v>
      </c>
      <c r="E13" s="47">
        <v>0</v>
      </c>
      <c r="F13" s="47">
        <v>0</v>
      </c>
      <c r="G13" s="47">
        <v>369</v>
      </c>
      <c r="H13" s="47">
        <v>1</v>
      </c>
      <c r="I13" s="53">
        <f t="shared" si="9"/>
        <v>1781</v>
      </c>
      <c r="J13" s="54"/>
      <c r="K13" s="62">
        <v>985</v>
      </c>
      <c r="L13" s="62">
        <v>601</v>
      </c>
      <c r="M13" s="54"/>
      <c r="N13" s="62">
        <v>1115</v>
      </c>
      <c r="O13" s="62">
        <v>667</v>
      </c>
      <c r="P13" s="55"/>
      <c r="Q13" s="56">
        <f t="shared" si="1"/>
        <v>55.306007860752388</v>
      </c>
      <c r="R13" s="56">
        <f>L13/I13%</f>
        <v>33.745087029758565</v>
      </c>
      <c r="S13" s="56">
        <f t="shared" si="3"/>
        <v>37.450870297585631</v>
      </c>
    </row>
    <row r="14" spans="1:20" s="52" customFormat="1" ht="18" customHeight="1">
      <c r="A14" s="142"/>
      <c r="B14" s="57" t="s">
        <v>22</v>
      </c>
      <c r="C14" s="53">
        <f t="shared" ref="C14:H14" si="14">SUM(C10:C13)</f>
        <v>2741</v>
      </c>
      <c r="D14" s="53">
        <f t="shared" si="14"/>
        <v>986</v>
      </c>
      <c r="E14" s="53">
        <f t="shared" si="14"/>
        <v>0</v>
      </c>
      <c r="F14" s="53">
        <f t="shared" si="14"/>
        <v>0</v>
      </c>
      <c r="G14" s="53">
        <f t="shared" si="14"/>
        <v>1080</v>
      </c>
      <c r="H14" s="53">
        <f t="shared" si="14"/>
        <v>1</v>
      </c>
      <c r="I14" s="53">
        <f t="shared" si="9"/>
        <v>4808</v>
      </c>
      <c r="J14" s="54"/>
      <c r="K14" s="53">
        <f>SUM(K10:K13)</f>
        <v>2178</v>
      </c>
      <c r="L14" s="53">
        <f>SUM(L10:L13)</f>
        <v>1692</v>
      </c>
      <c r="M14" s="54"/>
      <c r="N14" s="53">
        <f>SUM(N10:N13)</f>
        <v>2992</v>
      </c>
      <c r="O14" s="53">
        <f>SUM(O10:O13)</f>
        <v>1816</v>
      </c>
      <c r="P14" s="55"/>
      <c r="Q14" s="58">
        <f t="shared" si="1"/>
        <v>45.299500831946759</v>
      </c>
      <c r="R14" s="58">
        <f t="shared" si="2"/>
        <v>35.191347753743763</v>
      </c>
      <c r="S14" s="58">
        <f t="shared" si="3"/>
        <v>37.770382695507486</v>
      </c>
    </row>
    <row r="15" spans="1:20" s="52" customFormat="1">
      <c r="A15" s="67"/>
      <c r="B15" s="59"/>
      <c r="C15" s="60"/>
      <c r="D15" s="60"/>
      <c r="E15" s="60"/>
      <c r="F15" s="60"/>
      <c r="G15" s="60"/>
      <c r="H15" s="60"/>
      <c r="I15" s="60"/>
      <c r="J15" s="54"/>
      <c r="K15" s="60"/>
      <c r="L15" s="60"/>
      <c r="M15" s="54"/>
      <c r="N15" s="60"/>
      <c r="O15" s="60"/>
      <c r="P15" s="55"/>
      <c r="Q15" s="61"/>
      <c r="R15" s="61"/>
      <c r="S15" s="61"/>
    </row>
    <row r="16" spans="1:20" s="52" customFormat="1" ht="18" customHeight="1">
      <c r="A16" s="140" t="s">
        <v>8</v>
      </c>
      <c r="B16" s="46" t="s">
        <v>30</v>
      </c>
      <c r="C16" s="47">
        <v>1477</v>
      </c>
      <c r="D16" s="47">
        <v>731</v>
      </c>
      <c r="E16" s="47">
        <v>1</v>
      </c>
      <c r="F16" s="47">
        <v>0</v>
      </c>
      <c r="G16" s="47">
        <v>216</v>
      </c>
      <c r="H16" s="47">
        <v>0</v>
      </c>
      <c r="I16" s="48">
        <f t="shared" ref="I16:I20" si="15">SUM(C16:H16)</f>
        <v>2425</v>
      </c>
      <c r="J16" s="49"/>
      <c r="K16" s="47">
        <v>388</v>
      </c>
      <c r="L16" s="47">
        <v>166</v>
      </c>
      <c r="M16" s="49"/>
      <c r="N16" s="47">
        <v>1751</v>
      </c>
      <c r="O16" s="47">
        <v>674</v>
      </c>
      <c r="P16" s="50"/>
      <c r="Q16" s="51">
        <f t="shared" si="1"/>
        <v>16</v>
      </c>
      <c r="R16" s="51">
        <f t="shared" si="2"/>
        <v>6.8453608247422677</v>
      </c>
      <c r="S16" s="51">
        <f t="shared" si="3"/>
        <v>27.793814432989691</v>
      </c>
    </row>
    <row r="17" spans="1:19" s="52" customFormat="1">
      <c r="A17" s="141"/>
      <c r="B17" s="46" t="s">
        <v>31</v>
      </c>
      <c r="C17" s="47">
        <v>237</v>
      </c>
      <c r="D17" s="47">
        <v>43</v>
      </c>
      <c r="E17" s="47">
        <v>2</v>
      </c>
      <c r="F17" s="47">
        <v>0</v>
      </c>
      <c r="G17" s="47">
        <v>39</v>
      </c>
      <c r="H17" s="47">
        <v>0</v>
      </c>
      <c r="I17" s="53">
        <f>SUM(C17:H17)</f>
        <v>321</v>
      </c>
      <c r="J17" s="54"/>
      <c r="K17" s="62">
        <v>56</v>
      </c>
      <c r="L17" s="62">
        <v>24</v>
      </c>
      <c r="M17" s="54"/>
      <c r="N17" s="62">
        <v>288</v>
      </c>
      <c r="O17" s="62">
        <v>33</v>
      </c>
      <c r="P17" s="55"/>
      <c r="Q17" s="56">
        <f t="shared" ref="Q17:Q18" si="16">K17/I17%</f>
        <v>17.445482866043616</v>
      </c>
      <c r="R17" s="56">
        <f t="shared" ref="R17:R18" si="17">L17/I17%</f>
        <v>7.4766355140186915</v>
      </c>
      <c r="S17" s="56">
        <f t="shared" ref="S17:S18" si="18">O17/I17%</f>
        <v>10.280373831775702</v>
      </c>
    </row>
    <row r="18" spans="1:19" s="52" customFormat="1">
      <c r="A18" s="141"/>
      <c r="B18" s="46" t="s">
        <v>54</v>
      </c>
      <c r="C18" s="47">
        <v>1130</v>
      </c>
      <c r="D18" s="47">
        <v>1021</v>
      </c>
      <c r="E18" s="47">
        <v>5</v>
      </c>
      <c r="F18" s="47">
        <v>0</v>
      </c>
      <c r="G18" s="47">
        <v>290</v>
      </c>
      <c r="H18" s="47">
        <v>0</v>
      </c>
      <c r="I18" s="53">
        <f t="shared" ref="I18" si="19">SUM(C18:H18)</f>
        <v>2446</v>
      </c>
      <c r="J18" s="54"/>
      <c r="K18" s="62">
        <v>690</v>
      </c>
      <c r="L18" s="62">
        <v>1189</v>
      </c>
      <c r="M18" s="54"/>
      <c r="N18" s="62">
        <v>1092</v>
      </c>
      <c r="O18" s="62">
        <v>1354</v>
      </c>
      <c r="P18" s="55"/>
      <c r="Q18" s="56">
        <f t="shared" si="16"/>
        <v>28.209321340964841</v>
      </c>
      <c r="R18" s="56">
        <f t="shared" si="17"/>
        <v>48.609975470155355</v>
      </c>
      <c r="S18" s="56">
        <f t="shared" si="18"/>
        <v>55.355682747342598</v>
      </c>
    </row>
    <row r="19" spans="1:19" s="52" customFormat="1">
      <c r="A19" s="141"/>
      <c r="B19" s="46" t="s">
        <v>25</v>
      </c>
      <c r="C19" s="47">
        <v>1562</v>
      </c>
      <c r="D19" s="47">
        <v>1114</v>
      </c>
      <c r="E19" s="47">
        <v>1</v>
      </c>
      <c r="F19" s="47">
        <v>0</v>
      </c>
      <c r="G19" s="47">
        <v>270</v>
      </c>
      <c r="H19" s="47">
        <v>2</v>
      </c>
      <c r="I19" s="53">
        <f t="shared" si="15"/>
        <v>2949</v>
      </c>
      <c r="J19" s="54"/>
      <c r="K19" s="62">
        <v>1185</v>
      </c>
      <c r="L19" s="62">
        <v>916</v>
      </c>
      <c r="M19" s="54"/>
      <c r="N19" s="62">
        <v>1534</v>
      </c>
      <c r="O19" s="62">
        <v>1415</v>
      </c>
      <c r="P19" s="55"/>
      <c r="Q19" s="56">
        <f t="shared" si="1"/>
        <v>40.183112919633778</v>
      </c>
      <c r="R19" s="56">
        <f t="shared" si="2"/>
        <v>31.061376737877247</v>
      </c>
      <c r="S19" s="56">
        <f t="shared" si="3"/>
        <v>47.982366904035267</v>
      </c>
    </row>
    <row r="20" spans="1:19" s="52" customFormat="1" ht="18" customHeight="1">
      <c r="A20" s="142"/>
      <c r="B20" s="57" t="s">
        <v>27</v>
      </c>
      <c r="C20" s="53">
        <f t="shared" ref="C20:H20" si="20">SUM(C16:C19)</f>
        <v>4406</v>
      </c>
      <c r="D20" s="53">
        <f t="shared" si="20"/>
        <v>2909</v>
      </c>
      <c r="E20" s="53">
        <f t="shared" si="20"/>
        <v>9</v>
      </c>
      <c r="F20" s="53">
        <f t="shared" si="20"/>
        <v>0</v>
      </c>
      <c r="G20" s="53">
        <f t="shared" si="20"/>
        <v>815</v>
      </c>
      <c r="H20" s="53">
        <f t="shared" si="20"/>
        <v>2</v>
      </c>
      <c r="I20" s="53">
        <f t="shared" si="15"/>
        <v>8141</v>
      </c>
      <c r="J20" s="54"/>
      <c r="K20" s="53">
        <f>SUM(K16:K19)</f>
        <v>2319</v>
      </c>
      <c r="L20" s="53">
        <f>SUM(L16:L19)</f>
        <v>2295</v>
      </c>
      <c r="M20" s="54"/>
      <c r="N20" s="53">
        <f>SUM(N16:N19)</f>
        <v>4665</v>
      </c>
      <c r="O20" s="53">
        <f>SUM(O16:O19)</f>
        <v>3476</v>
      </c>
      <c r="P20" s="55"/>
      <c r="Q20" s="58">
        <f t="shared" si="1"/>
        <v>28.485444048642673</v>
      </c>
      <c r="R20" s="58">
        <f t="shared" si="2"/>
        <v>28.190639970519594</v>
      </c>
      <c r="S20" s="58">
        <f t="shared" si="3"/>
        <v>42.697457314826188</v>
      </c>
    </row>
    <row r="21" spans="1:19" s="52" customFormat="1">
      <c r="A21" s="67"/>
      <c r="B21" s="59"/>
      <c r="C21" s="60"/>
      <c r="D21" s="60"/>
      <c r="E21" s="60"/>
      <c r="F21" s="60"/>
      <c r="G21" s="60"/>
      <c r="H21" s="60"/>
      <c r="I21" s="60"/>
      <c r="J21" s="54"/>
      <c r="K21" s="60"/>
      <c r="L21" s="60"/>
      <c r="M21" s="54"/>
      <c r="N21" s="60"/>
      <c r="O21" s="60"/>
      <c r="P21" s="55"/>
      <c r="Q21" s="61"/>
      <c r="R21" s="61"/>
      <c r="S21" s="61"/>
    </row>
    <row r="22" spans="1:19" s="52" customFormat="1" ht="18" customHeight="1">
      <c r="A22" s="137" t="s">
        <v>5</v>
      </c>
      <c r="B22" s="46" t="s">
        <v>30</v>
      </c>
      <c r="C22" s="47">
        <f t="shared" ref="C22:I25" si="21">C16+C10+C4</f>
        <v>2213</v>
      </c>
      <c r="D22" s="47">
        <f t="shared" si="21"/>
        <v>884</v>
      </c>
      <c r="E22" s="47">
        <f t="shared" si="21"/>
        <v>1</v>
      </c>
      <c r="F22" s="47">
        <f t="shared" si="21"/>
        <v>0</v>
      </c>
      <c r="G22" s="47">
        <f t="shared" si="21"/>
        <v>534</v>
      </c>
      <c r="H22" s="47">
        <f t="shared" si="21"/>
        <v>0</v>
      </c>
      <c r="I22" s="48">
        <f t="shared" si="21"/>
        <v>3632</v>
      </c>
      <c r="J22" s="49"/>
      <c r="K22" s="47">
        <f>K16+K10+K4</f>
        <v>764</v>
      </c>
      <c r="L22" s="47">
        <f>L16+L10+L4</f>
        <v>294</v>
      </c>
      <c r="M22" s="49"/>
      <c r="N22" s="47">
        <f>N16+N10+N4</f>
        <v>2698</v>
      </c>
      <c r="O22" s="47">
        <f>O16+O10+O4</f>
        <v>933</v>
      </c>
      <c r="P22" s="50"/>
      <c r="Q22" s="51">
        <f t="shared" si="1"/>
        <v>21.035242290748897</v>
      </c>
      <c r="R22" s="51">
        <f t="shared" si="2"/>
        <v>8.0947136563876647</v>
      </c>
      <c r="S22" s="51">
        <f t="shared" si="3"/>
        <v>25.688325991189426</v>
      </c>
    </row>
    <row r="23" spans="1:19" s="52" customFormat="1">
      <c r="A23" s="138"/>
      <c r="B23" s="46" t="s">
        <v>31</v>
      </c>
      <c r="C23" s="62">
        <f t="shared" si="21"/>
        <v>336</v>
      </c>
      <c r="D23" s="62">
        <f t="shared" si="21"/>
        <v>62</v>
      </c>
      <c r="E23" s="62">
        <f t="shared" si="21"/>
        <v>2</v>
      </c>
      <c r="F23" s="62">
        <f t="shared" si="21"/>
        <v>0</v>
      </c>
      <c r="G23" s="62">
        <f t="shared" si="21"/>
        <v>115</v>
      </c>
      <c r="H23" s="47">
        <f t="shared" si="21"/>
        <v>0</v>
      </c>
      <c r="I23" s="53">
        <f t="shared" si="21"/>
        <v>515</v>
      </c>
      <c r="J23" s="54"/>
      <c r="K23" s="62">
        <f>K17+K11+K5</f>
        <v>103</v>
      </c>
      <c r="L23" s="62">
        <f>L17+L11+L5</f>
        <v>43</v>
      </c>
      <c r="M23" s="54"/>
      <c r="N23" s="62">
        <f>N17+N11+N5</f>
        <v>467</v>
      </c>
      <c r="O23" s="62">
        <f>O17+O11+O5</f>
        <v>48</v>
      </c>
      <c r="P23" s="55"/>
      <c r="Q23" s="56">
        <f t="shared" si="1"/>
        <v>20</v>
      </c>
      <c r="R23" s="56">
        <f t="shared" si="2"/>
        <v>8.349514563106796</v>
      </c>
      <c r="S23" s="56">
        <f t="shared" si="3"/>
        <v>9.3203883495145625</v>
      </c>
    </row>
    <row r="24" spans="1:19" s="52" customFormat="1">
      <c r="A24" s="138"/>
      <c r="B24" s="46" t="s">
        <v>54</v>
      </c>
      <c r="C24" s="62">
        <f t="shared" si="21"/>
        <v>2158</v>
      </c>
      <c r="D24" s="62">
        <f t="shared" si="21"/>
        <v>1498</v>
      </c>
      <c r="E24" s="62">
        <f t="shared" si="21"/>
        <v>5</v>
      </c>
      <c r="F24" s="62">
        <f t="shared" si="21"/>
        <v>0</v>
      </c>
      <c r="G24" s="62">
        <f t="shared" si="21"/>
        <v>668</v>
      </c>
      <c r="H24" s="47">
        <f t="shared" si="21"/>
        <v>0</v>
      </c>
      <c r="I24" s="53">
        <f t="shared" ref="I24:I25" si="22">SUM(C24:H24)</f>
        <v>4329</v>
      </c>
      <c r="J24" s="54"/>
      <c r="K24" s="62">
        <f t="shared" ref="K24:L25" si="23">K18+K12+K6</f>
        <v>1608</v>
      </c>
      <c r="L24" s="62">
        <f t="shared" si="23"/>
        <v>2245</v>
      </c>
      <c r="M24" s="54"/>
      <c r="N24" s="62">
        <f t="shared" ref="N24:O25" si="24">N18+N12+N6</f>
        <v>2002</v>
      </c>
      <c r="O24" s="62">
        <f t="shared" si="24"/>
        <v>2327</v>
      </c>
      <c r="P24" s="55"/>
      <c r="Q24" s="56">
        <f t="shared" si="1"/>
        <v>37.144837144837147</v>
      </c>
      <c r="R24" s="56">
        <f t="shared" si="2"/>
        <v>51.859551859551864</v>
      </c>
      <c r="S24" s="56">
        <f t="shared" si="3"/>
        <v>53.753753753753756</v>
      </c>
    </row>
    <row r="25" spans="1:19" s="52" customFormat="1">
      <c r="A25" s="138"/>
      <c r="B25" s="46" t="s">
        <v>25</v>
      </c>
      <c r="C25" s="62">
        <f t="shared" si="21"/>
        <v>2700</v>
      </c>
      <c r="D25" s="62">
        <f t="shared" si="21"/>
        <v>1499</v>
      </c>
      <c r="E25" s="62">
        <f t="shared" si="21"/>
        <v>1</v>
      </c>
      <c r="F25" s="62">
        <f t="shared" si="21"/>
        <v>0</v>
      </c>
      <c r="G25" s="62">
        <f t="shared" si="21"/>
        <v>671</v>
      </c>
      <c r="H25" s="47">
        <f t="shared" si="21"/>
        <v>3</v>
      </c>
      <c r="I25" s="53">
        <f t="shared" si="22"/>
        <v>4874</v>
      </c>
      <c r="J25" s="54"/>
      <c r="K25" s="62">
        <f t="shared" si="23"/>
        <v>2266</v>
      </c>
      <c r="L25" s="62">
        <f t="shared" si="23"/>
        <v>1577</v>
      </c>
      <c r="M25" s="54"/>
      <c r="N25" s="62">
        <f t="shared" si="24"/>
        <v>2737</v>
      </c>
      <c r="O25" s="62">
        <f t="shared" si="24"/>
        <v>2138</v>
      </c>
      <c r="P25" s="55"/>
      <c r="Q25" s="56">
        <f t="shared" si="1"/>
        <v>46.491588018054983</v>
      </c>
      <c r="R25" s="56">
        <f t="shared" si="2"/>
        <v>32.355354944604017</v>
      </c>
      <c r="S25" s="56">
        <f t="shared" si="3"/>
        <v>43.86540828887977</v>
      </c>
    </row>
    <row r="26" spans="1:19" s="52" customFormat="1" ht="27.95" customHeight="1">
      <c r="A26" s="139"/>
      <c r="B26" s="63" t="s">
        <v>21</v>
      </c>
      <c r="C26" s="53">
        <f>SUM(C22:C25)</f>
        <v>7407</v>
      </c>
      <c r="D26" s="53">
        <f t="shared" ref="D26:H26" si="25">SUM(D22:D25)</f>
        <v>3943</v>
      </c>
      <c r="E26" s="53">
        <f t="shared" si="25"/>
        <v>9</v>
      </c>
      <c r="F26" s="53">
        <f t="shared" si="25"/>
        <v>0</v>
      </c>
      <c r="G26" s="53">
        <f t="shared" si="25"/>
        <v>1988</v>
      </c>
      <c r="H26" s="53">
        <f t="shared" si="25"/>
        <v>3</v>
      </c>
      <c r="I26" s="53">
        <f t="shared" ref="I26" si="26">SUM(C26:H26)</f>
        <v>13350</v>
      </c>
      <c r="J26" s="64"/>
      <c r="K26" s="65">
        <f>K20+K14+K8</f>
        <v>4741</v>
      </c>
      <c r="L26" s="65">
        <f>L20+L14+L8</f>
        <v>4159</v>
      </c>
      <c r="M26" s="64"/>
      <c r="N26" s="65">
        <f>SUM(N22:N25)</f>
        <v>7904</v>
      </c>
      <c r="O26" s="65">
        <f>SUM(O22:O25)</f>
        <v>5446</v>
      </c>
      <c r="P26" s="55"/>
      <c r="Q26" s="66">
        <f t="shared" si="1"/>
        <v>35.513108614232209</v>
      </c>
      <c r="R26" s="66">
        <f t="shared" si="2"/>
        <v>31.153558052434455</v>
      </c>
      <c r="S26" s="66">
        <f t="shared" si="3"/>
        <v>40.794007490636702</v>
      </c>
    </row>
    <row r="27" spans="1:19" ht="21.95" customHeight="1">
      <c r="A27" s="5" t="s">
        <v>70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7"/>
    </row>
  </sheetData>
  <mergeCells count="4">
    <mergeCell ref="A22:A26"/>
    <mergeCell ref="A4:A8"/>
    <mergeCell ref="A10:A14"/>
    <mergeCell ref="A16:A20"/>
  </mergeCells>
  <printOptions horizontalCentered="1" verticalCentered="1"/>
  <pageMargins left="0.55118110236220474" right="0.55118110236220474" top="0.78740157480314965" bottom="0.78740157480314965" header="0.31496062992125984" footer="0.31496062992125984"/>
  <pageSetup paperSize="9" scale="8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2"/>
  <sheetViews>
    <sheetView showGridLines="0" workbookViewId="0"/>
  </sheetViews>
  <sheetFormatPr defaultColWidth="8.85546875" defaultRowHeight="15"/>
  <cols>
    <col min="1" max="1" width="38.7109375" style="26" customWidth="1"/>
    <col min="2" max="5" width="8.7109375" style="21" customWidth="1"/>
    <col min="6" max="6" width="3.5703125" style="26" customWidth="1"/>
    <col min="7" max="8" width="8.140625" style="26" customWidth="1"/>
    <col min="9" max="9" width="2.28515625" style="26" customWidth="1"/>
    <col min="10" max="11" width="7.7109375" style="26" customWidth="1"/>
    <col min="12" max="12" width="2.28515625" style="26" customWidth="1"/>
    <col min="13" max="15" width="6.7109375" style="26" customWidth="1"/>
    <col min="16" max="16" width="2.28515625" style="26" customWidth="1"/>
    <col min="17" max="17" width="8.7109375" style="20" customWidth="1"/>
    <col min="18" max="18" width="6.7109375" style="26" customWidth="1"/>
    <col min="19" max="19" width="5.5703125" style="26" customWidth="1"/>
    <col min="20" max="16384" width="8.85546875" style="26"/>
  </cols>
  <sheetData>
    <row r="1" spans="1:20" ht="24" customHeight="1">
      <c r="A1" s="15" t="s">
        <v>64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4"/>
      <c r="P1" s="13"/>
      <c r="Q1" s="39"/>
      <c r="R1" s="14"/>
      <c r="S1" s="1"/>
    </row>
    <row r="2" spans="1:20" ht="24" customHeight="1">
      <c r="A2" s="16" t="s">
        <v>58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11"/>
      <c r="P2" s="9"/>
      <c r="Q2" s="40"/>
      <c r="R2" s="11"/>
      <c r="S2" s="1"/>
    </row>
    <row r="3" spans="1:20" ht="45">
      <c r="A3" s="28" t="s">
        <v>59</v>
      </c>
      <c r="B3" s="37" t="s">
        <v>18</v>
      </c>
      <c r="C3" s="37" t="s">
        <v>19</v>
      </c>
      <c r="D3" s="37" t="s">
        <v>20</v>
      </c>
      <c r="E3" s="37" t="s">
        <v>5</v>
      </c>
      <c r="F3" s="2" t="s">
        <v>9</v>
      </c>
      <c r="G3" s="38" t="s">
        <v>57</v>
      </c>
      <c r="H3" s="38" t="s">
        <v>56</v>
      </c>
      <c r="I3" s="2"/>
      <c r="J3" s="38" t="s">
        <v>11</v>
      </c>
      <c r="K3" s="37" t="s">
        <v>10</v>
      </c>
      <c r="L3" s="2"/>
      <c r="M3" s="36" t="s">
        <v>14</v>
      </c>
      <c r="N3" s="36" t="s">
        <v>15</v>
      </c>
      <c r="O3" s="36" t="s">
        <v>16</v>
      </c>
      <c r="P3" s="2"/>
      <c r="Q3" s="41" t="s">
        <v>60</v>
      </c>
      <c r="R3" s="36" t="s">
        <v>61</v>
      </c>
    </row>
    <row r="4" spans="1:20" s="52" customFormat="1" ht="18" customHeight="1">
      <c r="A4" s="69" t="s">
        <v>1</v>
      </c>
      <c r="B4" s="31"/>
      <c r="C4" s="32"/>
      <c r="D4" s="32"/>
      <c r="E4" s="32"/>
      <c r="F4" s="35"/>
      <c r="G4" s="32"/>
      <c r="H4" s="32"/>
      <c r="I4" s="35"/>
      <c r="J4" s="32"/>
      <c r="K4" s="32"/>
      <c r="L4" s="35"/>
      <c r="M4" s="33"/>
      <c r="N4" s="33"/>
      <c r="O4" s="33"/>
      <c r="P4" s="35"/>
      <c r="Q4" s="42"/>
      <c r="R4" s="34"/>
    </row>
    <row r="5" spans="1:20" s="52" customFormat="1">
      <c r="A5" s="70" t="s">
        <v>34</v>
      </c>
      <c r="B5" s="77">
        <v>0</v>
      </c>
      <c r="C5" s="77">
        <v>0</v>
      </c>
      <c r="D5" s="71">
        <v>6</v>
      </c>
      <c r="E5" s="72">
        <f t="shared" ref="E5:E27" si="0">SUM(B5:D5)</f>
        <v>6</v>
      </c>
      <c r="G5" s="71">
        <v>2</v>
      </c>
      <c r="H5" s="71">
        <v>2</v>
      </c>
      <c r="J5" s="71">
        <v>4</v>
      </c>
      <c r="K5" s="71">
        <v>2</v>
      </c>
      <c r="M5" s="56">
        <f t="shared" ref="M5:M12" si="1">G5/E5%</f>
        <v>33.333333333333336</v>
      </c>
      <c r="N5" s="56">
        <f t="shared" ref="N5:N12" si="2">H5/E5%</f>
        <v>33.333333333333336</v>
      </c>
      <c r="O5" s="56">
        <f t="shared" ref="O5:O12" si="3">K5/E5%</f>
        <v>33.333333333333336</v>
      </c>
      <c r="Q5" s="73">
        <v>293</v>
      </c>
      <c r="R5" s="76">
        <f>+E5/Q5%</f>
        <v>2.0477815699658701</v>
      </c>
      <c r="T5" s="74"/>
    </row>
    <row r="6" spans="1:20" s="52" customFormat="1">
      <c r="A6" s="70" t="s">
        <v>35</v>
      </c>
      <c r="B6" s="71">
        <v>15</v>
      </c>
      <c r="C6" s="71">
        <v>168</v>
      </c>
      <c r="D6" s="71">
        <v>226</v>
      </c>
      <c r="E6" s="72">
        <f t="shared" si="0"/>
        <v>409</v>
      </c>
      <c r="G6" s="71">
        <v>130</v>
      </c>
      <c r="H6" s="77">
        <v>118</v>
      </c>
      <c r="J6" s="71">
        <v>242</v>
      </c>
      <c r="K6" s="71">
        <v>167</v>
      </c>
      <c r="M6" s="56">
        <f t="shared" si="1"/>
        <v>31.78484107579462</v>
      </c>
      <c r="N6" s="56">
        <f t="shared" si="2"/>
        <v>28.850855745721272</v>
      </c>
      <c r="O6" s="56">
        <f t="shared" si="3"/>
        <v>40.831295843520785</v>
      </c>
      <c r="Q6" s="73">
        <v>2821</v>
      </c>
      <c r="R6" s="76">
        <f t="shared" ref="R6:R31" si="4">+E6/Q6%</f>
        <v>14.498404820985465</v>
      </c>
      <c r="T6" s="74"/>
    </row>
    <row r="7" spans="1:20" s="52" customFormat="1">
      <c r="A7" s="70" t="s">
        <v>36</v>
      </c>
      <c r="B7" s="71">
        <v>5</v>
      </c>
      <c r="C7" s="71">
        <v>102</v>
      </c>
      <c r="D7" s="71">
        <v>289</v>
      </c>
      <c r="E7" s="72">
        <f t="shared" si="0"/>
        <v>396</v>
      </c>
      <c r="G7" s="71">
        <v>121</v>
      </c>
      <c r="H7" s="71">
        <v>33</v>
      </c>
      <c r="J7" s="71">
        <v>121</v>
      </c>
      <c r="K7" s="71">
        <v>275</v>
      </c>
      <c r="M7" s="56">
        <f t="shared" si="1"/>
        <v>30.555555555555557</v>
      </c>
      <c r="N7" s="56">
        <f t="shared" si="2"/>
        <v>8.3333333333333339</v>
      </c>
      <c r="O7" s="56">
        <f t="shared" si="3"/>
        <v>69.444444444444443</v>
      </c>
      <c r="Q7" s="73">
        <v>4056</v>
      </c>
      <c r="R7" s="76">
        <f t="shared" si="4"/>
        <v>9.7633136094674544</v>
      </c>
      <c r="T7" s="74"/>
    </row>
    <row r="8" spans="1:20" s="52" customFormat="1">
      <c r="A8" s="70" t="s">
        <v>37</v>
      </c>
      <c r="B8" s="71">
        <v>2</v>
      </c>
      <c r="C8" s="71">
        <v>92</v>
      </c>
      <c r="D8" s="71">
        <v>338</v>
      </c>
      <c r="E8" s="72">
        <f t="shared" si="0"/>
        <v>432</v>
      </c>
      <c r="G8" s="71">
        <v>99</v>
      </c>
      <c r="H8" s="71">
        <v>7</v>
      </c>
      <c r="J8" s="71">
        <v>327</v>
      </c>
      <c r="K8" s="71">
        <v>105</v>
      </c>
      <c r="M8" s="56">
        <f t="shared" si="1"/>
        <v>22.916666666666664</v>
      </c>
      <c r="N8" s="56">
        <f t="shared" si="2"/>
        <v>1.6203703703703702</v>
      </c>
      <c r="O8" s="56">
        <f t="shared" si="3"/>
        <v>24.305555555555554</v>
      </c>
      <c r="Q8" s="73">
        <v>5592</v>
      </c>
      <c r="R8" s="76">
        <f t="shared" si="4"/>
        <v>7.7253218884120169</v>
      </c>
      <c r="T8" s="74"/>
    </row>
    <row r="9" spans="1:20" s="52" customFormat="1">
      <c r="A9" s="70" t="s">
        <v>38</v>
      </c>
      <c r="B9" s="71">
        <v>26</v>
      </c>
      <c r="C9" s="71">
        <v>415</v>
      </c>
      <c r="D9" s="71">
        <v>784</v>
      </c>
      <c r="E9" s="72">
        <f t="shared" si="0"/>
        <v>1225</v>
      </c>
      <c r="G9" s="71">
        <v>240</v>
      </c>
      <c r="H9" s="71">
        <v>66</v>
      </c>
      <c r="J9" s="71">
        <v>990</v>
      </c>
      <c r="K9" s="71">
        <v>235</v>
      </c>
      <c r="M9" s="56">
        <f t="shared" si="1"/>
        <v>19.591836734693878</v>
      </c>
      <c r="N9" s="56">
        <f t="shared" si="2"/>
        <v>5.3877551020408161</v>
      </c>
      <c r="O9" s="56">
        <f t="shared" si="3"/>
        <v>19.183673469387756</v>
      </c>
      <c r="Q9" s="73">
        <v>12863</v>
      </c>
      <c r="R9" s="76">
        <f t="shared" si="4"/>
        <v>9.523439322086606</v>
      </c>
      <c r="T9" s="74"/>
    </row>
    <row r="10" spans="1:20" s="52" customFormat="1">
      <c r="A10" s="70" t="s">
        <v>39</v>
      </c>
      <c r="B10" s="71">
        <v>20</v>
      </c>
      <c r="C10" s="71">
        <v>247</v>
      </c>
      <c r="D10" s="71">
        <v>556</v>
      </c>
      <c r="E10" s="72">
        <f t="shared" si="0"/>
        <v>823</v>
      </c>
      <c r="G10" s="71">
        <v>116</v>
      </c>
      <c r="H10" s="77">
        <v>22</v>
      </c>
      <c r="J10" s="71">
        <v>732</v>
      </c>
      <c r="K10" s="71">
        <v>91</v>
      </c>
      <c r="M10" s="56">
        <f t="shared" si="1"/>
        <v>14.094775212636694</v>
      </c>
      <c r="N10" s="56">
        <f t="shared" si="2"/>
        <v>2.6731470230862695</v>
      </c>
      <c r="O10" s="56">
        <f t="shared" si="3"/>
        <v>11.057108140947751</v>
      </c>
      <c r="Q10" s="73">
        <v>5254</v>
      </c>
      <c r="R10" s="76">
        <f t="shared" si="4"/>
        <v>15.664255805100876</v>
      </c>
      <c r="T10" s="74"/>
    </row>
    <row r="11" spans="1:20" s="52" customFormat="1">
      <c r="A11" s="70" t="s">
        <v>40</v>
      </c>
      <c r="B11" s="71">
        <v>6</v>
      </c>
      <c r="C11" s="71">
        <v>94</v>
      </c>
      <c r="D11" s="71">
        <v>183</v>
      </c>
      <c r="E11" s="72">
        <f t="shared" si="0"/>
        <v>283</v>
      </c>
      <c r="G11" s="71">
        <v>56</v>
      </c>
      <c r="H11" s="71">
        <v>45</v>
      </c>
      <c r="J11" s="71">
        <v>235</v>
      </c>
      <c r="K11" s="71">
        <v>48</v>
      </c>
      <c r="M11" s="56">
        <f t="shared" si="1"/>
        <v>19.78798586572438</v>
      </c>
      <c r="N11" s="56">
        <f t="shared" si="2"/>
        <v>15.901060070671377</v>
      </c>
      <c r="O11" s="56">
        <f t="shared" si="3"/>
        <v>16.96113074204947</v>
      </c>
      <c r="P11" s="35"/>
      <c r="Q11" s="73">
        <v>2743</v>
      </c>
      <c r="R11" s="76">
        <f t="shared" si="4"/>
        <v>10.317170980678089</v>
      </c>
      <c r="T11" s="74"/>
    </row>
    <row r="12" spans="1:20" s="52" customFormat="1">
      <c r="A12" s="70" t="s">
        <v>41</v>
      </c>
      <c r="B12" s="71">
        <v>1</v>
      </c>
      <c r="C12" s="71">
        <v>12</v>
      </c>
      <c r="D12" s="71">
        <v>43</v>
      </c>
      <c r="E12" s="72">
        <f t="shared" si="0"/>
        <v>56</v>
      </c>
      <c r="F12" s="35"/>
      <c r="G12" s="71">
        <v>4</v>
      </c>
      <c r="H12" s="71">
        <v>1</v>
      </c>
      <c r="I12" s="35"/>
      <c r="J12" s="71">
        <v>47</v>
      </c>
      <c r="K12" s="71">
        <v>9</v>
      </c>
      <c r="L12" s="35"/>
      <c r="M12" s="56">
        <f t="shared" si="1"/>
        <v>7.1428571428571423</v>
      </c>
      <c r="N12" s="56">
        <f t="shared" si="2"/>
        <v>1.7857142857142856</v>
      </c>
      <c r="O12" s="56">
        <f t="shared" si="3"/>
        <v>16.071428571428569</v>
      </c>
      <c r="P12" s="35"/>
      <c r="Q12" s="73">
        <v>1111</v>
      </c>
      <c r="R12" s="76">
        <f t="shared" si="4"/>
        <v>5.0405040504050405</v>
      </c>
      <c r="T12" s="74"/>
    </row>
    <row r="13" spans="1:20" s="52" customFormat="1" ht="18" customHeight="1">
      <c r="A13" s="69" t="s">
        <v>2</v>
      </c>
      <c r="B13" s="31"/>
      <c r="C13" s="32"/>
      <c r="D13" s="32"/>
      <c r="E13" s="32"/>
      <c r="F13" s="35"/>
      <c r="G13" s="32"/>
      <c r="H13" s="32"/>
      <c r="I13" s="35"/>
      <c r="J13" s="32"/>
      <c r="K13" s="32"/>
      <c r="L13" s="35"/>
      <c r="M13" s="33"/>
      <c r="N13" s="33"/>
      <c r="O13" s="33"/>
      <c r="P13" s="35"/>
      <c r="Q13" s="42"/>
      <c r="R13" s="79"/>
      <c r="T13" s="74"/>
    </row>
    <row r="14" spans="1:20" s="52" customFormat="1">
      <c r="A14" s="70" t="s">
        <v>32</v>
      </c>
      <c r="B14" s="71">
        <v>4</v>
      </c>
      <c r="C14" s="71">
        <v>46</v>
      </c>
      <c r="D14" s="71">
        <v>70</v>
      </c>
      <c r="E14" s="72">
        <f>SUM(B14:D14)</f>
        <v>120</v>
      </c>
      <c r="F14" s="35"/>
      <c r="G14" s="71">
        <v>25</v>
      </c>
      <c r="H14" s="71">
        <v>7</v>
      </c>
      <c r="I14" s="35"/>
      <c r="J14" s="71">
        <v>106</v>
      </c>
      <c r="K14" s="71">
        <v>14</v>
      </c>
      <c r="L14" s="35"/>
      <c r="M14" s="56">
        <f>G14/E14%</f>
        <v>20.833333333333336</v>
      </c>
      <c r="N14" s="56">
        <f>H14/E14%</f>
        <v>5.8333333333333339</v>
      </c>
      <c r="O14" s="56">
        <f>K14/E14%</f>
        <v>11.666666666666668</v>
      </c>
      <c r="P14" s="35"/>
      <c r="Q14" s="73">
        <v>1697</v>
      </c>
      <c r="R14" s="76">
        <f t="shared" si="4"/>
        <v>7.0713022981732472</v>
      </c>
      <c r="T14" s="74"/>
    </row>
    <row r="15" spans="1:20" s="52" customFormat="1">
      <c r="A15" s="70" t="s">
        <v>33</v>
      </c>
      <c r="B15" s="71">
        <v>9</v>
      </c>
      <c r="C15" s="71">
        <v>134</v>
      </c>
      <c r="D15" s="71">
        <v>251</v>
      </c>
      <c r="E15" s="72">
        <f t="shared" ref="E15" si="5">SUM(B15:D15)</f>
        <v>394</v>
      </c>
      <c r="F15" s="35"/>
      <c r="G15" s="71">
        <v>78</v>
      </c>
      <c r="H15" s="71">
        <v>36</v>
      </c>
      <c r="I15" s="35"/>
      <c r="J15" s="71">
        <v>361</v>
      </c>
      <c r="K15" s="71">
        <v>33</v>
      </c>
      <c r="L15" s="35"/>
      <c r="M15" s="56">
        <f>G15/E15%</f>
        <v>19.796954314720811</v>
      </c>
      <c r="N15" s="56">
        <f>H15/E15%</f>
        <v>9.1370558375634516</v>
      </c>
      <c r="O15" s="56">
        <f>K15/E15%</f>
        <v>8.3756345177664979</v>
      </c>
      <c r="P15" s="35"/>
      <c r="Q15" s="73">
        <v>2737</v>
      </c>
      <c r="R15" s="76">
        <f t="shared" si="4"/>
        <v>14.395323346729995</v>
      </c>
      <c r="T15" s="74"/>
    </row>
    <row r="16" spans="1:20" s="52" customFormat="1" ht="18" customHeight="1">
      <c r="A16" s="69" t="s">
        <v>29</v>
      </c>
      <c r="B16" s="31"/>
      <c r="C16" s="32"/>
      <c r="D16" s="32"/>
      <c r="E16" s="32"/>
      <c r="F16" s="35"/>
      <c r="G16" s="32"/>
      <c r="H16" s="32"/>
      <c r="I16" s="35"/>
      <c r="J16" s="32"/>
      <c r="K16" s="32"/>
      <c r="L16" s="35"/>
      <c r="M16" s="33"/>
      <c r="N16" s="33"/>
      <c r="O16" s="33"/>
      <c r="P16" s="35"/>
      <c r="Q16" s="42"/>
      <c r="R16" s="79"/>
      <c r="T16" s="74"/>
    </row>
    <row r="17" spans="1:20" s="52" customFormat="1">
      <c r="A17" s="70" t="s">
        <v>55</v>
      </c>
      <c r="B17" s="71">
        <v>7</v>
      </c>
      <c r="C17" s="71">
        <v>88</v>
      </c>
      <c r="D17" s="71">
        <v>135</v>
      </c>
      <c r="E17" s="72">
        <f t="shared" si="0"/>
        <v>230</v>
      </c>
      <c r="G17" s="71">
        <v>37</v>
      </c>
      <c r="H17" s="71">
        <v>34</v>
      </c>
      <c r="J17" s="71">
        <v>199</v>
      </c>
      <c r="K17" s="71">
        <v>31</v>
      </c>
      <c r="M17" s="56">
        <f t="shared" ref="M17:M30" si="6">G17/E17%</f>
        <v>16.086956521739133</v>
      </c>
      <c r="N17" s="56">
        <f t="shared" ref="N17:N30" si="7">H17/E17%</f>
        <v>14.782608695652176</v>
      </c>
      <c r="O17" s="56">
        <f t="shared" ref="O17:O30" si="8">K17/E17%</f>
        <v>13.478260869565219</v>
      </c>
      <c r="Q17" s="73">
        <v>1424</v>
      </c>
      <c r="R17" s="76">
        <f t="shared" si="4"/>
        <v>16.151685393258425</v>
      </c>
      <c r="T17" s="74"/>
    </row>
    <row r="18" spans="1:20" s="52" customFormat="1">
      <c r="A18" s="70" t="s">
        <v>42</v>
      </c>
      <c r="B18" s="71">
        <v>37</v>
      </c>
      <c r="C18" s="71">
        <v>756</v>
      </c>
      <c r="D18" s="71">
        <v>1451</v>
      </c>
      <c r="E18" s="72">
        <f t="shared" si="0"/>
        <v>2244</v>
      </c>
      <c r="G18" s="71">
        <v>755</v>
      </c>
      <c r="H18" s="71">
        <v>1146</v>
      </c>
      <c r="J18" s="71">
        <v>913</v>
      </c>
      <c r="K18" s="71">
        <v>1331</v>
      </c>
      <c r="M18" s="56">
        <f t="shared" si="6"/>
        <v>33.645276292335112</v>
      </c>
      <c r="N18" s="56">
        <f t="shared" si="7"/>
        <v>51.069518716577534</v>
      </c>
      <c r="O18" s="56">
        <f t="shared" si="8"/>
        <v>59.313725490196077</v>
      </c>
      <c r="Q18" s="73">
        <v>11214</v>
      </c>
      <c r="R18" s="76">
        <f t="shared" si="4"/>
        <v>20.010700909577313</v>
      </c>
      <c r="T18" s="74"/>
    </row>
    <row r="19" spans="1:20" s="52" customFormat="1">
      <c r="A19" s="70" t="s">
        <v>43</v>
      </c>
      <c r="B19" s="71">
        <v>12</v>
      </c>
      <c r="C19" s="71">
        <v>188</v>
      </c>
      <c r="D19" s="71">
        <v>395</v>
      </c>
      <c r="E19" s="72">
        <f t="shared" si="0"/>
        <v>595</v>
      </c>
      <c r="G19" s="71">
        <v>208</v>
      </c>
      <c r="H19" s="71">
        <v>137</v>
      </c>
      <c r="J19" s="71">
        <v>483</v>
      </c>
      <c r="K19" s="71">
        <v>112</v>
      </c>
      <c r="M19" s="56">
        <f t="shared" si="6"/>
        <v>34.957983193277308</v>
      </c>
      <c r="N19" s="56">
        <f t="shared" si="7"/>
        <v>23.025210084033613</v>
      </c>
      <c r="O19" s="56">
        <f t="shared" si="8"/>
        <v>18.823529411764707</v>
      </c>
      <c r="Q19" s="73">
        <v>5630</v>
      </c>
      <c r="R19" s="76">
        <f t="shared" si="4"/>
        <v>10.568383658969806</v>
      </c>
      <c r="T19" s="74"/>
    </row>
    <row r="20" spans="1:20" s="52" customFormat="1">
      <c r="A20" s="70" t="s">
        <v>44</v>
      </c>
      <c r="B20" s="71">
        <v>123</v>
      </c>
      <c r="C20" s="71">
        <v>872</v>
      </c>
      <c r="D20" s="71">
        <v>859</v>
      </c>
      <c r="E20" s="72">
        <f t="shared" si="0"/>
        <v>1854</v>
      </c>
      <c r="G20" s="71">
        <v>815</v>
      </c>
      <c r="H20" s="71">
        <v>1065</v>
      </c>
      <c r="J20" s="71">
        <v>890</v>
      </c>
      <c r="K20" s="71">
        <v>964</v>
      </c>
      <c r="M20" s="56">
        <f t="shared" si="6"/>
        <v>43.95900755124056</v>
      </c>
      <c r="N20" s="56">
        <f t="shared" si="7"/>
        <v>57.443365695792885</v>
      </c>
      <c r="O20" s="56">
        <f t="shared" si="8"/>
        <v>51.995685005393746</v>
      </c>
      <c r="Q20" s="73">
        <v>5261</v>
      </c>
      <c r="R20" s="76">
        <f t="shared" si="4"/>
        <v>35.240448583919409</v>
      </c>
      <c r="T20" s="74"/>
    </row>
    <row r="21" spans="1:20" s="52" customFormat="1">
      <c r="A21" s="70" t="s">
        <v>45</v>
      </c>
      <c r="B21" s="77">
        <v>0</v>
      </c>
      <c r="C21" s="71">
        <v>53</v>
      </c>
      <c r="D21" s="71">
        <v>99</v>
      </c>
      <c r="E21" s="72">
        <f t="shared" si="0"/>
        <v>152</v>
      </c>
      <c r="G21" s="71">
        <v>20</v>
      </c>
      <c r="H21" s="71">
        <v>33</v>
      </c>
      <c r="J21" s="71">
        <v>76</v>
      </c>
      <c r="K21" s="71">
        <v>76</v>
      </c>
      <c r="M21" s="56">
        <f t="shared" si="6"/>
        <v>13.157894736842104</v>
      </c>
      <c r="N21" s="56">
        <f t="shared" si="7"/>
        <v>21.710526315789473</v>
      </c>
      <c r="O21" s="56">
        <f t="shared" si="8"/>
        <v>50</v>
      </c>
      <c r="Q21" s="73">
        <v>1248</v>
      </c>
      <c r="R21" s="76">
        <f t="shared" si="4"/>
        <v>12.179487179487179</v>
      </c>
      <c r="T21" s="74"/>
    </row>
    <row r="22" spans="1:20" s="52" customFormat="1">
      <c r="A22" s="70" t="s">
        <v>46</v>
      </c>
      <c r="B22" s="71">
        <v>1</v>
      </c>
      <c r="C22" s="71">
        <v>11</v>
      </c>
      <c r="D22" s="71">
        <v>87</v>
      </c>
      <c r="E22" s="72">
        <f t="shared" si="0"/>
        <v>99</v>
      </c>
      <c r="G22" s="71">
        <v>16</v>
      </c>
      <c r="H22" s="71">
        <v>21</v>
      </c>
      <c r="J22" s="71">
        <v>37</v>
      </c>
      <c r="K22" s="71">
        <v>62</v>
      </c>
      <c r="M22" s="56">
        <f t="shared" si="6"/>
        <v>16.161616161616163</v>
      </c>
      <c r="N22" s="56">
        <f t="shared" si="7"/>
        <v>21.212121212121211</v>
      </c>
      <c r="O22" s="56">
        <f t="shared" si="8"/>
        <v>62.62626262626263</v>
      </c>
      <c r="Q22" s="73">
        <v>2825</v>
      </c>
      <c r="R22" s="76">
        <f t="shared" si="4"/>
        <v>3.5044247787610621</v>
      </c>
      <c r="T22" s="74"/>
    </row>
    <row r="23" spans="1:20" s="52" customFormat="1">
      <c r="A23" s="70" t="s">
        <v>47</v>
      </c>
      <c r="B23" s="77">
        <v>0</v>
      </c>
      <c r="C23" s="71">
        <v>10</v>
      </c>
      <c r="D23" s="71">
        <v>13</v>
      </c>
      <c r="E23" s="72">
        <f t="shared" si="0"/>
        <v>23</v>
      </c>
      <c r="G23" s="77">
        <v>0</v>
      </c>
      <c r="H23" s="71">
        <v>12</v>
      </c>
      <c r="J23" s="71">
        <v>5</v>
      </c>
      <c r="K23" s="71">
        <v>18</v>
      </c>
      <c r="M23" s="56">
        <f t="shared" si="6"/>
        <v>0</v>
      </c>
      <c r="N23" s="56">
        <f t="shared" si="7"/>
        <v>52.173913043478258</v>
      </c>
      <c r="O23" s="56">
        <f t="shared" si="8"/>
        <v>78.260869565217391</v>
      </c>
      <c r="Q23" s="73">
        <v>168</v>
      </c>
      <c r="R23" s="76">
        <f t="shared" si="4"/>
        <v>13.690476190476192</v>
      </c>
      <c r="T23" s="74"/>
    </row>
    <row r="24" spans="1:20" s="52" customFormat="1">
      <c r="A24" s="70" t="s">
        <v>48</v>
      </c>
      <c r="B24" s="71">
        <v>2</v>
      </c>
      <c r="C24" s="71">
        <v>83</v>
      </c>
      <c r="D24" s="71">
        <v>254</v>
      </c>
      <c r="E24" s="72">
        <f t="shared" si="0"/>
        <v>339</v>
      </c>
      <c r="G24" s="71">
        <v>30</v>
      </c>
      <c r="H24" s="71">
        <v>92</v>
      </c>
      <c r="J24" s="71">
        <v>129</v>
      </c>
      <c r="K24" s="71">
        <v>210</v>
      </c>
      <c r="M24" s="56">
        <f t="shared" si="6"/>
        <v>8.8495575221238933</v>
      </c>
      <c r="N24" s="56">
        <f t="shared" si="7"/>
        <v>27.138643067846608</v>
      </c>
      <c r="O24" s="56">
        <f t="shared" si="8"/>
        <v>61.946902654867252</v>
      </c>
      <c r="Q24" s="73">
        <v>2410</v>
      </c>
      <c r="R24" s="76">
        <f t="shared" si="4"/>
        <v>14.066390041493776</v>
      </c>
      <c r="T24" s="74"/>
    </row>
    <row r="25" spans="1:20" s="52" customFormat="1">
      <c r="A25" s="70" t="s">
        <v>49</v>
      </c>
      <c r="B25" s="71">
        <v>44</v>
      </c>
      <c r="C25" s="71">
        <v>682</v>
      </c>
      <c r="D25" s="71">
        <v>669</v>
      </c>
      <c r="E25" s="72">
        <f t="shared" si="0"/>
        <v>1395</v>
      </c>
      <c r="G25" s="71">
        <v>1100</v>
      </c>
      <c r="H25" s="71">
        <v>249</v>
      </c>
      <c r="J25" s="71">
        <v>1054</v>
      </c>
      <c r="K25" s="71">
        <v>341</v>
      </c>
      <c r="M25" s="56">
        <f t="shared" si="6"/>
        <v>78.853046594982089</v>
      </c>
      <c r="N25" s="56">
        <f t="shared" si="7"/>
        <v>17.8494623655914</v>
      </c>
      <c r="O25" s="56">
        <f t="shared" si="8"/>
        <v>24.444444444444446</v>
      </c>
      <c r="Q25" s="73">
        <v>3537</v>
      </c>
      <c r="R25" s="76">
        <f t="shared" si="4"/>
        <v>39.440203562340969</v>
      </c>
      <c r="T25" s="74"/>
    </row>
    <row r="26" spans="1:20" s="52" customFormat="1">
      <c r="A26" s="70" t="s">
        <v>50</v>
      </c>
      <c r="B26" s="71">
        <v>12</v>
      </c>
      <c r="C26" s="71">
        <v>217</v>
      </c>
      <c r="D26" s="71">
        <v>390</v>
      </c>
      <c r="E26" s="72">
        <f t="shared" si="0"/>
        <v>619</v>
      </c>
      <c r="G26" s="71">
        <v>215</v>
      </c>
      <c r="H26" s="71">
        <v>287</v>
      </c>
      <c r="J26" s="71">
        <v>413</v>
      </c>
      <c r="K26" s="71">
        <v>206</v>
      </c>
      <c r="M26" s="56">
        <f t="shared" si="6"/>
        <v>34.733441033925686</v>
      </c>
      <c r="N26" s="56">
        <f t="shared" si="7"/>
        <v>46.365105008077542</v>
      </c>
      <c r="O26" s="56">
        <f t="shared" si="8"/>
        <v>33.279483037156702</v>
      </c>
      <c r="Q26" s="73">
        <v>4327</v>
      </c>
      <c r="R26" s="76">
        <f t="shared" si="4"/>
        <v>14.305523457360756</v>
      </c>
      <c r="T26" s="74"/>
    </row>
    <row r="27" spans="1:20" s="52" customFormat="1">
      <c r="A27" s="70" t="s">
        <v>51</v>
      </c>
      <c r="B27" s="71">
        <v>3</v>
      </c>
      <c r="C27" s="71">
        <v>59</v>
      </c>
      <c r="D27" s="71">
        <v>218</v>
      </c>
      <c r="E27" s="72">
        <f t="shared" si="0"/>
        <v>280</v>
      </c>
      <c r="G27" s="71">
        <v>228</v>
      </c>
      <c r="H27" s="71">
        <v>106</v>
      </c>
      <c r="J27" s="71">
        <v>61</v>
      </c>
      <c r="K27" s="71">
        <v>219</v>
      </c>
      <c r="M27" s="56">
        <f t="shared" si="6"/>
        <v>81.428571428571431</v>
      </c>
      <c r="N27" s="56">
        <f t="shared" si="7"/>
        <v>37.857142857142861</v>
      </c>
      <c r="O27" s="56">
        <f t="shared" si="8"/>
        <v>78.214285714285722</v>
      </c>
      <c r="Q27" s="73">
        <v>2161</v>
      </c>
      <c r="R27" s="76">
        <f t="shared" si="4"/>
        <v>12.956964368347988</v>
      </c>
      <c r="T27" s="74"/>
    </row>
    <row r="28" spans="1:20" s="52" customFormat="1">
      <c r="A28" s="70" t="s">
        <v>52</v>
      </c>
      <c r="B28" s="71">
        <v>7</v>
      </c>
      <c r="C28" s="71">
        <v>127</v>
      </c>
      <c r="D28" s="71">
        <v>406</v>
      </c>
      <c r="E28" s="72">
        <f>SUM(B28:D28)</f>
        <v>540</v>
      </c>
      <c r="G28" s="71">
        <v>174</v>
      </c>
      <c r="H28" s="71">
        <v>320</v>
      </c>
      <c r="J28" s="71">
        <v>135</v>
      </c>
      <c r="K28" s="71">
        <v>405</v>
      </c>
      <c r="M28" s="56">
        <f t="shared" si="6"/>
        <v>32.222222222222221</v>
      </c>
      <c r="N28" s="56">
        <f t="shared" si="7"/>
        <v>59.259259259259252</v>
      </c>
      <c r="O28" s="56">
        <f t="shared" si="8"/>
        <v>75</v>
      </c>
      <c r="Q28" s="73">
        <v>4863</v>
      </c>
      <c r="R28" s="76">
        <f t="shared" si="4"/>
        <v>11.104256631708822</v>
      </c>
      <c r="T28" s="74"/>
    </row>
    <row r="29" spans="1:20" s="52" customFormat="1">
      <c r="A29" s="70" t="s">
        <v>53</v>
      </c>
      <c r="B29" s="71">
        <v>33</v>
      </c>
      <c r="C29" s="71">
        <v>246</v>
      </c>
      <c r="D29" s="71">
        <v>263</v>
      </c>
      <c r="E29" s="72">
        <f t="shared" ref="E29:E30" si="9">SUM(B29:D29)</f>
        <v>542</v>
      </c>
      <c r="G29" s="71">
        <v>113</v>
      </c>
      <c r="H29" s="71">
        <v>219</v>
      </c>
      <c r="J29" s="71">
        <v>183</v>
      </c>
      <c r="K29" s="71">
        <v>359</v>
      </c>
      <c r="M29" s="56">
        <f t="shared" si="6"/>
        <v>20.84870848708487</v>
      </c>
      <c r="N29" s="56">
        <f t="shared" si="7"/>
        <v>40.405904059040594</v>
      </c>
      <c r="O29" s="56">
        <f t="shared" si="8"/>
        <v>66.236162361623613</v>
      </c>
      <c r="Q29" s="73">
        <v>1486</v>
      </c>
      <c r="R29" s="76">
        <f t="shared" si="4"/>
        <v>36.47375504710633</v>
      </c>
      <c r="T29" s="74"/>
    </row>
    <row r="30" spans="1:20" s="52" customFormat="1">
      <c r="A30" s="70" t="s">
        <v>25</v>
      </c>
      <c r="B30" s="71">
        <v>28</v>
      </c>
      <c r="C30" s="71">
        <v>106</v>
      </c>
      <c r="D30" s="71">
        <v>154</v>
      </c>
      <c r="E30" s="72">
        <f t="shared" si="9"/>
        <v>288</v>
      </c>
      <c r="F30" s="75"/>
      <c r="G30" s="71">
        <v>161</v>
      </c>
      <c r="H30" s="71">
        <v>102</v>
      </c>
      <c r="J30" s="71">
        <v>160</v>
      </c>
      <c r="K30" s="71">
        <v>128</v>
      </c>
      <c r="M30" s="56">
        <f t="shared" si="6"/>
        <v>55.902777777777779</v>
      </c>
      <c r="N30" s="56">
        <f t="shared" si="7"/>
        <v>35.416666666666671</v>
      </c>
      <c r="O30" s="56">
        <f t="shared" si="8"/>
        <v>44.444444444444443</v>
      </c>
      <c r="Q30" s="73">
        <v>1343</v>
      </c>
      <c r="R30" s="76">
        <f t="shared" si="4"/>
        <v>21.444527177959792</v>
      </c>
      <c r="T30" s="74"/>
    </row>
    <row r="31" spans="1:20" ht="30" customHeight="1">
      <c r="A31" s="81" t="s">
        <v>5</v>
      </c>
      <c r="B31" s="27">
        <f>SUM(B4:B30)</f>
        <v>397</v>
      </c>
      <c r="C31" s="27">
        <f>SUM(C4:C30)</f>
        <v>4808</v>
      </c>
      <c r="D31" s="27">
        <f>SUM(D4:D30)</f>
        <v>8139</v>
      </c>
      <c r="E31" s="27">
        <f>SUM(E4:E30)</f>
        <v>13344</v>
      </c>
      <c r="F31" s="19"/>
      <c r="G31" s="27">
        <f>SUM(G4:G30)</f>
        <v>4743</v>
      </c>
      <c r="H31" s="27">
        <f>SUM(H4:H30)</f>
        <v>4160</v>
      </c>
      <c r="I31" s="3"/>
      <c r="J31" s="27">
        <f>SUM(J4:J30)</f>
        <v>7903</v>
      </c>
      <c r="K31" s="27">
        <f>SUM(K4:K30)</f>
        <v>5441</v>
      </c>
      <c r="L31" s="3"/>
      <c r="M31" s="4">
        <f>G31/E31%</f>
        <v>35.544064748201443</v>
      </c>
      <c r="N31" s="4">
        <f>H31/E31%</f>
        <v>31.175059952038371</v>
      </c>
      <c r="O31" s="4">
        <f>K31/E31%</f>
        <v>40.774880095923265</v>
      </c>
      <c r="P31" s="3"/>
      <c r="Q31" s="43">
        <f>SUM(Q5:Q30)</f>
        <v>87064</v>
      </c>
      <c r="R31" s="80">
        <f t="shared" si="4"/>
        <v>15.326656252871452</v>
      </c>
      <c r="T31" s="45"/>
    </row>
    <row r="32" spans="1:20" ht="20.100000000000001" customHeight="1">
      <c r="A32" s="5" t="s">
        <v>70</v>
      </c>
      <c r="B32" s="23"/>
      <c r="C32" s="23"/>
      <c r="D32" s="23"/>
      <c r="E32" s="23"/>
      <c r="F32" s="22"/>
      <c r="G32" s="22"/>
      <c r="H32" s="22"/>
      <c r="I32" s="22"/>
      <c r="J32" s="22"/>
      <c r="K32" s="22"/>
      <c r="L32" s="22"/>
      <c r="M32" s="22"/>
      <c r="N32" s="22"/>
      <c r="O32" s="24"/>
      <c r="P32" s="22"/>
      <c r="Q32" s="44"/>
      <c r="R32" s="24"/>
    </row>
  </sheetData>
  <printOptions horizontalCentered="1" verticalCentered="1"/>
  <pageMargins left="0.55118110236220474" right="0.55118110236220474" top="0.74803149606299213" bottom="0.74803149606299213" header="0.31496062992125984" footer="0.31496062992125984"/>
  <pageSetup paperSize="9" scale="8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7"/>
  <sheetViews>
    <sheetView showGridLines="0" workbookViewId="0"/>
  </sheetViews>
  <sheetFormatPr defaultColWidth="11.85546875" defaultRowHeight="15"/>
  <cols>
    <col min="1" max="1" width="4.28515625" style="26" customWidth="1"/>
    <col min="2" max="2" width="27.7109375" style="26" customWidth="1"/>
    <col min="3" max="3" width="7.7109375" style="26" customWidth="1"/>
    <col min="4" max="4" width="9.42578125" style="26" bestFit="1" customWidth="1"/>
    <col min="5" max="5" width="7" style="26" bestFit="1" customWidth="1"/>
    <col min="6" max="6" width="8.7109375" style="26" bestFit="1" customWidth="1"/>
    <col min="7" max="7" width="7.42578125" style="26" bestFit="1" customWidth="1"/>
    <col min="8" max="8" width="6.7109375" style="26" customWidth="1"/>
    <col min="9" max="9" width="7.28515625" style="26" bestFit="1" customWidth="1"/>
    <col min="10" max="10" width="3.28515625" style="26" bestFit="1" customWidth="1"/>
    <col min="11" max="11" width="8.140625" style="26" customWidth="1"/>
    <col min="12" max="12" width="6.85546875" style="26" bestFit="1" customWidth="1"/>
    <col min="13" max="13" width="2.28515625" style="26" customWidth="1"/>
    <col min="14" max="15" width="7.7109375" style="26" customWidth="1"/>
    <col min="16" max="16" width="2.28515625" style="26" customWidth="1"/>
    <col min="17" max="19" width="7.28515625" style="26" bestFit="1" customWidth="1"/>
    <col min="20" max="20" width="5.7109375" style="26" customWidth="1"/>
    <col min="21" max="16384" width="11.85546875" style="26"/>
  </cols>
  <sheetData>
    <row r="1" spans="1:20" ht="24" customHeight="1">
      <c r="A1" s="15" t="s">
        <v>65</v>
      </c>
      <c r="B1" s="12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4"/>
      <c r="T1" s="1"/>
    </row>
    <row r="2" spans="1:20" ht="24" customHeight="1">
      <c r="A2" s="16" t="s">
        <v>24</v>
      </c>
      <c r="B2" s="8"/>
      <c r="C2" s="9"/>
      <c r="D2" s="9"/>
      <c r="E2" s="9"/>
      <c r="F2" s="9"/>
      <c r="G2" s="9"/>
      <c r="H2" s="9"/>
      <c r="I2" s="9"/>
      <c r="J2" s="10"/>
      <c r="K2" s="9"/>
      <c r="L2" s="9"/>
      <c r="M2" s="10"/>
      <c r="N2" s="9"/>
      <c r="O2" s="9"/>
      <c r="P2" s="10"/>
      <c r="Q2" s="9"/>
      <c r="R2" s="9"/>
      <c r="S2" s="11"/>
      <c r="T2" s="1"/>
    </row>
    <row r="3" spans="1:20" s="18" customFormat="1" ht="45">
      <c r="A3" s="28" t="s">
        <v>7</v>
      </c>
      <c r="B3" s="28" t="s">
        <v>6</v>
      </c>
      <c r="C3" s="28" t="s">
        <v>0</v>
      </c>
      <c r="D3" s="28" t="s">
        <v>3</v>
      </c>
      <c r="E3" s="28" t="s">
        <v>4</v>
      </c>
      <c r="F3" s="28" t="s">
        <v>28</v>
      </c>
      <c r="G3" s="29" t="s">
        <v>13</v>
      </c>
      <c r="H3" s="29" t="s">
        <v>26</v>
      </c>
      <c r="I3" s="28" t="s">
        <v>5</v>
      </c>
      <c r="J3" s="2" t="s">
        <v>9</v>
      </c>
      <c r="K3" s="30" t="s">
        <v>57</v>
      </c>
      <c r="L3" s="30" t="s">
        <v>56</v>
      </c>
      <c r="M3" s="2"/>
      <c r="N3" s="30" t="s">
        <v>11</v>
      </c>
      <c r="O3" s="30" t="s">
        <v>10</v>
      </c>
      <c r="P3" s="17"/>
      <c r="Q3" s="29" t="s">
        <v>14</v>
      </c>
      <c r="R3" s="29" t="s">
        <v>15</v>
      </c>
      <c r="S3" s="29" t="s">
        <v>16</v>
      </c>
    </row>
    <row r="4" spans="1:20" s="52" customFormat="1" ht="18" customHeight="1">
      <c r="A4" s="140" t="s">
        <v>17</v>
      </c>
      <c r="B4" s="46" t="s">
        <v>30</v>
      </c>
      <c r="C4" s="47">
        <v>23</v>
      </c>
      <c r="D4" s="47">
        <v>0</v>
      </c>
      <c r="E4" s="47">
        <v>0</v>
      </c>
      <c r="F4" s="47">
        <v>0</v>
      </c>
      <c r="G4" s="47">
        <v>15</v>
      </c>
      <c r="H4" s="47">
        <v>0</v>
      </c>
      <c r="I4" s="48">
        <f t="shared" ref="I4:I8" si="0">SUM(C4:H4)</f>
        <v>38</v>
      </c>
      <c r="J4" s="49"/>
      <c r="K4" s="47">
        <v>13</v>
      </c>
      <c r="L4" s="47">
        <v>10</v>
      </c>
      <c r="M4" s="49"/>
      <c r="N4" s="47">
        <v>31</v>
      </c>
      <c r="O4" s="47">
        <v>7</v>
      </c>
      <c r="P4" s="50"/>
      <c r="Q4" s="51">
        <f t="shared" ref="Q4:Q26" si="1">K4/I4%</f>
        <v>34.210526315789473</v>
      </c>
      <c r="R4" s="51">
        <f t="shared" ref="R4:R26" si="2">L4/I4%</f>
        <v>26.315789473684209</v>
      </c>
      <c r="S4" s="51">
        <f t="shared" ref="S4:S26" si="3">O4/I4%</f>
        <v>18.421052631578949</v>
      </c>
    </row>
    <row r="5" spans="1:20" s="52" customFormat="1" ht="14.45" customHeight="1">
      <c r="A5" s="141"/>
      <c r="B5" s="46" t="s">
        <v>31</v>
      </c>
      <c r="C5" s="47">
        <v>2</v>
      </c>
      <c r="D5" s="47">
        <v>1</v>
      </c>
      <c r="E5" s="47">
        <v>0</v>
      </c>
      <c r="F5" s="47">
        <v>0</v>
      </c>
      <c r="G5" s="47">
        <v>6</v>
      </c>
      <c r="H5" s="47">
        <v>0</v>
      </c>
      <c r="I5" s="53">
        <f>SUM(C5:H5)</f>
        <v>9</v>
      </c>
      <c r="J5" s="54"/>
      <c r="K5" s="62">
        <v>0</v>
      </c>
      <c r="L5" s="62">
        <v>1</v>
      </c>
      <c r="M5" s="54"/>
      <c r="N5" s="62">
        <v>8</v>
      </c>
      <c r="O5" s="62">
        <v>1</v>
      </c>
      <c r="P5" s="55"/>
      <c r="Q5" s="56">
        <f t="shared" ref="Q5:Q6" si="4">K5/I5%</f>
        <v>0</v>
      </c>
      <c r="R5" s="56">
        <f t="shared" ref="R5:R6" si="5">L5/I5%</f>
        <v>11.111111111111111</v>
      </c>
      <c r="S5" s="56">
        <f t="shared" ref="S5:S6" si="6">O5/I5%</f>
        <v>11.111111111111111</v>
      </c>
    </row>
    <row r="6" spans="1:20" s="52" customFormat="1" ht="14.45" customHeight="1">
      <c r="A6" s="141"/>
      <c r="B6" s="46" t="s">
        <v>54</v>
      </c>
      <c r="C6" s="47">
        <v>136</v>
      </c>
      <c r="D6" s="47">
        <v>6</v>
      </c>
      <c r="E6" s="47">
        <v>0</v>
      </c>
      <c r="F6" s="47">
        <v>0</v>
      </c>
      <c r="G6" s="47">
        <v>21</v>
      </c>
      <c r="H6" s="47">
        <v>0</v>
      </c>
      <c r="I6" s="53">
        <f t="shared" ref="I6" si="7">SUM(C6:H6)</f>
        <v>163</v>
      </c>
      <c r="J6" s="54"/>
      <c r="K6" s="62">
        <v>121</v>
      </c>
      <c r="L6" s="62">
        <v>75</v>
      </c>
      <c r="M6" s="54"/>
      <c r="N6" s="62">
        <v>75</v>
      </c>
      <c r="O6" s="62">
        <v>88</v>
      </c>
      <c r="P6" s="55"/>
      <c r="Q6" s="56">
        <f t="shared" si="4"/>
        <v>74.233128834355838</v>
      </c>
      <c r="R6" s="56">
        <f t="shared" si="5"/>
        <v>46.012269938650313</v>
      </c>
      <c r="S6" s="56">
        <f t="shared" si="6"/>
        <v>53.987730061349694</v>
      </c>
    </row>
    <row r="7" spans="1:20" s="52" customFormat="1" ht="14.45" customHeight="1">
      <c r="A7" s="141"/>
      <c r="B7" s="46" t="s">
        <v>25</v>
      </c>
      <c r="C7" s="47">
        <v>22</v>
      </c>
      <c r="D7" s="47">
        <v>3</v>
      </c>
      <c r="E7" s="47">
        <v>0</v>
      </c>
      <c r="F7" s="47">
        <v>0</v>
      </c>
      <c r="G7" s="47">
        <v>13</v>
      </c>
      <c r="H7" s="47">
        <v>0</v>
      </c>
      <c r="I7" s="53">
        <f t="shared" si="0"/>
        <v>38</v>
      </c>
      <c r="J7" s="54"/>
      <c r="K7" s="62">
        <v>19</v>
      </c>
      <c r="L7" s="62">
        <v>21</v>
      </c>
      <c r="M7" s="54"/>
      <c r="N7" s="62">
        <v>20</v>
      </c>
      <c r="O7" s="62">
        <v>18</v>
      </c>
      <c r="P7" s="55"/>
      <c r="Q7" s="56">
        <f t="shared" si="1"/>
        <v>50</v>
      </c>
      <c r="R7" s="56">
        <f t="shared" si="2"/>
        <v>55.263157894736842</v>
      </c>
      <c r="S7" s="56">
        <f t="shared" si="3"/>
        <v>47.368421052631575</v>
      </c>
    </row>
    <row r="8" spans="1:20" s="52" customFormat="1" ht="18" customHeight="1">
      <c r="A8" s="142"/>
      <c r="B8" s="57" t="s">
        <v>23</v>
      </c>
      <c r="C8" s="53">
        <f t="shared" ref="C8:H8" si="8">SUM(C4:C7)</f>
        <v>183</v>
      </c>
      <c r="D8" s="53">
        <f t="shared" si="8"/>
        <v>10</v>
      </c>
      <c r="E8" s="53">
        <f t="shared" si="8"/>
        <v>0</v>
      </c>
      <c r="F8" s="53">
        <f t="shared" si="8"/>
        <v>0</v>
      </c>
      <c r="G8" s="53">
        <f t="shared" si="8"/>
        <v>55</v>
      </c>
      <c r="H8" s="53">
        <f t="shared" si="8"/>
        <v>0</v>
      </c>
      <c r="I8" s="53">
        <f t="shared" si="0"/>
        <v>248</v>
      </c>
      <c r="J8" s="54"/>
      <c r="K8" s="53">
        <f>SUM(K4:K7)</f>
        <v>153</v>
      </c>
      <c r="L8" s="53">
        <f>SUM(L4:L7)</f>
        <v>107</v>
      </c>
      <c r="M8" s="54"/>
      <c r="N8" s="53">
        <f>SUM(N4:N7)</f>
        <v>134</v>
      </c>
      <c r="O8" s="53">
        <f>SUM(O4:O7)</f>
        <v>114</v>
      </c>
      <c r="P8" s="55"/>
      <c r="Q8" s="58">
        <f t="shared" si="1"/>
        <v>61.693548387096776</v>
      </c>
      <c r="R8" s="58">
        <f t="shared" si="2"/>
        <v>43.145161290322584</v>
      </c>
      <c r="S8" s="58">
        <f t="shared" si="3"/>
        <v>45.967741935483872</v>
      </c>
    </row>
    <row r="9" spans="1:20" s="52" customFormat="1">
      <c r="A9" s="67"/>
      <c r="B9" s="59"/>
      <c r="C9" s="60"/>
      <c r="D9" s="60"/>
      <c r="E9" s="60"/>
      <c r="F9" s="60"/>
      <c r="G9" s="60"/>
      <c r="H9" s="60"/>
      <c r="I9" s="60"/>
      <c r="J9" s="54"/>
      <c r="K9" s="60"/>
      <c r="L9" s="60"/>
      <c r="M9" s="54"/>
      <c r="N9" s="60"/>
      <c r="O9" s="60"/>
      <c r="P9" s="55"/>
      <c r="Q9" s="61"/>
      <c r="R9" s="61"/>
      <c r="S9" s="61"/>
    </row>
    <row r="10" spans="1:20" s="52" customFormat="1" ht="18" customHeight="1">
      <c r="A10" s="140" t="s">
        <v>12</v>
      </c>
      <c r="B10" s="46" t="s">
        <v>30</v>
      </c>
      <c r="C10" s="47">
        <v>240</v>
      </c>
      <c r="D10" s="47">
        <v>41</v>
      </c>
      <c r="E10" s="47">
        <v>0</v>
      </c>
      <c r="F10" s="47">
        <v>0</v>
      </c>
      <c r="G10" s="47">
        <v>137</v>
      </c>
      <c r="H10" s="47">
        <v>0</v>
      </c>
      <c r="I10" s="48">
        <f t="shared" ref="I10:I14" si="9">SUM(C10:H10)</f>
        <v>418</v>
      </c>
      <c r="J10" s="49"/>
      <c r="K10" s="47">
        <v>107</v>
      </c>
      <c r="L10" s="47">
        <v>67</v>
      </c>
      <c r="M10" s="49"/>
      <c r="N10" s="47">
        <v>330</v>
      </c>
      <c r="O10" s="47">
        <v>88</v>
      </c>
      <c r="P10" s="50"/>
      <c r="Q10" s="51">
        <f t="shared" si="1"/>
        <v>25.598086124401917</v>
      </c>
      <c r="R10" s="51">
        <f t="shared" si="2"/>
        <v>16.028708133971293</v>
      </c>
      <c r="S10" s="51">
        <f t="shared" si="3"/>
        <v>21.05263157894737</v>
      </c>
    </row>
    <row r="11" spans="1:20" s="52" customFormat="1" ht="14.45" customHeight="1">
      <c r="A11" s="141"/>
      <c r="B11" s="46" t="s">
        <v>31</v>
      </c>
      <c r="C11" s="47">
        <v>49</v>
      </c>
      <c r="D11" s="47">
        <v>5</v>
      </c>
      <c r="E11" s="47">
        <v>0</v>
      </c>
      <c r="F11" s="47">
        <v>0</v>
      </c>
      <c r="G11" s="47">
        <v>68</v>
      </c>
      <c r="H11" s="47">
        <v>0</v>
      </c>
      <c r="I11" s="53">
        <f>SUM(C11:H11)</f>
        <v>122</v>
      </c>
      <c r="J11" s="54"/>
      <c r="K11" s="62">
        <v>17</v>
      </c>
      <c r="L11" s="62">
        <v>6</v>
      </c>
      <c r="M11" s="54"/>
      <c r="N11" s="62">
        <v>114</v>
      </c>
      <c r="O11" s="62">
        <v>8</v>
      </c>
      <c r="P11" s="55"/>
      <c r="Q11" s="56">
        <f t="shared" ref="Q11:Q12" si="10">K11/I11%</f>
        <v>13.934426229508198</v>
      </c>
      <c r="R11" s="56">
        <f t="shared" ref="R11:R12" si="11">L11/I11%</f>
        <v>4.918032786885246</v>
      </c>
      <c r="S11" s="56">
        <f t="shared" ref="S11:S12" si="12">O11/I11%</f>
        <v>6.557377049180328</v>
      </c>
    </row>
    <row r="12" spans="1:20" s="52" customFormat="1" ht="14.45" customHeight="1">
      <c r="A12" s="141"/>
      <c r="B12" s="46" t="s">
        <v>54</v>
      </c>
      <c r="C12" s="47">
        <v>658</v>
      </c>
      <c r="D12" s="47">
        <v>131</v>
      </c>
      <c r="E12" s="47">
        <v>0</v>
      </c>
      <c r="F12" s="47">
        <v>0</v>
      </c>
      <c r="G12" s="47">
        <v>251</v>
      </c>
      <c r="H12" s="47">
        <v>0</v>
      </c>
      <c r="I12" s="53">
        <f t="shared" ref="I12" si="13">SUM(C12:H12)</f>
        <v>1040</v>
      </c>
      <c r="J12" s="54"/>
      <c r="K12" s="62">
        <v>574</v>
      </c>
      <c r="L12" s="62">
        <v>466</v>
      </c>
      <c r="M12" s="54"/>
      <c r="N12" s="62">
        <v>501</v>
      </c>
      <c r="O12" s="62">
        <v>539</v>
      </c>
      <c r="P12" s="55"/>
      <c r="Q12" s="56">
        <f t="shared" si="10"/>
        <v>55.192307692307693</v>
      </c>
      <c r="R12" s="56">
        <f t="shared" si="11"/>
        <v>44.807692307692307</v>
      </c>
      <c r="S12" s="56">
        <f t="shared" si="12"/>
        <v>51.826923076923073</v>
      </c>
    </row>
    <row r="13" spans="1:20" s="52" customFormat="1" ht="14.45" customHeight="1">
      <c r="A13" s="141"/>
      <c r="B13" s="46" t="s">
        <v>25</v>
      </c>
      <c r="C13" s="47">
        <v>228</v>
      </c>
      <c r="D13" s="47">
        <v>131</v>
      </c>
      <c r="E13" s="47">
        <v>0</v>
      </c>
      <c r="F13" s="47">
        <v>0</v>
      </c>
      <c r="G13" s="47">
        <v>116</v>
      </c>
      <c r="H13" s="47">
        <v>1</v>
      </c>
      <c r="I13" s="53">
        <f t="shared" si="9"/>
        <v>476</v>
      </c>
      <c r="J13" s="54"/>
      <c r="K13" s="62">
        <v>247</v>
      </c>
      <c r="L13" s="62">
        <v>181</v>
      </c>
      <c r="M13" s="54"/>
      <c r="N13" s="62">
        <v>199</v>
      </c>
      <c r="O13" s="62">
        <v>277</v>
      </c>
      <c r="P13" s="55"/>
      <c r="Q13" s="56">
        <f t="shared" si="1"/>
        <v>51.890756302521012</v>
      </c>
      <c r="R13" s="56">
        <f t="shared" si="2"/>
        <v>38.025210084033617</v>
      </c>
      <c r="S13" s="56">
        <f t="shared" si="3"/>
        <v>58.193277310924373</v>
      </c>
    </row>
    <row r="14" spans="1:20" s="52" customFormat="1" ht="18" customHeight="1">
      <c r="A14" s="142"/>
      <c r="B14" s="57" t="s">
        <v>22</v>
      </c>
      <c r="C14" s="53">
        <f t="shared" ref="C14:H14" si="14">SUM(C10:C13)</f>
        <v>1175</v>
      </c>
      <c r="D14" s="53">
        <f t="shared" si="14"/>
        <v>308</v>
      </c>
      <c r="E14" s="53">
        <f t="shared" si="14"/>
        <v>0</v>
      </c>
      <c r="F14" s="53">
        <f t="shared" si="14"/>
        <v>0</v>
      </c>
      <c r="G14" s="53">
        <f t="shared" si="14"/>
        <v>572</v>
      </c>
      <c r="H14" s="53">
        <f t="shared" si="14"/>
        <v>1</v>
      </c>
      <c r="I14" s="53">
        <f t="shared" si="9"/>
        <v>2056</v>
      </c>
      <c r="J14" s="54"/>
      <c r="K14" s="53">
        <f>SUM(K10:K13)</f>
        <v>945</v>
      </c>
      <c r="L14" s="53">
        <f>SUM(L10:L13)</f>
        <v>720</v>
      </c>
      <c r="M14" s="54"/>
      <c r="N14" s="53">
        <f>SUM(N10:N13)</f>
        <v>1144</v>
      </c>
      <c r="O14" s="53">
        <f>SUM(O10:O13)</f>
        <v>912</v>
      </c>
      <c r="P14" s="55"/>
      <c r="Q14" s="58">
        <f t="shared" si="1"/>
        <v>45.963035019455255</v>
      </c>
      <c r="R14" s="58">
        <f t="shared" si="2"/>
        <v>35.019455252918291</v>
      </c>
      <c r="S14" s="58">
        <f t="shared" si="3"/>
        <v>44.357976653696504</v>
      </c>
    </row>
    <row r="15" spans="1:20" s="52" customFormat="1">
      <c r="A15" s="67"/>
      <c r="B15" s="59"/>
      <c r="C15" s="60"/>
      <c r="D15" s="60"/>
      <c r="E15" s="60"/>
      <c r="F15" s="60"/>
      <c r="G15" s="60"/>
      <c r="H15" s="60"/>
      <c r="I15" s="60"/>
      <c r="J15" s="54"/>
      <c r="K15" s="60"/>
      <c r="L15" s="60"/>
      <c r="M15" s="54"/>
      <c r="N15" s="60"/>
      <c r="O15" s="60"/>
      <c r="P15" s="55"/>
      <c r="Q15" s="61"/>
      <c r="R15" s="61"/>
      <c r="S15" s="61"/>
    </row>
    <row r="16" spans="1:20" s="52" customFormat="1" ht="18" customHeight="1">
      <c r="A16" s="140" t="s">
        <v>8</v>
      </c>
      <c r="B16" s="46" t="s">
        <v>30</v>
      </c>
      <c r="C16" s="47">
        <v>331</v>
      </c>
      <c r="D16" s="47">
        <v>98</v>
      </c>
      <c r="E16" s="47">
        <v>0</v>
      </c>
      <c r="F16" s="47">
        <v>0</v>
      </c>
      <c r="G16" s="47">
        <v>56</v>
      </c>
      <c r="H16" s="47">
        <v>0</v>
      </c>
      <c r="I16" s="48">
        <f t="shared" ref="I16:I20" si="15">SUM(C16:H16)</f>
        <v>485</v>
      </c>
      <c r="J16" s="49"/>
      <c r="K16" s="47">
        <v>80</v>
      </c>
      <c r="L16" s="47">
        <v>48</v>
      </c>
      <c r="M16" s="49"/>
      <c r="N16" s="47">
        <v>366</v>
      </c>
      <c r="O16" s="47">
        <v>119</v>
      </c>
      <c r="P16" s="50"/>
      <c r="Q16" s="51">
        <f t="shared" si="1"/>
        <v>16.494845360824744</v>
      </c>
      <c r="R16" s="51">
        <f t="shared" si="2"/>
        <v>9.8969072164948457</v>
      </c>
      <c r="S16" s="51">
        <f t="shared" si="3"/>
        <v>24.536082474226806</v>
      </c>
    </row>
    <row r="17" spans="1:19" s="52" customFormat="1">
      <c r="A17" s="141"/>
      <c r="B17" s="46" t="s">
        <v>31</v>
      </c>
      <c r="C17" s="47">
        <v>120</v>
      </c>
      <c r="D17" s="47">
        <v>14</v>
      </c>
      <c r="E17" s="47">
        <v>0</v>
      </c>
      <c r="F17" s="47">
        <v>0</v>
      </c>
      <c r="G17" s="47">
        <v>29</v>
      </c>
      <c r="H17" s="47">
        <v>0</v>
      </c>
      <c r="I17" s="53">
        <f>SUM(C17:H17)</f>
        <v>163</v>
      </c>
      <c r="J17" s="54"/>
      <c r="K17" s="62">
        <v>25</v>
      </c>
      <c r="L17" s="62">
        <v>9</v>
      </c>
      <c r="M17" s="54"/>
      <c r="N17" s="62">
        <v>150</v>
      </c>
      <c r="O17" s="62">
        <v>13</v>
      </c>
      <c r="P17" s="55"/>
      <c r="Q17" s="56">
        <f t="shared" ref="Q17:Q18" si="16">K17/I17%</f>
        <v>15.337423312883436</v>
      </c>
      <c r="R17" s="56">
        <f t="shared" ref="R17:R18" si="17">L17/I17%</f>
        <v>5.5214723926380369</v>
      </c>
      <c r="S17" s="56">
        <f t="shared" ref="S17:S18" si="18">O17/I17%</f>
        <v>7.9754601226993866</v>
      </c>
    </row>
    <row r="18" spans="1:19" s="52" customFormat="1">
      <c r="A18" s="141"/>
      <c r="B18" s="46" t="s">
        <v>54</v>
      </c>
      <c r="C18" s="47">
        <v>714</v>
      </c>
      <c r="D18" s="47">
        <v>294</v>
      </c>
      <c r="E18" s="47">
        <v>0</v>
      </c>
      <c r="F18" s="47">
        <v>0</v>
      </c>
      <c r="G18" s="47">
        <v>139</v>
      </c>
      <c r="H18" s="47">
        <v>0</v>
      </c>
      <c r="I18" s="53">
        <f t="shared" ref="I18" si="19">SUM(C18:H18)</f>
        <v>1147</v>
      </c>
      <c r="J18" s="54"/>
      <c r="K18" s="62">
        <v>472</v>
      </c>
      <c r="L18" s="62">
        <v>497</v>
      </c>
      <c r="M18" s="54"/>
      <c r="N18" s="62">
        <v>528</v>
      </c>
      <c r="O18" s="62">
        <v>619</v>
      </c>
      <c r="P18" s="55"/>
      <c r="Q18" s="56">
        <f t="shared" si="16"/>
        <v>41.150828247602441</v>
      </c>
      <c r="R18" s="56">
        <f t="shared" si="17"/>
        <v>43.33042720139494</v>
      </c>
      <c r="S18" s="56">
        <f t="shared" si="18"/>
        <v>53.966870095902351</v>
      </c>
    </row>
    <row r="19" spans="1:19" s="52" customFormat="1">
      <c r="A19" s="141"/>
      <c r="B19" s="46" t="s">
        <v>25</v>
      </c>
      <c r="C19" s="47">
        <v>346</v>
      </c>
      <c r="D19" s="47">
        <v>414</v>
      </c>
      <c r="E19" s="47">
        <v>1</v>
      </c>
      <c r="F19" s="47">
        <v>0</v>
      </c>
      <c r="G19" s="47">
        <v>85</v>
      </c>
      <c r="H19" s="47">
        <v>1</v>
      </c>
      <c r="I19" s="53">
        <f t="shared" si="15"/>
        <v>847</v>
      </c>
      <c r="J19" s="54"/>
      <c r="K19" s="62">
        <v>330</v>
      </c>
      <c r="L19" s="62">
        <v>267</v>
      </c>
      <c r="M19" s="54"/>
      <c r="N19" s="62">
        <v>340</v>
      </c>
      <c r="O19" s="62">
        <v>507</v>
      </c>
      <c r="P19" s="55"/>
      <c r="Q19" s="56">
        <f t="shared" si="1"/>
        <v>38.961038961038959</v>
      </c>
      <c r="R19" s="56">
        <f t="shared" si="2"/>
        <v>31.52302243211334</v>
      </c>
      <c r="S19" s="56">
        <f t="shared" si="3"/>
        <v>59.858323494687127</v>
      </c>
    </row>
    <row r="20" spans="1:19" s="52" customFormat="1" ht="18" customHeight="1">
      <c r="A20" s="142"/>
      <c r="B20" s="57" t="s">
        <v>27</v>
      </c>
      <c r="C20" s="53">
        <f t="shared" ref="C20:H20" si="20">SUM(C16:C19)</f>
        <v>1511</v>
      </c>
      <c r="D20" s="53">
        <f t="shared" si="20"/>
        <v>820</v>
      </c>
      <c r="E20" s="53">
        <f t="shared" si="20"/>
        <v>1</v>
      </c>
      <c r="F20" s="53">
        <f t="shared" si="20"/>
        <v>0</v>
      </c>
      <c r="G20" s="53">
        <f t="shared" si="20"/>
        <v>309</v>
      </c>
      <c r="H20" s="53">
        <f t="shared" si="20"/>
        <v>1</v>
      </c>
      <c r="I20" s="53">
        <f t="shared" si="15"/>
        <v>2642</v>
      </c>
      <c r="J20" s="54"/>
      <c r="K20" s="53">
        <f>SUM(K16:K19)</f>
        <v>907</v>
      </c>
      <c r="L20" s="53">
        <f>SUM(L16:L19)</f>
        <v>821</v>
      </c>
      <c r="M20" s="54"/>
      <c r="N20" s="53">
        <f>SUM(N16:N19)</f>
        <v>1384</v>
      </c>
      <c r="O20" s="53">
        <f>SUM(O16:O19)</f>
        <v>1258</v>
      </c>
      <c r="P20" s="55"/>
      <c r="Q20" s="58">
        <f t="shared" si="1"/>
        <v>34.330052990158968</v>
      </c>
      <c r="R20" s="58">
        <f t="shared" si="2"/>
        <v>31.074943224829674</v>
      </c>
      <c r="S20" s="58">
        <f t="shared" si="3"/>
        <v>47.615442846328534</v>
      </c>
    </row>
    <row r="21" spans="1:19" s="52" customFormat="1">
      <c r="A21" s="67"/>
      <c r="B21" s="59"/>
      <c r="C21" s="60"/>
      <c r="D21" s="60"/>
      <c r="E21" s="60"/>
      <c r="F21" s="60"/>
      <c r="G21" s="60"/>
      <c r="H21" s="60"/>
      <c r="I21" s="60"/>
      <c r="J21" s="54"/>
      <c r="K21" s="60"/>
      <c r="L21" s="60"/>
      <c r="M21" s="54"/>
      <c r="N21" s="60"/>
      <c r="O21" s="60"/>
      <c r="P21" s="55"/>
      <c r="Q21" s="61"/>
      <c r="R21" s="61"/>
      <c r="S21" s="61"/>
    </row>
    <row r="22" spans="1:19" s="52" customFormat="1" ht="18" customHeight="1">
      <c r="A22" s="137" t="s">
        <v>5</v>
      </c>
      <c r="B22" s="46" t="s">
        <v>30</v>
      </c>
      <c r="C22" s="47">
        <f t="shared" ref="C22:I25" si="21">C16+C10+C4</f>
        <v>594</v>
      </c>
      <c r="D22" s="47">
        <f t="shared" si="21"/>
        <v>139</v>
      </c>
      <c r="E22" s="47">
        <f t="shared" si="21"/>
        <v>0</v>
      </c>
      <c r="F22" s="47">
        <f t="shared" si="21"/>
        <v>0</v>
      </c>
      <c r="G22" s="47">
        <f t="shared" si="21"/>
        <v>208</v>
      </c>
      <c r="H22" s="47">
        <f t="shared" si="21"/>
        <v>0</v>
      </c>
      <c r="I22" s="48">
        <f t="shared" si="21"/>
        <v>941</v>
      </c>
      <c r="J22" s="49"/>
      <c r="K22" s="47">
        <f>K16+K10+K4</f>
        <v>200</v>
      </c>
      <c r="L22" s="47">
        <f>L16+L10+L4</f>
        <v>125</v>
      </c>
      <c r="M22" s="49"/>
      <c r="N22" s="47">
        <f>N16+N10+N4</f>
        <v>727</v>
      </c>
      <c r="O22" s="47">
        <f>O16+O10+O4</f>
        <v>214</v>
      </c>
      <c r="P22" s="50"/>
      <c r="Q22" s="51">
        <f t="shared" si="1"/>
        <v>21.253985122210413</v>
      </c>
      <c r="R22" s="51">
        <f t="shared" si="2"/>
        <v>13.283740701381509</v>
      </c>
      <c r="S22" s="51">
        <f t="shared" si="3"/>
        <v>22.741764080765144</v>
      </c>
    </row>
    <row r="23" spans="1:19" s="52" customFormat="1">
      <c r="A23" s="138"/>
      <c r="B23" s="46" t="s">
        <v>31</v>
      </c>
      <c r="C23" s="62">
        <f t="shared" si="21"/>
        <v>171</v>
      </c>
      <c r="D23" s="62">
        <f t="shared" si="21"/>
        <v>20</v>
      </c>
      <c r="E23" s="62">
        <f t="shared" si="21"/>
        <v>0</v>
      </c>
      <c r="F23" s="62">
        <f t="shared" si="21"/>
        <v>0</v>
      </c>
      <c r="G23" s="62">
        <f t="shared" si="21"/>
        <v>103</v>
      </c>
      <c r="H23" s="47">
        <f t="shared" si="21"/>
        <v>0</v>
      </c>
      <c r="I23" s="53">
        <f t="shared" si="21"/>
        <v>294</v>
      </c>
      <c r="J23" s="54"/>
      <c r="K23" s="62">
        <f>K17+K11+K5</f>
        <v>42</v>
      </c>
      <c r="L23" s="62">
        <f>L17+L11+L5</f>
        <v>16</v>
      </c>
      <c r="M23" s="54"/>
      <c r="N23" s="62">
        <f>N17+N11+N5</f>
        <v>272</v>
      </c>
      <c r="O23" s="62">
        <f>O17+O11+O5</f>
        <v>22</v>
      </c>
      <c r="P23" s="55"/>
      <c r="Q23" s="56">
        <f t="shared" si="1"/>
        <v>14.285714285714286</v>
      </c>
      <c r="R23" s="56">
        <f t="shared" si="2"/>
        <v>5.4421768707482991</v>
      </c>
      <c r="S23" s="56">
        <f t="shared" si="3"/>
        <v>7.4829931972789119</v>
      </c>
    </row>
    <row r="24" spans="1:19" s="52" customFormat="1">
      <c r="A24" s="138"/>
      <c r="B24" s="46" t="s">
        <v>54</v>
      </c>
      <c r="C24" s="62">
        <f t="shared" si="21"/>
        <v>1508</v>
      </c>
      <c r="D24" s="62">
        <f t="shared" si="21"/>
        <v>431</v>
      </c>
      <c r="E24" s="62">
        <f t="shared" si="21"/>
        <v>0</v>
      </c>
      <c r="F24" s="62">
        <f t="shared" si="21"/>
        <v>0</v>
      </c>
      <c r="G24" s="62">
        <f t="shared" si="21"/>
        <v>411</v>
      </c>
      <c r="H24" s="47">
        <f t="shared" si="21"/>
        <v>0</v>
      </c>
      <c r="I24" s="53">
        <f t="shared" ref="I24:I25" si="22">SUM(C24:H24)</f>
        <v>2350</v>
      </c>
      <c r="J24" s="54"/>
      <c r="K24" s="62">
        <f t="shared" ref="K24:L25" si="23">K18+K12+K6</f>
        <v>1167</v>
      </c>
      <c r="L24" s="62">
        <f t="shared" si="23"/>
        <v>1038</v>
      </c>
      <c r="M24" s="54"/>
      <c r="N24" s="62">
        <f t="shared" ref="N24:O25" si="24">N18+N12+N6</f>
        <v>1104</v>
      </c>
      <c r="O24" s="62">
        <f t="shared" si="24"/>
        <v>1246</v>
      </c>
      <c r="P24" s="55"/>
      <c r="Q24" s="56">
        <f t="shared" si="1"/>
        <v>49.659574468085104</v>
      </c>
      <c r="R24" s="56">
        <f t="shared" si="2"/>
        <v>44.170212765957444</v>
      </c>
      <c r="S24" s="56">
        <f t="shared" si="3"/>
        <v>53.021276595744681</v>
      </c>
    </row>
    <row r="25" spans="1:19" s="52" customFormat="1">
      <c r="A25" s="138"/>
      <c r="B25" s="46" t="s">
        <v>25</v>
      </c>
      <c r="C25" s="62">
        <f t="shared" si="21"/>
        <v>596</v>
      </c>
      <c r="D25" s="62">
        <f t="shared" si="21"/>
        <v>548</v>
      </c>
      <c r="E25" s="62">
        <f t="shared" si="21"/>
        <v>1</v>
      </c>
      <c r="F25" s="62">
        <f t="shared" si="21"/>
        <v>0</v>
      </c>
      <c r="G25" s="62">
        <f t="shared" si="21"/>
        <v>214</v>
      </c>
      <c r="H25" s="47">
        <f t="shared" si="21"/>
        <v>2</v>
      </c>
      <c r="I25" s="53">
        <f t="shared" si="22"/>
        <v>1361</v>
      </c>
      <c r="J25" s="54"/>
      <c r="K25" s="62">
        <f t="shared" si="23"/>
        <v>596</v>
      </c>
      <c r="L25" s="62">
        <f t="shared" si="23"/>
        <v>469</v>
      </c>
      <c r="M25" s="54"/>
      <c r="N25" s="62">
        <f t="shared" si="24"/>
        <v>559</v>
      </c>
      <c r="O25" s="62">
        <f t="shared" si="24"/>
        <v>802</v>
      </c>
      <c r="P25" s="55"/>
      <c r="Q25" s="56">
        <f t="shared" si="1"/>
        <v>43.791329904481998</v>
      </c>
      <c r="R25" s="56">
        <f t="shared" si="2"/>
        <v>34.459955914768557</v>
      </c>
      <c r="S25" s="56">
        <f t="shared" si="3"/>
        <v>58.927259368111685</v>
      </c>
    </row>
    <row r="26" spans="1:19" s="52" customFormat="1" ht="27.95" customHeight="1">
      <c r="A26" s="139"/>
      <c r="B26" s="63" t="s">
        <v>21</v>
      </c>
      <c r="C26" s="53">
        <f>SUM(C22:C25)</f>
        <v>2869</v>
      </c>
      <c r="D26" s="53">
        <f t="shared" ref="D26:H26" si="25">SUM(D22:D25)</f>
        <v>1138</v>
      </c>
      <c r="E26" s="53">
        <f t="shared" si="25"/>
        <v>1</v>
      </c>
      <c r="F26" s="53">
        <f t="shared" si="25"/>
        <v>0</v>
      </c>
      <c r="G26" s="53">
        <f t="shared" si="25"/>
        <v>936</v>
      </c>
      <c r="H26" s="53">
        <f t="shared" si="25"/>
        <v>2</v>
      </c>
      <c r="I26" s="53">
        <f t="shared" ref="I26" si="26">SUM(C26:H26)</f>
        <v>4946</v>
      </c>
      <c r="J26" s="64"/>
      <c r="K26" s="65">
        <f>K20+K14+K8</f>
        <v>2005</v>
      </c>
      <c r="L26" s="65">
        <f>L20+L14+L8</f>
        <v>1648</v>
      </c>
      <c r="M26" s="64"/>
      <c r="N26" s="65">
        <f>SUM(N22:N25)</f>
        <v>2662</v>
      </c>
      <c r="O26" s="65">
        <f>SUM(O22:O25)</f>
        <v>2284</v>
      </c>
      <c r="P26" s="55"/>
      <c r="Q26" s="66">
        <f t="shared" si="1"/>
        <v>40.537808329963603</v>
      </c>
      <c r="R26" s="66">
        <f t="shared" si="2"/>
        <v>33.319854427820459</v>
      </c>
      <c r="S26" s="66">
        <f t="shared" si="3"/>
        <v>46.178730287100684</v>
      </c>
    </row>
    <row r="27" spans="1:19" ht="21.95" customHeight="1">
      <c r="A27" s="5" t="s">
        <v>70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7"/>
    </row>
  </sheetData>
  <mergeCells count="4">
    <mergeCell ref="A22:A26"/>
    <mergeCell ref="A4:A8"/>
    <mergeCell ref="A10:A14"/>
    <mergeCell ref="A16:A20"/>
  </mergeCells>
  <printOptions horizontalCentered="1" verticalCentered="1"/>
  <pageMargins left="0.55118110236220474" right="0.55118110236220474" top="0.78740157480314965" bottom="0.78740157480314965" header="0.31496062992125984" footer="0.31496062992125984"/>
  <pageSetup paperSize="9" scale="92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2"/>
  <sheetViews>
    <sheetView showGridLines="0" workbookViewId="0"/>
  </sheetViews>
  <sheetFormatPr defaultColWidth="8.85546875" defaultRowHeight="15"/>
  <cols>
    <col min="1" max="1" width="38.7109375" style="26" customWidth="1"/>
    <col min="2" max="5" width="8.7109375" style="21" customWidth="1"/>
    <col min="6" max="6" width="3.5703125" style="26" customWidth="1"/>
    <col min="7" max="8" width="8.140625" style="26" customWidth="1"/>
    <col min="9" max="9" width="2.28515625" style="26" customWidth="1"/>
    <col min="10" max="11" width="7.7109375" style="26" customWidth="1"/>
    <col min="12" max="12" width="2.28515625" style="26" customWidth="1"/>
    <col min="13" max="15" width="6.7109375" style="26" customWidth="1"/>
    <col min="16" max="16" width="2.28515625" style="26" customWidth="1"/>
    <col min="17" max="17" width="8.7109375" style="20" customWidth="1"/>
    <col min="18" max="18" width="6.7109375" style="26" customWidth="1"/>
    <col min="19" max="19" width="5.5703125" style="26" customWidth="1"/>
    <col min="20" max="16384" width="8.85546875" style="26"/>
  </cols>
  <sheetData>
    <row r="1" spans="1:20" ht="24" customHeight="1">
      <c r="A1" s="15" t="s">
        <v>65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4"/>
      <c r="P1" s="13"/>
      <c r="Q1" s="39"/>
      <c r="R1" s="14"/>
      <c r="S1" s="1"/>
    </row>
    <row r="2" spans="1:20" ht="24" customHeight="1">
      <c r="A2" s="16" t="s">
        <v>58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11"/>
      <c r="P2" s="9"/>
      <c r="Q2" s="40"/>
      <c r="R2" s="11"/>
      <c r="S2" s="1"/>
    </row>
    <row r="3" spans="1:20" ht="45">
      <c r="A3" s="28" t="s">
        <v>59</v>
      </c>
      <c r="B3" s="37" t="s">
        <v>18</v>
      </c>
      <c r="C3" s="37" t="s">
        <v>19</v>
      </c>
      <c r="D3" s="37" t="s">
        <v>20</v>
      </c>
      <c r="E3" s="37" t="s">
        <v>5</v>
      </c>
      <c r="F3" s="2" t="s">
        <v>9</v>
      </c>
      <c r="G3" s="38" t="s">
        <v>57</v>
      </c>
      <c r="H3" s="38" t="s">
        <v>56</v>
      </c>
      <c r="I3" s="2"/>
      <c r="J3" s="38" t="s">
        <v>11</v>
      </c>
      <c r="K3" s="37" t="s">
        <v>10</v>
      </c>
      <c r="L3" s="2"/>
      <c r="M3" s="36" t="s">
        <v>14</v>
      </c>
      <c r="N3" s="36" t="s">
        <v>15</v>
      </c>
      <c r="O3" s="36" t="s">
        <v>16</v>
      </c>
      <c r="P3" s="2"/>
      <c r="Q3" s="41" t="s">
        <v>60</v>
      </c>
      <c r="R3" s="36" t="s">
        <v>61</v>
      </c>
    </row>
    <row r="4" spans="1:20" s="52" customFormat="1" ht="18" customHeight="1">
      <c r="A4" s="69" t="s">
        <v>1</v>
      </c>
      <c r="B4" s="31"/>
      <c r="C4" s="32"/>
      <c r="D4" s="32"/>
      <c r="E4" s="32"/>
      <c r="F4" s="35"/>
      <c r="G4" s="32"/>
      <c r="H4" s="32"/>
      <c r="I4" s="35"/>
      <c r="J4" s="32"/>
      <c r="K4" s="32"/>
      <c r="L4" s="35"/>
      <c r="M4" s="33"/>
      <c r="N4" s="33"/>
      <c r="O4" s="33"/>
      <c r="P4" s="35"/>
      <c r="Q4" s="42"/>
      <c r="R4" s="34"/>
    </row>
    <row r="5" spans="1:20" s="52" customFormat="1">
      <c r="A5" s="70" t="s">
        <v>34</v>
      </c>
      <c r="B5" s="71">
        <v>0</v>
      </c>
      <c r="C5" s="71">
        <v>10</v>
      </c>
      <c r="D5" s="71">
        <v>11</v>
      </c>
      <c r="E5" s="72">
        <f t="shared" ref="E5:E30" si="0">SUM(B5:D5)</f>
        <v>21</v>
      </c>
      <c r="G5" s="71">
        <v>3</v>
      </c>
      <c r="H5" s="71">
        <v>1</v>
      </c>
      <c r="J5" s="71">
        <v>18</v>
      </c>
      <c r="K5" s="71">
        <v>3</v>
      </c>
      <c r="M5" s="56">
        <f t="shared" ref="M5:M12" si="1">G5/E5%</f>
        <v>14.285714285714286</v>
      </c>
      <c r="N5" s="56">
        <f t="shared" ref="N5:N12" si="2">H5/E5%</f>
        <v>4.7619047619047619</v>
      </c>
      <c r="O5" s="56">
        <f t="shared" ref="O5:O12" si="3">K5/E5%</f>
        <v>14.285714285714286</v>
      </c>
      <c r="Q5" s="73">
        <v>249</v>
      </c>
      <c r="R5" s="76">
        <f>+E5/Q5%</f>
        <v>8.4337349397590362</v>
      </c>
      <c r="T5" s="74"/>
    </row>
    <row r="6" spans="1:20" s="52" customFormat="1">
      <c r="A6" s="70" t="s">
        <v>35</v>
      </c>
      <c r="B6" s="71">
        <v>15</v>
      </c>
      <c r="C6" s="71">
        <v>61</v>
      </c>
      <c r="D6" s="71">
        <v>55</v>
      </c>
      <c r="E6" s="72">
        <f t="shared" si="0"/>
        <v>131</v>
      </c>
      <c r="G6" s="71">
        <v>47</v>
      </c>
      <c r="H6" s="71">
        <v>57</v>
      </c>
      <c r="J6" s="71">
        <v>80</v>
      </c>
      <c r="K6" s="71">
        <v>51</v>
      </c>
      <c r="M6" s="56">
        <f t="shared" si="1"/>
        <v>35.877862595419849</v>
      </c>
      <c r="N6" s="56">
        <f t="shared" si="2"/>
        <v>43.511450381679388</v>
      </c>
      <c r="O6" s="56">
        <f t="shared" si="3"/>
        <v>38.931297709923662</v>
      </c>
      <c r="Q6" s="73">
        <v>591</v>
      </c>
      <c r="R6" s="76">
        <f t="shared" ref="R6:R31" si="4">+E6/Q6%</f>
        <v>22.165820642978002</v>
      </c>
      <c r="T6" s="74"/>
    </row>
    <row r="7" spans="1:20" s="52" customFormat="1">
      <c r="A7" s="70" t="s">
        <v>36</v>
      </c>
      <c r="B7" s="71">
        <v>1</v>
      </c>
      <c r="C7" s="71">
        <v>13</v>
      </c>
      <c r="D7" s="71">
        <v>15</v>
      </c>
      <c r="E7" s="72">
        <f t="shared" si="0"/>
        <v>29</v>
      </c>
      <c r="G7" s="71">
        <v>6</v>
      </c>
      <c r="H7" s="71">
        <v>0</v>
      </c>
      <c r="J7" s="71">
        <v>9</v>
      </c>
      <c r="K7" s="71">
        <v>20</v>
      </c>
      <c r="M7" s="56">
        <f t="shared" si="1"/>
        <v>20.689655172413794</v>
      </c>
      <c r="N7" s="56">
        <f t="shared" si="2"/>
        <v>0</v>
      </c>
      <c r="O7" s="56">
        <f t="shared" si="3"/>
        <v>68.965517241379317</v>
      </c>
      <c r="Q7" s="73">
        <v>340</v>
      </c>
      <c r="R7" s="76">
        <f t="shared" si="4"/>
        <v>8.5294117647058822</v>
      </c>
      <c r="T7" s="74"/>
    </row>
    <row r="8" spans="1:20" s="52" customFormat="1">
      <c r="A8" s="70" t="s">
        <v>37</v>
      </c>
      <c r="B8" s="71">
        <v>1</v>
      </c>
      <c r="C8" s="71">
        <v>12</v>
      </c>
      <c r="D8" s="71">
        <v>30</v>
      </c>
      <c r="E8" s="72">
        <f t="shared" si="0"/>
        <v>43</v>
      </c>
      <c r="G8" s="71">
        <v>12</v>
      </c>
      <c r="H8" s="71">
        <v>5</v>
      </c>
      <c r="J8" s="71">
        <v>36</v>
      </c>
      <c r="K8" s="71">
        <v>7</v>
      </c>
      <c r="M8" s="56">
        <f t="shared" si="1"/>
        <v>27.906976744186046</v>
      </c>
      <c r="N8" s="56">
        <f t="shared" si="2"/>
        <v>11.627906976744185</v>
      </c>
      <c r="O8" s="56">
        <f t="shared" si="3"/>
        <v>16.279069767441861</v>
      </c>
      <c r="Q8" s="73">
        <v>894</v>
      </c>
      <c r="R8" s="76">
        <f t="shared" si="4"/>
        <v>4.809843400447428</v>
      </c>
      <c r="T8" s="74"/>
    </row>
    <row r="9" spans="1:20" s="52" customFormat="1">
      <c r="A9" s="70" t="s">
        <v>38</v>
      </c>
      <c r="B9" s="71">
        <v>7</v>
      </c>
      <c r="C9" s="71">
        <v>151</v>
      </c>
      <c r="D9" s="71">
        <v>147</v>
      </c>
      <c r="E9" s="72">
        <f t="shared" si="0"/>
        <v>305</v>
      </c>
      <c r="G9" s="71">
        <v>67</v>
      </c>
      <c r="H9" s="71">
        <v>28</v>
      </c>
      <c r="J9" s="71">
        <v>244</v>
      </c>
      <c r="K9" s="71">
        <v>61</v>
      </c>
      <c r="M9" s="56">
        <f t="shared" si="1"/>
        <v>21.967213114754099</v>
      </c>
      <c r="N9" s="56">
        <f t="shared" si="2"/>
        <v>9.1803278688524603</v>
      </c>
      <c r="O9" s="56">
        <f t="shared" si="3"/>
        <v>20</v>
      </c>
      <c r="Q9" s="73">
        <v>2729</v>
      </c>
      <c r="R9" s="76">
        <f t="shared" si="4"/>
        <v>11.176255038475633</v>
      </c>
      <c r="T9" s="74"/>
    </row>
    <row r="10" spans="1:20" s="52" customFormat="1">
      <c r="A10" s="70" t="s">
        <v>39</v>
      </c>
      <c r="B10" s="71">
        <v>7</v>
      </c>
      <c r="C10" s="71">
        <v>81</v>
      </c>
      <c r="D10" s="71">
        <v>95</v>
      </c>
      <c r="E10" s="72">
        <f t="shared" si="0"/>
        <v>183</v>
      </c>
      <c r="G10" s="71">
        <v>29</v>
      </c>
      <c r="H10" s="71">
        <v>9</v>
      </c>
      <c r="J10" s="71">
        <v>159</v>
      </c>
      <c r="K10" s="71">
        <v>24</v>
      </c>
      <c r="M10" s="56">
        <f t="shared" si="1"/>
        <v>15.846994535519125</v>
      </c>
      <c r="N10" s="56">
        <f t="shared" si="2"/>
        <v>4.918032786885246</v>
      </c>
      <c r="O10" s="56">
        <f t="shared" si="3"/>
        <v>13.114754098360656</v>
      </c>
      <c r="Q10" s="73">
        <v>1387</v>
      </c>
      <c r="R10" s="76">
        <f t="shared" si="4"/>
        <v>13.193943763518385</v>
      </c>
      <c r="T10" s="74"/>
    </row>
    <row r="11" spans="1:20" s="52" customFormat="1">
      <c r="A11" s="70" t="s">
        <v>40</v>
      </c>
      <c r="B11" s="71">
        <v>7</v>
      </c>
      <c r="C11" s="71">
        <v>59</v>
      </c>
      <c r="D11" s="71">
        <v>84</v>
      </c>
      <c r="E11" s="72">
        <f t="shared" si="0"/>
        <v>150</v>
      </c>
      <c r="G11" s="71">
        <v>31</v>
      </c>
      <c r="H11" s="71">
        <v>22</v>
      </c>
      <c r="J11" s="71">
        <v>108</v>
      </c>
      <c r="K11" s="71">
        <v>42</v>
      </c>
      <c r="M11" s="56">
        <f t="shared" si="1"/>
        <v>20.666666666666668</v>
      </c>
      <c r="N11" s="56">
        <f t="shared" si="2"/>
        <v>14.666666666666666</v>
      </c>
      <c r="O11" s="56">
        <f t="shared" si="3"/>
        <v>28</v>
      </c>
      <c r="P11" s="35"/>
      <c r="Q11" s="73">
        <v>1479</v>
      </c>
      <c r="R11" s="76">
        <f t="shared" si="4"/>
        <v>10.141987829614605</v>
      </c>
      <c r="T11" s="74"/>
    </row>
    <row r="12" spans="1:20" s="52" customFormat="1">
      <c r="A12" s="70" t="s">
        <v>41</v>
      </c>
      <c r="B12" s="71">
        <v>0</v>
      </c>
      <c r="C12" s="71">
        <v>30</v>
      </c>
      <c r="D12" s="71">
        <v>48</v>
      </c>
      <c r="E12" s="72">
        <f t="shared" si="0"/>
        <v>78</v>
      </c>
      <c r="F12" s="35"/>
      <c r="G12" s="71">
        <v>4</v>
      </c>
      <c r="H12" s="71">
        <v>1</v>
      </c>
      <c r="I12" s="35"/>
      <c r="J12" s="71">
        <v>73</v>
      </c>
      <c r="K12" s="71">
        <v>5</v>
      </c>
      <c r="L12" s="35"/>
      <c r="M12" s="56">
        <f t="shared" si="1"/>
        <v>5.1282051282051277</v>
      </c>
      <c r="N12" s="56">
        <f t="shared" si="2"/>
        <v>1.2820512820512819</v>
      </c>
      <c r="O12" s="56">
        <f t="shared" si="3"/>
        <v>6.4102564102564097</v>
      </c>
      <c r="P12" s="35"/>
      <c r="Q12" s="73">
        <v>692</v>
      </c>
      <c r="R12" s="76">
        <f t="shared" si="4"/>
        <v>11.271676300578035</v>
      </c>
      <c r="T12" s="74"/>
    </row>
    <row r="13" spans="1:20" s="52" customFormat="1" ht="18" customHeight="1">
      <c r="A13" s="69" t="s">
        <v>2</v>
      </c>
      <c r="B13" s="31"/>
      <c r="C13" s="32"/>
      <c r="D13" s="32"/>
      <c r="E13" s="32"/>
      <c r="F13" s="35"/>
      <c r="G13" s="32"/>
      <c r="H13" s="32"/>
      <c r="I13" s="35"/>
      <c r="J13" s="32"/>
      <c r="K13" s="32"/>
      <c r="L13" s="35"/>
      <c r="M13" s="33"/>
      <c r="N13" s="33"/>
      <c r="O13" s="33"/>
      <c r="P13" s="35"/>
      <c r="Q13" s="42"/>
      <c r="R13" s="79"/>
      <c r="T13" s="74"/>
    </row>
    <row r="14" spans="1:20" s="52" customFormat="1">
      <c r="A14" s="70" t="s">
        <v>32</v>
      </c>
      <c r="B14" s="71">
        <v>4</v>
      </c>
      <c r="C14" s="71">
        <v>40</v>
      </c>
      <c r="D14" s="71">
        <v>60</v>
      </c>
      <c r="E14" s="72">
        <f>SUM(B14:D14)</f>
        <v>104</v>
      </c>
      <c r="F14" s="35"/>
      <c r="G14" s="71">
        <v>20</v>
      </c>
      <c r="H14" s="71">
        <v>2</v>
      </c>
      <c r="I14" s="35"/>
      <c r="J14" s="71">
        <v>98</v>
      </c>
      <c r="K14" s="71">
        <v>6</v>
      </c>
      <c r="L14" s="35"/>
      <c r="M14" s="56">
        <f>G14/E14%</f>
        <v>19.23076923076923</v>
      </c>
      <c r="N14" s="56">
        <f>H14/E14%</f>
        <v>1.9230769230769229</v>
      </c>
      <c r="O14" s="56">
        <f>K14/E14%</f>
        <v>5.7692307692307692</v>
      </c>
      <c r="P14" s="35"/>
      <c r="Q14" s="73">
        <v>1095</v>
      </c>
      <c r="R14" s="76">
        <f t="shared" si="4"/>
        <v>9.4977168949771702</v>
      </c>
      <c r="T14" s="74"/>
    </row>
    <row r="15" spans="1:20" s="52" customFormat="1">
      <c r="A15" s="70" t="s">
        <v>33</v>
      </c>
      <c r="B15" s="71">
        <v>5</v>
      </c>
      <c r="C15" s="71">
        <v>83</v>
      </c>
      <c r="D15" s="71">
        <v>103</v>
      </c>
      <c r="E15" s="72">
        <f t="shared" ref="E15" si="5">SUM(B15:D15)</f>
        <v>191</v>
      </c>
      <c r="F15" s="35"/>
      <c r="G15" s="71">
        <v>22</v>
      </c>
      <c r="H15" s="71">
        <v>14</v>
      </c>
      <c r="I15" s="35"/>
      <c r="J15" s="71">
        <v>174</v>
      </c>
      <c r="K15" s="71">
        <v>17</v>
      </c>
      <c r="L15" s="35"/>
      <c r="M15" s="56">
        <f>G15/E15%</f>
        <v>11.518324607329843</v>
      </c>
      <c r="N15" s="56">
        <f>H15/E15%</f>
        <v>7.329842931937173</v>
      </c>
      <c r="O15" s="56">
        <f>K15/E15%</f>
        <v>8.9005235602094253</v>
      </c>
      <c r="P15" s="35"/>
      <c r="Q15" s="73">
        <v>1126</v>
      </c>
      <c r="R15" s="76">
        <f t="shared" si="4"/>
        <v>16.962699822380106</v>
      </c>
      <c r="T15" s="74"/>
    </row>
    <row r="16" spans="1:20" s="52" customFormat="1" ht="18" customHeight="1">
      <c r="A16" s="69" t="s">
        <v>29</v>
      </c>
      <c r="B16" s="31"/>
      <c r="C16" s="32"/>
      <c r="D16" s="32"/>
      <c r="E16" s="32"/>
      <c r="F16" s="35"/>
      <c r="G16" s="32"/>
      <c r="H16" s="32"/>
      <c r="I16" s="35"/>
      <c r="J16" s="32"/>
      <c r="K16" s="32"/>
      <c r="L16" s="35"/>
      <c r="M16" s="33"/>
      <c r="N16" s="33"/>
      <c r="O16" s="33"/>
      <c r="P16" s="35"/>
      <c r="Q16" s="42"/>
      <c r="R16" s="79"/>
      <c r="T16" s="74"/>
    </row>
    <row r="17" spans="1:20" s="52" customFormat="1">
      <c r="A17" s="70" t="s">
        <v>55</v>
      </c>
      <c r="B17" s="71">
        <v>5</v>
      </c>
      <c r="C17" s="71">
        <v>54</v>
      </c>
      <c r="D17" s="71">
        <v>56</v>
      </c>
      <c r="E17" s="72">
        <f t="shared" si="0"/>
        <v>115</v>
      </c>
      <c r="G17" s="71">
        <v>9</v>
      </c>
      <c r="H17" s="71">
        <v>9</v>
      </c>
      <c r="J17" s="71">
        <v>110</v>
      </c>
      <c r="K17" s="71">
        <v>5</v>
      </c>
      <c r="M17" s="56">
        <f t="shared" ref="M17:M30" si="6">G17/E17%</f>
        <v>7.8260869565217401</v>
      </c>
      <c r="N17" s="56">
        <f t="shared" ref="N17:N30" si="7">H17/E17%</f>
        <v>7.8260869565217401</v>
      </c>
      <c r="O17" s="56">
        <f t="shared" ref="O17:O30" si="8">K17/E17%</f>
        <v>4.3478260869565224</v>
      </c>
      <c r="Q17" s="73">
        <v>506</v>
      </c>
      <c r="R17" s="76">
        <f t="shared" si="4"/>
        <v>22.72727272727273</v>
      </c>
      <c r="T17" s="74"/>
    </row>
    <row r="18" spans="1:20" s="52" customFormat="1">
      <c r="A18" s="70" t="s">
        <v>42</v>
      </c>
      <c r="B18" s="71">
        <v>22</v>
      </c>
      <c r="C18" s="71">
        <v>303</v>
      </c>
      <c r="D18" s="71">
        <v>471</v>
      </c>
      <c r="E18" s="72">
        <f t="shared" si="0"/>
        <v>796</v>
      </c>
      <c r="G18" s="71">
        <v>248</v>
      </c>
      <c r="H18" s="71">
        <v>351</v>
      </c>
      <c r="J18" s="71">
        <v>351</v>
      </c>
      <c r="K18" s="71">
        <v>445</v>
      </c>
      <c r="M18" s="56">
        <f t="shared" si="6"/>
        <v>31.155778894472363</v>
      </c>
      <c r="N18" s="56">
        <f t="shared" si="7"/>
        <v>44.095477386934675</v>
      </c>
      <c r="O18" s="56">
        <f t="shared" si="8"/>
        <v>55.904522613065325</v>
      </c>
      <c r="Q18" s="73">
        <v>4301</v>
      </c>
      <c r="R18" s="76">
        <f t="shared" si="4"/>
        <v>18.50732387816787</v>
      </c>
      <c r="T18" s="74"/>
    </row>
    <row r="19" spans="1:20" s="52" customFormat="1">
      <c r="A19" s="70" t="s">
        <v>43</v>
      </c>
      <c r="B19" s="71">
        <v>3</v>
      </c>
      <c r="C19" s="71">
        <v>49</v>
      </c>
      <c r="D19" s="71">
        <v>111</v>
      </c>
      <c r="E19" s="72">
        <f t="shared" si="0"/>
        <v>163</v>
      </c>
      <c r="G19" s="71">
        <v>69</v>
      </c>
      <c r="H19" s="71">
        <v>19</v>
      </c>
      <c r="J19" s="71">
        <v>130</v>
      </c>
      <c r="K19" s="71">
        <v>33</v>
      </c>
      <c r="M19" s="56">
        <f t="shared" si="6"/>
        <v>42.331288343558285</v>
      </c>
      <c r="N19" s="56">
        <f t="shared" si="7"/>
        <v>11.656441717791411</v>
      </c>
      <c r="O19" s="56">
        <f t="shared" si="8"/>
        <v>20.245398773006137</v>
      </c>
      <c r="Q19" s="73">
        <v>1760</v>
      </c>
      <c r="R19" s="76">
        <f t="shared" si="4"/>
        <v>9.2613636363636349</v>
      </c>
      <c r="T19" s="74"/>
    </row>
    <row r="20" spans="1:20" s="52" customFormat="1">
      <c r="A20" s="70" t="s">
        <v>44</v>
      </c>
      <c r="B20" s="71">
        <v>136</v>
      </c>
      <c r="C20" s="71">
        <v>683</v>
      </c>
      <c r="D20" s="71">
        <v>620</v>
      </c>
      <c r="E20" s="72">
        <f t="shared" si="0"/>
        <v>1439</v>
      </c>
      <c r="G20" s="71">
        <v>910</v>
      </c>
      <c r="H20" s="71">
        <v>677</v>
      </c>
      <c r="J20" s="71">
        <v>643</v>
      </c>
      <c r="K20" s="71">
        <v>796</v>
      </c>
      <c r="M20" s="56">
        <f t="shared" si="6"/>
        <v>63.238359972202915</v>
      </c>
      <c r="N20" s="56">
        <f t="shared" si="7"/>
        <v>47.04656011118832</v>
      </c>
      <c r="O20" s="56">
        <f t="shared" si="8"/>
        <v>55.316191799861009</v>
      </c>
      <c r="Q20" s="73">
        <v>4543</v>
      </c>
      <c r="R20" s="76">
        <f t="shared" si="4"/>
        <v>31.675104556460489</v>
      </c>
      <c r="T20" s="74"/>
    </row>
    <row r="21" spans="1:20" s="52" customFormat="1">
      <c r="A21" s="70" t="s">
        <v>45</v>
      </c>
      <c r="B21" s="71">
        <v>1</v>
      </c>
      <c r="C21" s="71">
        <v>21</v>
      </c>
      <c r="D21" s="71">
        <v>50</v>
      </c>
      <c r="E21" s="72">
        <f t="shared" si="0"/>
        <v>72</v>
      </c>
      <c r="G21" s="71">
        <v>6</v>
      </c>
      <c r="H21" s="71">
        <v>10</v>
      </c>
      <c r="J21" s="71">
        <v>33</v>
      </c>
      <c r="K21" s="71">
        <v>39</v>
      </c>
      <c r="M21" s="56">
        <f t="shared" si="6"/>
        <v>8.3333333333333339</v>
      </c>
      <c r="N21" s="56">
        <f t="shared" si="7"/>
        <v>13.888888888888889</v>
      </c>
      <c r="O21" s="56">
        <f t="shared" si="8"/>
        <v>54.166666666666671</v>
      </c>
      <c r="Q21" s="73">
        <v>451</v>
      </c>
      <c r="R21" s="76">
        <f t="shared" si="4"/>
        <v>15.964523281596453</v>
      </c>
      <c r="T21" s="74"/>
    </row>
    <row r="22" spans="1:20" s="52" customFormat="1">
      <c r="A22" s="70" t="s">
        <v>46</v>
      </c>
      <c r="B22" s="71">
        <v>0</v>
      </c>
      <c r="C22" s="71">
        <v>15</v>
      </c>
      <c r="D22" s="71">
        <v>35</v>
      </c>
      <c r="E22" s="72">
        <f t="shared" si="0"/>
        <v>50</v>
      </c>
      <c r="G22" s="71">
        <v>4</v>
      </c>
      <c r="H22" s="71">
        <v>8</v>
      </c>
      <c r="J22" s="71">
        <v>25</v>
      </c>
      <c r="K22" s="71">
        <v>25</v>
      </c>
      <c r="M22" s="56">
        <f t="shared" si="6"/>
        <v>8</v>
      </c>
      <c r="N22" s="56">
        <f t="shared" si="7"/>
        <v>16</v>
      </c>
      <c r="O22" s="56">
        <f t="shared" si="8"/>
        <v>50</v>
      </c>
      <c r="Q22" s="73">
        <v>1014</v>
      </c>
      <c r="R22" s="76">
        <f t="shared" si="4"/>
        <v>4.9309664694280073</v>
      </c>
      <c r="T22" s="74"/>
    </row>
    <row r="23" spans="1:20" s="52" customFormat="1">
      <c r="A23" s="70" t="s">
        <v>47</v>
      </c>
      <c r="B23" s="71">
        <v>0</v>
      </c>
      <c r="C23" s="71">
        <v>5</v>
      </c>
      <c r="D23" s="71">
        <v>8</v>
      </c>
      <c r="E23" s="72">
        <f t="shared" si="0"/>
        <v>13</v>
      </c>
      <c r="G23" s="71">
        <v>2</v>
      </c>
      <c r="H23" s="71">
        <v>8</v>
      </c>
      <c r="J23" s="71">
        <v>1</v>
      </c>
      <c r="K23" s="71">
        <v>12</v>
      </c>
      <c r="M23" s="56">
        <f t="shared" si="6"/>
        <v>15.384615384615383</v>
      </c>
      <c r="N23" s="56">
        <f t="shared" si="7"/>
        <v>61.538461538461533</v>
      </c>
      <c r="O23" s="56">
        <f t="shared" si="8"/>
        <v>92.307692307692307</v>
      </c>
      <c r="Q23" s="73">
        <v>85</v>
      </c>
      <c r="R23" s="76">
        <f t="shared" si="4"/>
        <v>15.294117647058824</v>
      </c>
      <c r="T23" s="74"/>
    </row>
    <row r="24" spans="1:20" s="52" customFormat="1">
      <c r="A24" s="70" t="s">
        <v>48</v>
      </c>
      <c r="B24" s="71">
        <v>1</v>
      </c>
      <c r="C24" s="71">
        <v>42</v>
      </c>
      <c r="D24" s="71">
        <v>77</v>
      </c>
      <c r="E24" s="72">
        <f t="shared" si="0"/>
        <v>120</v>
      </c>
      <c r="G24" s="71">
        <v>23</v>
      </c>
      <c r="H24" s="71">
        <v>46</v>
      </c>
      <c r="J24" s="71">
        <v>33</v>
      </c>
      <c r="K24" s="71">
        <v>87</v>
      </c>
      <c r="M24" s="56">
        <f t="shared" si="6"/>
        <v>19.166666666666668</v>
      </c>
      <c r="N24" s="56">
        <f t="shared" si="7"/>
        <v>38.333333333333336</v>
      </c>
      <c r="O24" s="56">
        <f t="shared" si="8"/>
        <v>72.5</v>
      </c>
      <c r="Q24" s="73">
        <v>839</v>
      </c>
      <c r="R24" s="76">
        <f t="shared" si="4"/>
        <v>14.302741358760429</v>
      </c>
      <c r="T24" s="74"/>
    </row>
    <row r="25" spans="1:20" s="52" customFormat="1">
      <c r="A25" s="70" t="s">
        <v>49</v>
      </c>
      <c r="B25" s="71">
        <v>9</v>
      </c>
      <c r="C25" s="71">
        <v>75</v>
      </c>
      <c r="D25" s="71">
        <v>66</v>
      </c>
      <c r="E25" s="72">
        <f t="shared" si="0"/>
        <v>150</v>
      </c>
      <c r="G25" s="71">
        <v>145</v>
      </c>
      <c r="H25" s="71">
        <v>51</v>
      </c>
      <c r="J25" s="71">
        <v>90</v>
      </c>
      <c r="K25" s="71">
        <v>60</v>
      </c>
      <c r="M25" s="56">
        <f t="shared" si="6"/>
        <v>96.666666666666671</v>
      </c>
      <c r="N25" s="56">
        <f t="shared" si="7"/>
        <v>34</v>
      </c>
      <c r="O25" s="56">
        <f t="shared" si="8"/>
        <v>40</v>
      </c>
      <c r="Q25" s="73">
        <v>491</v>
      </c>
      <c r="R25" s="76">
        <f t="shared" si="4"/>
        <v>30.549898167006109</v>
      </c>
      <c r="T25" s="74"/>
    </row>
    <row r="26" spans="1:20" s="52" customFormat="1">
      <c r="A26" s="70" t="s">
        <v>50</v>
      </c>
      <c r="B26" s="71">
        <v>4</v>
      </c>
      <c r="C26" s="71">
        <v>52</v>
      </c>
      <c r="D26" s="71">
        <v>77</v>
      </c>
      <c r="E26" s="72">
        <f t="shared" si="0"/>
        <v>133</v>
      </c>
      <c r="G26" s="71">
        <v>60</v>
      </c>
      <c r="H26" s="71">
        <v>85</v>
      </c>
      <c r="J26" s="71">
        <v>65</v>
      </c>
      <c r="K26" s="71">
        <v>68</v>
      </c>
      <c r="M26" s="56">
        <f t="shared" si="6"/>
        <v>45.112781954887218</v>
      </c>
      <c r="N26" s="56">
        <f t="shared" si="7"/>
        <v>63.909774436090224</v>
      </c>
      <c r="O26" s="56">
        <f t="shared" si="8"/>
        <v>51.127819548872175</v>
      </c>
      <c r="Q26" s="73">
        <v>1376</v>
      </c>
      <c r="R26" s="76">
        <f t="shared" si="4"/>
        <v>9.6656976744186043</v>
      </c>
      <c r="T26" s="74"/>
    </row>
    <row r="27" spans="1:20" s="52" customFormat="1">
      <c r="A27" s="70" t="s">
        <v>51</v>
      </c>
      <c r="B27" s="71">
        <v>0</v>
      </c>
      <c r="C27" s="71">
        <v>17</v>
      </c>
      <c r="D27" s="71">
        <v>109</v>
      </c>
      <c r="E27" s="72">
        <f t="shared" si="0"/>
        <v>126</v>
      </c>
      <c r="G27" s="71">
        <v>110</v>
      </c>
      <c r="H27" s="71">
        <v>25</v>
      </c>
      <c r="J27" s="71">
        <v>40</v>
      </c>
      <c r="K27" s="71">
        <v>86</v>
      </c>
      <c r="M27" s="56">
        <f t="shared" si="6"/>
        <v>87.301587301587304</v>
      </c>
      <c r="N27" s="56">
        <f t="shared" si="7"/>
        <v>19.841269841269842</v>
      </c>
      <c r="O27" s="56">
        <f t="shared" si="8"/>
        <v>68.253968253968253</v>
      </c>
      <c r="Q27" s="73">
        <v>1110</v>
      </c>
      <c r="R27" s="76">
        <f t="shared" si="4"/>
        <v>11.351351351351351</v>
      </c>
      <c r="T27" s="74"/>
    </row>
    <row r="28" spans="1:20" s="52" customFormat="1">
      <c r="A28" s="70" t="s">
        <v>52</v>
      </c>
      <c r="B28" s="71">
        <v>2</v>
      </c>
      <c r="C28" s="71">
        <v>67</v>
      </c>
      <c r="D28" s="71">
        <v>136</v>
      </c>
      <c r="E28" s="72">
        <f t="shared" si="0"/>
        <v>205</v>
      </c>
      <c r="G28" s="71">
        <v>96</v>
      </c>
      <c r="H28" s="71">
        <v>64</v>
      </c>
      <c r="J28" s="71">
        <v>57</v>
      </c>
      <c r="K28" s="71">
        <v>148</v>
      </c>
      <c r="M28" s="56">
        <f t="shared" si="6"/>
        <v>46.829268292682933</v>
      </c>
      <c r="N28" s="56">
        <f t="shared" si="7"/>
        <v>31.219512195121954</v>
      </c>
      <c r="O28" s="56">
        <f t="shared" si="8"/>
        <v>72.195121951219519</v>
      </c>
      <c r="Q28" s="73">
        <v>1844</v>
      </c>
      <c r="R28" s="76">
        <f t="shared" si="4"/>
        <v>11.117136659436008</v>
      </c>
      <c r="T28" s="74"/>
    </row>
    <row r="29" spans="1:20" s="52" customFormat="1">
      <c r="A29" s="70" t="s">
        <v>53</v>
      </c>
      <c r="B29" s="71">
        <v>14</v>
      </c>
      <c r="C29" s="71">
        <v>97</v>
      </c>
      <c r="D29" s="71">
        <v>123</v>
      </c>
      <c r="E29" s="72">
        <f t="shared" si="0"/>
        <v>234</v>
      </c>
      <c r="G29" s="71">
        <v>49</v>
      </c>
      <c r="H29" s="71">
        <v>105</v>
      </c>
      <c r="J29" s="71">
        <v>46</v>
      </c>
      <c r="K29" s="71">
        <v>188</v>
      </c>
      <c r="M29" s="56">
        <f t="shared" si="6"/>
        <v>20.94017094017094</v>
      </c>
      <c r="N29" s="56">
        <f t="shared" si="7"/>
        <v>44.871794871794876</v>
      </c>
      <c r="O29" s="56">
        <f t="shared" si="8"/>
        <v>80.341880341880341</v>
      </c>
      <c r="Q29" s="73">
        <v>673</v>
      </c>
      <c r="R29" s="76">
        <f t="shared" si="4"/>
        <v>34.769687964338779</v>
      </c>
      <c r="T29" s="74"/>
    </row>
    <row r="30" spans="1:20" s="52" customFormat="1">
      <c r="A30" s="70" t="s">
        <v>25</v>
      </c>
      <c r="B30" s="71">
        <v>2</v>
      </c>
      <c r="C30" s="71">
        <v>36</v>
      </c>
      <c r="D30" s="71">
        <v>56</v>
      </c>
      <c r="E30" s="72">
        <f t="shared" si="0"/>
        <v>94</v>
      </c>
      <c r="F30" s="75"/>
      <c r="G30" s="71">
        <v>32</v>
      </c>
      <c r="H30" s="71">
        <v>48</v>
      </c>
      <c r="J30" s="71">
        <v>37</v>
      </c>
      <c r="K30" s="71">
        <v>57</v>
      </c>
      <c r="M30" s="56">
        <f t="shared" si="6"/>
        <v>34.042553191489361</v>
      </c>
      <c r="N30" s="56">
        <f t="shared" si="7"/>
        <v>51.063829787234049</v>
      </c>
      <c r="O30" s="56">
        <f t="shared" si="8"/>
        <v>60.638297872340431</v>
      </c>
      <c r="Q30" s="73">
        <v>547</v>
      </c>
      <c r="R30" s="76">
        <f t="shared" si="4"/>
        <v>17.184643510054844</v>
      </c>
      <c r="T30" s="74"/>
    </row>
    <row r="31" spans="1:20" ht="27.95" customHeight="1">
      <c r="A31" s="81" t="s">
        <v>5</v>
      </c>
      <c r="B31" s="27">
        <f>SUM(B4:B30)</f>
        <v>246</v>
      </c>
      <c r="C31" s="27">
        <f>SUM(C4:C30)</f>
        <v>2056</v>
      </c>
      <c r="D31" s="27">
        <f>SUM(D4:D30)</f>
        <v>2643</v>
      </c>
      <c r="E31" s="27">
        <f>SUM(E4:E30)</f>
        <v>4945</v>
      </c>
      <c r="F31" s="19"/>
      <c r="G31" s="27">
        <f>SUM(G4:G30)</f>
        <v>2004</v>
      </c>
      <c r="H31" s="27">
        <f>SUM(H4:H30)</f>
        <v>1645</v>
      </c>
      <c r="I31" s="3"/>
      <c r="J31" s="27">
        <f>SUM(J4:J30)</f>
        <v>2660</v>
      </c>
      <c r="K31" s="27">
        <f>SUM(K4:K30)</f>
        <v>2285</v>
      </c>
      <c r="L31" s="3"/>
      <c r="M31" s="4">
        <f>G31/E31%</f>
        <v>40.525783619817993</v>
      </c>
      <c r="N31" s="4">
        <f>H31/E31%</f>
        <v>33.265925176946411</v>
      </c>
      <c r="O31" s="4">
        <f>K31/E31%</f>
        <v>46.208291203235589</v>
      </c>
      <c r="P31" s="3"/>
      <c r="Q31" s="43">
        <f>SUM(Q5:Q30)</f>
        <v>30122</v>
      </c>
      <c r="R31" s="80">
        <f t="shared" si="4"/>
        <v>16.416572604740718</v>
      </c>
      <c r="T31" s="45"/>
    </row>
    <row r="32" spans="1:20" ht="20.100000000000001" customHeight="1">
      <c r="A32" s="5" t="s">
        <v>70</v>
      </c>
      <c r="B32" s="23"/>
      <c r="C32" s="23"/>
      <c r="D32" s="23"/>
      <c r="E32" s="23"/>
      <c r="F32" s="22"/>
      <c r="G32" s="22"/>
      <c r="H32" s="22"/>
      <c r="I32" s="22"/>
      <c r="J32" s="22"/>
      <c r="K32" s="22"/>
      <c r="L32" s="22"/>
      <c r="M32" s="22"/>
      <c r="N32" s="22"/>
      <c r="O32" s="24"/>
      <c r="P32" s="22"/>
      <c r="Q32" s="44"/>
      <c r="R32" s="24"/>
    </row>
  </sheetData>
  <sortState ref="A17:A29">
    <sortCondition ref="A17"/>
  </sortState>
  <printOptions horizontalCentered="1" verticalCentered="1"/>
  <pageMargins left="0.55118110236220474" right="0.55118110236220474" top="0.74803149606299213" bottom="0.74803149606299213" header="0.31496062992125984" footer="0.31496062992125984"/>
  <pageSetup paperSize="9" scale="8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7"/>
  <sheetViews>
    <sheetView showGridLines="0" workbookViewId="0"/>
  </sheetViews>
  <sheetFormatPr defaultColWidth="7.140625" defaultRowHeight="15"/>
  <cols>
    <col min="1" max="1" width="4.7109375" style="26" customWidth="1"/>
    <col min="2" max="2" width="27.7109375" style="26" customWidth="1"/>
    <col min="3" max="3" width="7.140625" style="26"/>
    <col min="4" max="4" width="9.42578125" style="26" bestFit="1" customWidth="1"/>
    <col min="5" max="5" width="7" style="26" customWidth="1"/>
    <col min="6" max="6" width="9.140625" style="26" customWidth="1"/>
    <col min="7" max="7" width="8.140625" style="26" customWidth="1"/>
    <col min="8" max="9" width="7.140625" style="26"/>
    <col min="10" max="10" width="3.28515625" style="26" customWidth="1"/>
    <col min="11" max="11" width="8.140625" style="26" customWidth="1"/>
    <col min="12" max="12" width="7.140625" style="26"/>
    <col min="13" max="13" width="2.28515625" style="26" customWidth="1"/>
    <col min="14" max="15" width="8.140625" style="26" customWidth="1"/>
    <col min="16" max="16" width="2.28515625" style="26" customWidth="1"/>
    <col min="17" max="16384" width="7.140625" style="26"/>
  </cols>
  <sheetData>
    <row r="1" spans="1:20" ht="24" customHeight="1">
      <c r="A1" s="15" t="s">
        <v>66</v>
      </c>
      <c r="B1" s="12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4"/>
      <c r="T1" s="1"/>
    </row>
    <row r="2" spans="1:20" ht="24" customHeight="1">
      <c r="A2" s="16" t="s">
        <v>24</v>
      </c>
      <c r="B2" s="8"/>
      <c r="C2" s="9"/>
      <c r="D2" s="9"/>
      <c r="E2" s="9"/>
      <c r="F2" s="9"/>
      <c r="G2" s="9"/>
      <c r="H2" s="9"/>
      <c r="I2" s="9"/>
      <c r="J2" s="10"/>
      <c r="K2" s="9"/>
      <c r="L2" s="9"/>
      <c r="M2" s="10"/>
      <c r="N2" s="9"/>
      <c r="O2" s="9"/>
      <c r="P2" s="10"/>
      <c r="Q2" s="9"/>
      <c r="R2" s="9"/>
      <c r="S2" s="11"/>
      <c r="T2" s="1"/>
    </row>
    <row r="3" spans="1:20" s="18" customFormat="1" ht="45">
      <c r="A3" s="28" t="s">
        <v>7</v>
      </c>
      <c r="B3" s="28" t="s">
        <v>6</v>
      </c>
      <c r="C3" s="28" t="s">
        <v>0</v>
      </c>
      <c r="D3" s="28" t="s">
        <v>3</v>
      </c>
      <c r="E3" s="28" t="s">
        <v>4</v>
      </c>
      <c r="F3" s="28" t="s">
        <v>28</v>
      </c>
      <c r="G3" s="29" t="s">
        <v>13</v>
      </c>
      <c r="H3" s="29" t="s">
        <v>26</v>
      </c>
      <c r="I3" s="28" t="s">
        <v>5</v>
      </c>
      <c r="J3" s="2" t="s">
        <v>9</v>
      </c>
      <c r="K3" s="30" t="s">
        <v>57</v>
      </c>
      <c r="L3" s="30" t="s">
        <v>56</v>
      </c>
      <c r="M3" s="2"/>
      <c r="N3" s="30" t="s">
        <v>11</v>
      </c>
      <c r="O3" s="30" t="s">
        <v>10</v>
      </c>
      <c r="P3" s="17"/>
      <c r="Q3" s="29" t="s">
        <v>14</v>
      </c>
      <c r="R3" s="29" t="s">
        <v>15</v>
      </c>
      <c r="S3" s="29" t="s">
        <v>16</v>
      </c>
    </row>
    <row r="4" spans="1:20" s="52" customFormat="1" ht="18" customHeight="1">
      <c r="A4" s="140" t="s">
        <v>17</v>
      </c>
      <c r="B4" s="46" t="s">
        <v>30</v>
      </c>
      <c r="C4" s="47">
        <v>10</v>
      </c>
      <c r="D4" s="47">
        <v>1</v>
      </c>
      <c r="E4" s="47">
        <v>0</v>
      </c>
      <c r="F4" s="47">
        <v>0</v>
      </c>
      <c r="G4" s="47">
        <v>8</v>
      </c>
      <c r="H4" s="47">
        <v>0</v>
      </c>
      <c r="I4" s="48">
        <f t="shared" ref="I4:I8" si="0">SUM(C4:H4)</f>
        <v>19</v>
      </c>
      <c r="J4" s="49"/>
      <c r="K4" s="47">
        <v>8</v>
      </c>
      <c r="L4" s="47">
        <v>1</v>
      </c>
      <c r="M4" s="49"/>
      <c r="N4" s="47">
        <v>16</v>
      </c>
      <c r="O4" s="47">
        <v>3</v>
      </c>
      <c r="P4" s="50"/>
      <c r="Q4" s="51">
        <f t="shared" ref="Q4:Q26" si="1">K4/I4%</f>
        <v>42.10526315789474</v>
      </c>
      <c r="R4" s="51">
        <f t="shared" ref="R4:R26" si="2">L4/I4%</f>
        <v>5.2631578947368425</v>
      </c>
      <c r="S4" s="51">
        <f t="shared" ref="S4:S26" si="3">O4/I4%</f>
        <v>15.789473684210526</v>
      </c>
    </row>
    <row r="5" spans="1:20" s="52" customFormat="1" ht="14.45" customHeight="1">
      <c r="A5" s="141"/>
      <c r="B5" s="46" t="s">
        <v>31</v>
      </c>
      <c r="C5" s="47">
        <v>6</v>
      </c>
      <c r="D5" s="47">
        <v>0</v>
      </c>
      <c r="E5" s="47">
        <v>0</v>
      </c>
      <c r="F5" s="47">
        <v>0</v>
      </c>
      <c r="G5" s="47">
        <v>7</v>
      </c>
      <c r="H5" s="47">
        <v>0</v>
      </c>
      <c r="I5" s="53">
        <f>SUM(C5:H5)</f>
        <v>13</v>
      </c>
      <c r="J5" s="54"/>
      <c r="K5" s="62">
        <v>5</v>
      </c>
      <c r="L5" s="62">
        <v>0</v>
      </c>
      <c r="M5" s="54"/>
      <c r="N5" s="62">
        <v>13</v>
      </c>
      <c r="O5" s="62">
        <v>0</v>
      </c>
      <c r="P5" s="55"/>
      <c r="Q5" s="56">
        <f t="shared" ref="Q5:Q6" si="4">K5/I5%</f>
        <v>38.46153846153846</v>
      </c>
      <c r="R5" s="56">
        <f>L6/I5%</f>
        <v>207.69230769230768</v>
      </c>
      <c r="S5" s="56">
        <f t="shared" ref="S5:S6" si="5">O5/I5%</f>
        <v>0</v>
      </c>
    </row>
    <row r="6" spans="1:20" s="52" customFormat="1" ht="14.45" customHeight="1">
      <c r="A6" s="141"/>
      <c r="B6" s="46" t="s">
        <v>54</v>
      </c>
      <c r="C6" s="47">
        <v>52</v>
      </c>
      <c r="D6" s="47">
        <v>3</v>
      </c>
      <c r="E6" s="47">
        <v>0</v>
      </c>
      <c r="F6" s="47">
        <v>0</v>
      </c>
      <c r="G6" s="47">
        <v>12</v>
      </c>
      <c r="H6" s="47">
        <v>0</v>
      </c>
      <c r="I6" s="53">
        <f t="shared" ref="I6" si="6">SUM(C6:H6)</f>
        <v>67</v>
      </c>
      <c r="J6" s="54"/>
      <c r="K6" s="62">
        <v>46</v>
      </c>
      <c r="L6" s="62">
        <v>27</v>
      </c>
      <c r="M6" s="54"/>
      <c r="N6" s="62">
        <v>29</v>
      </c>
      <c r="O6" s="62">
        <v>38</v>
      </c>
      <c r="P6" s="55"/>
      <c r="Q6" s="56">
        <f t="shared" si="4"/>
        <v>68.656716417910445</v>
      </c>
      <c r="R6" s="56">
        <f>L7/I6%</f>
        <v>41.791044776119399</v>
      </c>
      <c r="S6" s="56">
        <f t="shared" si="5"/>
        <v>56.71641791044776</v>
      </c>
    </row>
    <row r="7" spans="1:20" s="52" customFormat="1" ht="14.45" customHeight="1">
      <c r="A7" s="141"/>
      <c r="B7" s="46" t="s">
        <v>25</v>
      </c>
      <c r="C7" s="47">
        <v>42</v>
      </c>
      <c r="D7" s="47">
        <v>10</v>
      </c>
      <c r="E7" s="47">
        <v>0</v>
      </c>
      <c r="F7" s="47">
        <v>0</v>
      </c>
      <c r="G7" s="47">
        <v>13</v>
      </c>
      <c r="H7" s="47">
        <v>0</v>
      </c>
      <c r="I7" s="53">
        <f t="shared" si="0"/>
        <v>65</v>
      </c>
      <c r="J7" s="54"/>
      <c r="K7" s="62">
        <v>47</v>
      </c>
      <c r="L7" s="62">
        <v>28</v>
      </c>
      <c r="M7" s="54"/>
      <c r="N7" s="62">
        <v>41</v>
      </c>
      <c r="O7" s="62">
        <v>24</v>
      </c>
      <c r="P7" s="55"/>
      <c r="Q7" s="56">
        <f t="shared" si="1"/>
        <v>72.307692307692307</v>
      </c>
      <c r="R7" s="56">
        <f>L7/I7%</f>
        <v>43.076923076923073</v>
      </c>
      <c r="S7" s="56">
        <f t="shared" si="3"/>
        <v>36.92307692307692</v>
      </c>
    </row>
    <row r="8" spans="1:20" s="52" customFormat="1" ht="18" customHeight="1">
      <c r="A8" s="142"/>
      <c r="B8" s="57" t="s">
        <v>23</v>
      </c>
      <c r="C8" s="53">
        <f t="shared" ref="C8:H8" si="7">SUM(C4:C7)</f>
        <v>110</v>
      </c>
      <c r="D8" s="53">
        <f t="shared" si="7"/>
        <v>14</v>
      </c>
      <c r="E8" s="53">
        <f t="shared" si="7"/>
        <v>0</v>
      </c>
      <c r="F8" s="53">
        <f t="shared" si="7"/>
        <v>0</v>
      </c>
      <c r="G8" s="53">
        <f t="shared" si="7"/>
        <v>40</v>
      </c>
      <c r="H8" s="53">
        <f t="shared" si="7"/>
        <v>0</v>
      </c>
      <c r="I8" s="53">
        <f t="shared" si="0"/>
        <v>164</v>
      </c>
      <c r="J8" s="54"/>
      <c r="K8" s="53">
        <f>SUM(K4:K7)</f>
        <v>106</v>
      </c>
      <c r="L8" s="53">
        <f>SUM(L4:L7)</f>
        <v>56</v>
      </c>
      <c r="M8" s="54"/>
      <c r="N8" s="53">
        <f>SUM(N4:N7)</f>
        <v>99</v>
      </c>
      <c r="O8" s="53">
        <f>SUM(O4:O7)</f>
        <v>65</v>
      </c>
      <c r="P8" s="55"/>
      <c r="Q8" s="58">
        <f t="shared" si="1"/>
        <v>64.634146341463421</v>
      </c>
      <c r="R8" s="58">
        <f t="shared" si="2"/>
        <v>34.146341463414636</v>
      </c>
      <c r="S8" s="58">
        <f t="shared" si="3"/>
        <v>39.634146341463421</v>
      </c>
    </row>
    <row r="9" spans="1:20" s="52" customFormat="1">
      <c r="A9" s="67"/>
      <c r="B9" s="59"/>
      <c r="C9" s="60"/>
      <c r="D9" s="60"/>
      <c r="E9" s="60"/>
      <c r="F9" s="60"/>
      <c r="G9" s="60"/>
      <c r="H9" s="60"/>
      <c r="I9" s="60"/>
      <c r="J9" s="54"/>
      <c r="K9" s="60"/>
      <c r="L9" s="60"/>
      <c r="M9" s="54"/>
      <c r="N9" s="60"/>
      <c r="O9" s="60"/>
      <c r="P9" s="55"/>
      <c r="Q9" s="61"/>
      <c r="R9" s="61"/>
      <c r="S9" s="61"/>
    </row>
    <row r="10" spans="1:20" s="52" customFormat="1" ht="18" customHeight="1">
      <c r="A10" s="140" t="s">
        <v>12</v>
      </c>
      <c r="B10" s="46" t="s">
        <v>30</v>
      </c>
      <c r="C10" s="47">
        <v>287</v>
      </c>
      <c r="D10" s="47">
        <v>33</v>
      </c>
      <c r="E10" s="47">
        <v>0</v>
      </c>
      <c r="F10" s="47">
        <v>0</v>
      </c>
      <c r="G10" s="47">
        <v>124</v>
      </c>
      <c r="H10" s="47">
        <v>0</v>
      </c>
      <c r="I10" s="48">
        <f t="shared" ref="I10:I14" si="8">SUM(C10:H10)</f>
        <v>444</v>
      </c>
      <c r="J10" s="49"/>
      <c r="K10" s="47">
        <v>144</v>
      </c>
      <c r="L10" s="47">
        <v>37</v>
      </c>
      <c r="M10" s="49"/>
      <c r="N10" s="47">
        <v>348</v>
      </c>
      <c r="O10" s="47">
        <v>95</v>
      </c>
      <c r="P10" s="50"/>
      <c r="Q10" s="51">
        <f t="shared" si="1"/>
        <v>32.432432432432428</v>
      </c>
      <c r="R10" s="51">
        <f t="shared" si="2"/>
        <v>8.3333333333333321</v>
      </c>
      <c r="S10" s="51">
        <f t="shared" si="3"/>
        <v>21.396396396396394</v>
      </c>
    </row>
    <row r="11" spans="1:20" s="52" customFormat="1" ht="14.45" customHeight="1">
      <c r="A11" s="141"/>
      <c r="B11" s="46" t="s">
        <v>31</v>
      </c>
      <c r="C11" s="47">
        <v>52</v>
      </c>
      <c r="D11" s="47">
        <v>4</v>
      </c>
      <c r="E11" s="47">
        <v>0</v>
      </c>
      <c r="F11" s="47">
        <v>0</v>
      </c>
      <c r="G11" s="47">
        <v>56</v>
      </c>
      <c r="H11" s="47">
        <v>0</v>
      </c>
      <c r="I11" s="53">
        <f>SUM(C11:H11)</f>
        <v>112</v>
      </c>
      <c r="J11" s="54"/>
      <c r="K11" s="62">
        <v>23</v>
      </c>
      <c r="L11" s="62">
        <v>6</v>
      </c>
      <c r="M11" s="54"/>
      <c r="N11" s="62">
        <v>106</v>
      </c>
      <c r="O11" s="62">
        <v>6</v>
      </c>
      <c r="P11" s="55"/>
      <c r="Q11" s="56">
        <f t="shared" ref="Q11:Q12" si="9">K11/I11%</f>
        <v>20.535714285714285</v>
      </c>
      <c r="R11" s="56">
        <f t="shared" ref="R11:R12" si="10">L11/I11%</f>
        <v>5.3571428571428568</v>
      </c>
      <c r="S11" s="56">
        <f t="shared" ref="S11:S12" si="11">O11/I11%</f>
        <v>5.3571428571428568</v>
      </c>
    </row>
    <row r="12" spans="1:20" s="52" customFormat="1" ht="14.45" customHeight="1">
      <c r="A12" s="141"/>
      <c r="B12" s="46" t="s">
        <v>54</v>
      </c>
      <c r="C12" s="47">
        <v>357</v>
      </c>
      <c r="D12" s="47">
        <v>75</v>
      </c>
      <c r="E12" s="47">
        <v>1</v>
      </c>
      <c r="F12" s="47">
        <v>0</v>
      </c>
      <c r="G12" s="47">
        <v>184</v>
      </c>
      <c r="H12" s="47">
        <v>0</v>
      </c>
      <c r="I12" s="53">
        <f t="shared" ref="I12" si="12">SUM(C12:H12)</f>
        <v>617</v>
      </c>
      <c r="J12" s="54"/>
      <c r="K12" s="62">
        <v>262</v>
      </c>
      <c r="L12" s="62">
        <v>310</v>
      </c>
      <c r="M12" s="54"/>
      <c r="N12" s="62">
        <v>283</v>
      </c>
      <c r="O12" s="62">
        <v>334</v>
      </c>
      <c r="P12" s="55"/>
      <c r="Q12" s="56">
        <f t="shared" si="9"/>
        <v>42.463533225283633</v>
      </c>
      <c r="R12" s="56">
        <f t="shared" si="10"/>
        <v>50.243111831442462</v>
      </c>
      <c r="S12" s="56">
        <f t="shared" si="11"/>
        <v>54.13290113452188</v>
      </c>
    </row>
    <row r="13" spans="1:20" s="52" customFormat="1" ht="14.45" customHeight="1">
      <c r="A13" s="141"/>
      <c r="B13" s="46" t="s">
        <v>25</v>
      </c>
      <c r="C13" s="47">
        <v>470</v>
      </c>
      <c r="D13" s="47">
        <v>137</v>
      </c>
      <c r="E13" s="47">
        <v>0</v>
      </c>
      <c r="F13" s="47">
        <v>0</v>
      </c>
      <c r="G13" s="47">
        <v>121</v>
      </c>
      <c r="H13" s="47">
        <v>0</v>
      </c>
      <c r="I13" s="53">
        <f t="shared" si="8"/>
        <v>728</v>
      </c>
      <c r="J13" s="54"/>
      <c r="K13" s="62">
        <v>463</v>
      </c>
      <c r="L13" s="62">
        <v>284</v>
      </c>
      <c r="M13" s="54"/>
      <c r="N13" s="62">
        <v>387</v>
      </c>
      <c r="O13" s="62">
        <v>341</v>
      </c>
      <c r="P13" s="55"/>
      <c r="Q13" s="56">
        <f t="shared" si="1"/>
        <v>63.598901098901095</v>
      </c>
      <c r="R13" s="56">
        <f t="shared" si="2"/>
        <v>39.010989010989007</v>
      </c>
      <c r="S13" s="56">
        <f t="shared" si="3"/>
        <v>46.840659340659336</v>
      </c>
    </row>
    <row r="14" spans="1:20" s="52" customFormat="1" ht="18" customHeight="1">
      <c r="A14" s="142"/>
      <c r="B14" s="57" t="s">
        <v>22</v>
      </c>
      <c r="C14" s="53">
        <f t="shared" ref="C14:H14" si="13">SUM(C10:C13)</f>
        <v>1166</v>
      </c>
      <c r="D14" s="53">
        <f t="shared" si="13"/>
        <v>249</v>
      </c>
      <c r="E14" s="53">
        <f t="shared" si="13"/>
        <v>1</v>
      </c>
      <c r="F14" s="53">
        <f t="shared" si="13"/>
        <v>0</v>
      </c>
      <c r="G14" s="53">
        <f t="shared" si="13"/>
        <v>485</v>
      </c>
      <c r="H14" s="53">
        <f t="shared" si="13"/>
        <v>0</v>
      </c>
      <c r="I14" s="53">
        <f t="shared" si="8"/>
        <v>1901</v>
      </c>
      <c r="J14" s="54"/>
      <c r="K14" s="53">
        <f>SUM(K10:K13)</f>
        <v>892</v>
      </c>
      <c r="L14" s="53">
        <f>SUM(L10:L13)</f>
        <v>637</v>
      </c>
      <c r="M14" s="54"/>
      <c r="N14" s="53">
        <f>SUM(N10:N13)</f>
        <v>1124</v>
      </c>
      <c r="O14" s="53">
        <f>SUM(O10:O13)</f>
        <v>776</v>
      </c>
      <c r="P14" s="55"/>
      <c r="Q14" s="58">
        <f t="shared" si="1"/>
        <v>46.922672277748546</v>
      </c>
      <c r="R14" s="58">
        <f t="shared" si="2"/>
        <v>33.508679642293529</v>
      </c>
      <c r="S14" s="58">
        <f t="shared" si="3"/>
        <v>40.820620725933715</v>
      </c>
    </row>
    <row r="15" spans="1:20" s="52" customFormat="1">
      <c r="A15" s="67"/>
      <c r="B15" s="59"/>
      <c r="C15" s="60"/>
      <c r="D15" s="60"/>
      <c r="E15" s="60"/>
      <c r="F15" s="60"/>
      <c r="G15" s="60"/>
      <c r="H15" s="60"/>
      <c r="I15" s="60"/>
      <c r="J15" s="54"/>
      <c r="K15" s="60"/>
      <c r="L15" s="60"/>
      <c r="M15" s="54"/>
      <c r="N15" s="60"/>
      <c r="O15" s="60"/>
      <c r="P15" s="55"/>
      <c r="Q15" s="61"/>
      <c r="R15" s="61"/>
      <c r="S15" s="61"/>
    </row>
    <row r="16" spans="1:20" s="52" customFormat="1" ht="18" customHeight="1">
      <c r="A16" s="140" t="s">
        <v>8</v>
      </c>
      <c r="B16" s="46" t="s">
        <v>30</v>
      </c>
      <c r="C16" s="47">
        <v>612</v>
      </c>
      <c r="D16" s="47">
        <v>254</v>
      </c>
      <c r="E16" s="47">
        <v>2</v>
      </c>
      <c r="F16" s="47">
        <v>0</v>
      </c>
      <c r="G16" s="47">
        <v>99</v>
      </c>
      <c r="H16" s="47">
        <v>0</v>
      </c>
      <c r="I16" s="48">
        <f t="shared" ref="I16:I20" si="14">SUM(C16:H16)</f>
        <v>967</v>
      </c>
      <c r="J16" s="49"/>
      <c r="K16" s="47">
        <v>181</v>
      </c>
      <c r="L16" s="47">
        <v>59</v>
      </c>
      <c r="M16" s="49"/>
      <c r="N16" s="47">
        <v>675</v>
      </c>
      <c r="O16" s="47">
        <v>292</v>
      </c>
      <c r="P16" s="50"/>
      <c r="Q16" s="51">
        <f t="shared" si="1"/>
        <v>18.717683557394004</v>
      </c>
      <c r="R16" s="51">
        <f t="shared" si="2"/>
        <v>6.1013443640124096</v>
      </c>
      <c r="S16" s="51">
        <f t="shared" si="3"/>
        <v>30.196483971044469</v>
      </c>
    </row>
    <row r="17" spans="1:19" s="52" customFormat="1">
      <c r="A17" s="141"/>
      <c r="B17" s="46" t="s">
        <v>31</v>
      </c>
      <c r="C17" s="47">
        <v>139</v>
      </c>
      <c r="D17" s="47">
        <v>13</v>
      </c>
      <c r="E17" s="47">
        <v>0</v>
      </c>
      <c r="F17" s="47">
        <v>0</v>
      </c>
      <c r="G17" s="47">
        <v>21</v>
      </c>
      <c r="H17" s="47">
        <v>0</v>
      </c>
      <c r="I17" s="53">
        <f>SUM(C17:H17)</f>
        <v>173</v>
      </c>
      <c r="J17" s="54"/>
      <c r="K17" s="62">
        <v>26</v>
      </c>
      <c r="L17" s="62">
        <v>7</v>
      </c>
      <c r="M17" s="54"/>
      <c r="N17" s="62">
        <v>163</v>
      </c>
      <c r="O17" s="62">
        <v>10</v>
      </c>
      <c r="P17" s="55"/>
      <c r="Q17" s="56">
        <f t="shared" ref="Q17:Q18" si="15">K17/I17%</f>
        <v>15.028901734104046</v>
      </c>
      <c r="R17" s="56">
        <f t="shared" ref="R17:R18" si="16">L17/I17%</f>
        <v>4.0462427745664744</v>
      </c>
      <c r="S17" s="56">
        <f t="shared" ref="S17:S18" si="17">O17/I17%</f>
        <v>5.7803468208092488</v>
      </c>
    </row>
    <row r="18" spans="1:19" s="52" customFormat="1">
      <c r="A18" s="141"/>
      <c r="B18" s="46" t="s">
        <v>54</v>
      </c>
      <c r="C18" s="47">
        <v>538</v>
      </c>
      <c r="D18" s="47">
        <v>247</v>
      </c>
      <c r="E18" s="47">
        <v>0</v>
      </c>
      <c r="F18" s="47">
        <v>0</v>
      </c>
      <c r="G18" s="47">
        <v>123</v>
      </c>
      <c r="H18" s="47">
        <v>0</v>
      </c>
      <c r="I18" s="53">
        <f t="shared" ref="I18" si="18">SUM(C18:H18)</f>
        <v>908</v>
      </c>
      <c r="J18" s="54"/>
      <c r="K18" s="62">
        <v>232</v>
      </c>
      <c r="L18" s="62">
        <v>482</v>
      </c>
      <c r="M18" s="54"/>
      <c r="N18" s="62">
        <v>410</v>
      </c>
      <c r="O18" s="62">
        <v>498</v>
      </c>
      <c r="P18" s="55"/>
      <c r="Q18" s="56">
        <f t="shared" si="15"/>
        <v>25.550660792951543</v>
      </c>
      <c r="R18" s="56">
        <f t="shared" si="16"/>
        <v>53.083700440528631</v>
      </c>
      <c r="S18" s="56">
        <f t="shared" si="17"/>
        <v>54.845814977973568</v>
      </c>
    </row>
    <row r="19" spans="1:19" s="52" customFormat="1">
      <c r="A19" s="141"/>
      <c r="B19" s="46" t="s">
        <v>25</v>
      </c>
      <c r="C19" s="47">
        <v>638</v>
      </c>
      <c r="D19" s="47">
        <v>462</v>
      </c>
      <c r="E19" s="47">
        <v>0</v>
      </c>
      <c r="F19" s="47">
        <v>0</v>
      </c>
      <c r="G19" s="47">
        <v>85</v>
      </c>
      <c r="H19" s="47">
        <v>0</v>
      </c>
      <c r="I19" s="53">
        <f t="shared" si="14"/>
        <v>1185</v>
      </c>
      <c r="J19" s="54"/>
      <c r="K19" s="62">
        <v>574</v>
      </c>
      <c r="L19" s="62">
        <v>409</v>
      </c>
      <c r="M19" s="54"/>
      <c r="N19" s="62">
        <v>496</v>
      </c>
      <c r="O19" s="62">
        <v>689</v>
      </c>
      <c r="P19" s="55"/>
      <c r="Q19" s="56">
        <f t="shared" si="1"/>
        <v>48.438818565400844</v>
      </c>
      <c r="R19" s="56">
        <f t="shared" si="2"/>
        <v>34.514767932489455</v>
      </c>
      <c r="S19" s="56">
        <f t="shared" si="3"/>
        <v>58.143459915611814</v>
      </c>
    </row>
    <row r="20" spans="1:19" s="52" customFormat="1" ht="18" customHeight="1">
      <c r="A20" s="142"/>
      <c r="B20" s="57" t="s">
        <v>27</v>
      </c>
      <c r="C20" s="53">
        <f t="shared" ref="C20:H20" si="19">SUM(C16:C19)</f>
        <v>1927</v>
      </c>
      <c r="D20" s="53">
        <f t="shared" si="19"/>
        <v>976</v>
      </c>
      <c r="E20" s="53">
        <f t="shared" si="19"/>
        <v>2</v>
      </c>
      <c r="F20" s="53">
        <f t="shared" si="19"/>
        <v>0</v>
      </c>
      <c r="G20" s="53">
        <f t="shared" si="19"/>
        <v>328</v>
      </c>
      <c r="H20" s="53">
        <f t="shared" si="19"/>
        <v>0</v>
      </c>
      <c r="I20" s="53">
        <f t="shared" si="14"/>
        <v>3233</v>
      </c>
      <c r="J20" s="54"/>
      <c r="K20" s="53">
        <f>SUM(K16:K19)</f>
        <v>1013</v>
      </c>
      <c r="L20" s="53">
        <f>SUM(L16:L19)</f>
        <v>957</v>
      </c>
      <c r="M20" s="54"/>
      <c r="N20" s="53">
        <f>SUM(N16:N19)</f>
        <v>1744</v>
      </c>
      <c r="O20" s="53">
        <f>SUM(O16:O19)</f>
        <v>1489</v>
      </c>
      <c r="P20" s="55"/>
      <c r="Q20" s="58">
        <f t="shared" si="1"/>
        <v>31.33312712650789</v>
      </c>
      <c r="R20" s="58">
        <f t="shared" si="2"/>
        <v>29.600989792762142</v>
      </c>
      <c r="S20" s="58">
        <f t="shared" si="3"/>
        <v>46.056294463346738</v>
      </c>
    </row>
    <row r="21" spans="1:19" s="52" customFormat="1">
      <c r="A21" s="67"/>
      <c r="B21" s="59"/>
      <c r="C21" s="60"/>
      <c r="D21" s="60"/>
      <c r="E21" s="60"/>
      <c r="F21" s="60"/>
      <c r="G21" s="60"/>
      <c r="H21" s="60"/>
      <c r="I21" s="60"/>
      <c r="J21" s="54"/>
      <c r="K21" s="60"/>
      <c r="L21" s="60"/>
      <c r="M21" s="54"/>
      <c r="N21" s="60"/>
      <c r="O21" s="60"/>
      <c r="P21" s="55"/>
      <c r="Q21" s="61"/>
      <c r="R21" s="61"/>
      <c r="S21" s="61"/>
    </row>
    <row r="22" spans="1:19" s="52" customFormat="1" ht="18" customHeight="1">
      <c r="A22" s="137" t="s">
        <v>5</v>
      </c>
      <c r="B22" s="46" t="s">
        <v>30</v>
      </c>
      <c r="C22" s="47">
        <f t="shared" ref="C22:I25" si="20">C16+C10+C4</f>
        <v>909</v>
      </c>
      <c r="D22" s="47">
        <f t="shared" si="20"/>
        <v>288</v>
      </c>
      <c r="E22" s="47">
        <f t="shared" si="20"/>
        <v>2</v>
      </c>
      <c r="F22" s="47">
        <f t="shared" si="20"/>
        <v>0</v>
      </c>
      <c r="G22" s="47">
        <f t="shared" si="20"/>
        <v>231</v>
      </c>
      <c r="H22" s="47">
        <f t="shared" si="20"/>
        <v>0</v>
      </c>
      <c r="I22" s="48">
        <f t="shared" si="20"/>
        <v>1430</v>
      </c>
      <c r="J22" s="49"/>
      <c r="K22" s="47">
        <f>K16+K10+K4</f>
        <v>333</v>
      </c>
      <c r="L22" s="47">
        <f>L16+L10+L4</f>
        <v>97</v>
      </c>
      <c r="M22" s="49"/>
      <c r="N22" s="47">
        <f>N16+N10+N4</f>
        <v>1039</v>
      </c>
      <c r="O22" s="47">
        <f>O16+O10+O4</f>
        <v>390</v>
      </c>
      <c r="P22" s="50"/>
      <c r="Q22" s="51">
        <f t="shared" si="1"/>
        <v>23.286713286713287</v>
      </c>
      <c r="R22" s="51">
        <f t="shared" si="2"/>
        <v>6.7832167832167825</v>
      </c>
      <c r="S22" s="51">
        <f t="shared" si="3"/>
        <v>27.27272727272727</v>
      </c>
    </row>
    <row r="23" spans="1:19" s="52" customFormat="1">
      <c r="A23" s="138"/>
      <c r="B23" s="46" t="s">
        <v>31</v>
      </c>
      <c r="C23" s="62">
        <f t="shared" si="20"/>
        <v>197</v>
      </c>
      <c r="D23" s="62">
        <f t="shared" si="20"/>
        <v>17</v>
      </c>
      <c r="E23" s="62">
        <f t="shared" si="20"/>
        <v>0</v>
      </c>
      <c r="F23" s="62">
        <f t="shared" si="20"/>
        <v>0</v>
      </c>
      <c r="G23" s="62">
        <f t="shared" si="20"/>
        <v>84</v>
      </c>
      <c r="H23" s="47">
        <f t="shared" si="20"/>
        <v>0</v>
      </c>
      <c r="I23" s="53">
        <f t="shared" si="20"/>
        <v>298</v>
      </c>
      <c r="J23" s="54"/>
      <c r="K23" s="62">
        <f>K17+K11+K5</f>
        <v>54</v>
      </c>
      <c r="L23" s="62">
        <f>L17+L11+L5</f>
        <v>13</v>
      </c>
      <c r="M23" s="54"/>
      <c r="N23" s="62">
        <f>N17+N11+N5</f>
        <v>282</v>
      </c>
      <c r="O23" s="62">
        <f>O17+O11+O5</f>
        <v>16</v>
      </c>
      <c r="P23" s="55"/>
      <c r="Q23" s="56">
        <f t="shared" si="1"/>
        <v>18.120805369127517</v>
      </c>
      <c r="R23" s="56">
        <f t="shared" si="2"/>
        <v>4.3624161073825505</v>
      </c>
      <c r="S23" s="56">
        <f t="shared" si="3"/>
        <v>5.3691275167785237</v>
      </c>
    </row>
    <row r="24" spans="1:19" s="52" customFormat="1">
      <c r="A24" s="138"/>
      <c r="B24" s="46" t="s">
        <v>54</v>
      </c>
      <c r="C24" s="62">
        <f t="shared" si="20"/>
        <v>947</v>
      </c>
      <c r="D24" s="62">
        <f t="shared" si="20"/>
        <v>325</v>
      </c>
      <c r="E24" s="62">
        <f t="shared" si="20"/>
        <v>1</v>
      </c>
      <c r="F24" s="62">
        <f t="shared" si="20"/>
        <v>0</v>
      </c>
      <c r="G24" s="62">
        <f t="shared" si="20"/>
        <v>319</v>
      </c>
      <c r="H24" s="47">
        <f t="shared" si="20"/>
        <v>0</v>
      </c>
      <c r="I24" s="53">
        <f t="shared" ref="I24:I25" si="21">SUM(C24:H24)</f>
        <v>1592</v>
      </c>
      <c r="J24" s="54"/>
      <c r="K24" s="62">
        <f t="shared" ref="K24:K25" si="22">K18+K12+K6</f>
        <v>540</v>
      </c>
      <c r="L24" s="62">
        <f>L18+L12+L6</f>
        <v>819</v>
      </c>
      <c r="M24" s="54"/>
      <c r="N24" s="62">
        <f t="shared" ref="N24:O25" si="23">N18+N12+N6</f>
        <v>722</v>
      </c>
      <c r="O24" s="62">
        <f t="shared" si="23"/>
        <v>870</v>
      </c>
      <c r="P24" s="55"/>
      <c r="Q24" s="56">
        <f t="shared" si="1"/>
        <v>33.91959798994975</v>
      </c>
      <c r="R24" s="56">
        <f t="shared" si="2"/>
        <v>51.44472361809045</v>
      </c>
      <c r="S24" s="56">
        <f t="shared" si="3"/>
        <v>54.64824120603015</v>
      </c>
    </row>
    <row r="25" spans="1:19" s="52" customFormat="1">
      <c r="A25" s="138"/>
      <c r="B25" s="46" t="s">
        <v>25</v>
      </c>
      <c r="C25" s="62">
        <f t="shared" si="20"/>
        <v>1150</v>
      </c>
      <c r="D25" s="62">
        <f t="shared" si="20"/>
        <v>609</v>
      </c>
      <c r="E25" s="62">
        <f t="shared" si="20"/>
        <v>0</v>
      </c>
      <c r="F25" s="62">
        <f t="shared" si="20"/>
        <v>0</v>
      </c>
      <c r="G25" s="62">
        <f t="shared" si="20"/>
        <v>219</v>
      </c>
      <c r="H25" s="47">
        <f t="shared" si="20"/>
        <v>0</v>
      </c>
      <c r="I25" s="53">
        <f t="shared" si="21"/>
        <v>1978</v>
      </c>
      <c r="J25" s="54"/>
      <c r="K25" s="62">
        <f t="shared" si="22"/>
        <v>1084</v>
      </c>
      <c r="L25" s="62">
        <f>L19+L13+L7</f>
        <v>721</v>
      </c>
      <c r="M25" s="54"/>
      <c r="N25" s="62">
        <f t="shared" si="23"/>
        <v>924</v>
      </c>
      <c r="O25" s="62">
        <f t="shared" si="23"/>
        <v>1054</v>
      </c>
      <c r="P25" s="55"/>
      <c r="Q25" s="56">
        <f t="shared" si="1"/>
        <v>54.802831142568245</v>
      </c>
      <c r="R25" s="56">
        <f t="shared" si="2"/>
        <v>36.45096056622851</v>
      </c>
      <c r="S25" s="56">
        <f t="shared" si="3"/>
        <v>53.286147623862483</v>
      </c>
    </row>
    <row r="26" spans="1:19" s="52" customFormat="1" ht="27.95" customHeight="1">
      <c r="A26" s="139"/>
      <c r="B26" s="63" t="s">
        <v>21</v>
      </c>
      <c r="C26" s="53">
        <f>SUM(C22:C25)</f>
        <v>3203</v>
      </c>
      <c r="D26" s="53">
        <f t="shared" ref="D26:H26" si="24">SUM(D22:D25)</f>
        <v>1239</v>
      </c>
      <c r="E26" s="53">
        <f t="shared" si="24"/>
        <v>3</v>
      </c>
      <c r="F26" s="53">
        <f t="shared" si="24"/>
        <v>0</v>
      </c>
      <c r="G26" s="53">
        <f t="shared" si="24"/>
        <v>853</v>
      </c>
      <c r="H26" s="53">
        <f t="shared" si="24"/>
        <v>0</v>
      </c>
      <c r="I26" s="53">
        <f t="shared" ref="I26" si="25">SUM(C26:H26)</f>
        <v>5298</v>
      </c>
      <c r="J26" s="64"/>
      <c r="K26" s="65">
        <f>K20+K14+K8</f>
        <v>2011</v>
      </c>
      <c r="L26" s="65">
        <f>L20+L14+L8</f>
        <v>1650</v>
      </c>
      <c r="M26" s="64"/>
      <c r="N26" s="65">
        <f>SUM(N22:N25)</f>
        <v>2967</v>
      </c>
      <c r="O26" s="65">
        <f>SUM(O22:O25)</f>
        <v>2330</v>
      </c>
      <c r="P26" s="55"/>
      <c r="Q26" s="66">
        <f t="shared" si="1"/>
        <v>37.957719894299736</v>
      </c>
      <c r="R26" s="66">
        <f t="shared" si="2"/>
        <v>31.143827859569651</v>
      </c>
      <c r="S26" s="66">
        <f t="shared" si="3"/>
        <v>43.978859947149871</v>
      </c>
    </row>
    <row r="27" spans="1:19" ht="21.95" customHeight="1">
      <c r="A27" s="5" t="s">
        <v>70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7"/>
    </row>
  </sheetData>
  <mergeCells count="4">
    <mergeCell ref="A22:A26"/>
    <mergeCell ref="A4:A8"/>
    <mergeCell ref="A10:A14"/>
    <mergeCell ref="A16:A20"/>
  </mergeCells>
  <printOptions horizontalCentered="1" verticalCentered="1"/>
  <pageMargins left="0.55118110236220474" right="0.55118110236220474" top="0.78740157480314965" bottom="0.78740157480314965" header="0.31496062992125984" footer="0.31496062992125984"/>
  <pageSetup paperSize="9" scale="9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2"/>
  <sheetViews>
    <sheetView showGridLines="0" workbookViewId="0"/>
  </sheetViews>
  <sheetFormatPr defaultColWidth="8.85546875" defaultRowHeight="15"/>
  <cols>
    <col min="1" max="1" width="38.7109375" style="26" customWidth="1"/>
    <col min="2" max="5" width="8.7109375" style="21" customWidth="1"/>
    <col min="6" max="6" width="3.5703125" style="26" customWidth="1"/>
    <col min="7" max="8" width="8.140625" style="26" customWidth="1"/>
    <col min="9" max="9" width="2.28515625" style="26" customWidth="1"/>
    <col min="10" max="11" width="7.7109375" style="26" customWidth="1"/>
    <col min="12" max="12" width="2.28515625" style="26" customWidth="1"/>
    <col min="13" max="15" width="6.7109375" style="26" customWidth="1"/>
    <col min="16" max="16" width="2.28515625" style="26" customWidth="1"/>
    <col min="17" max="17" width="8.7109375" style="20" customWidth="1"/>
    <col min="18" max="18" width="6.7109375" style="26" customWidth="1"/>
    <col min="19" max="19" width="5.5703125" style="26" customWidth="1"/>
    <col min="20" max="16384" width="8.85546875" style="26"/>
  </cols>
  <sheetData>
    <row r="1" spans="1:20" ht="24" customHeight="1">
      <c r="A1" s="15" t="s">
        <v>66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4"/>
      <c r="P1" s="13"/>
      <c r="Q1" s="39"/>
      <c r="R1" s="14"/>
      <c r="S1" s="1"/>
    </row>
    <row r="2" spans="1:20" ht="24" customHeight="1">
      <c r="A2" s="16" t="s">
        <v>58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11"/>
      <c r="P2" s="9"/>
      <c r="Q2" s="40"/>
      <c r="R2" s="11"/>
      <c r="S2" s="1"/>
    </row>
    <row r="3" spans="1:20" ht="45">
      <c r="A3" s="28" t="s">
        <v>59</v>
      </c>
      <c r="B3" s="37" t="s">
        <v>18</v>
      </c>
      <c r="C3" s="37" t="s">
        <v>19</v>
      </c>
      <c r="D3" s="37" t="s">
        <v>20</v>
      </c>
      <c r="E3" s="37" t="s">
        <v>5</v>
      </c>
      <c r="F3" s="2" t="s">
        <v>9</v>
      </c>
      <c r="G3" s="38" t="s">
        <v>57</v>
      </c>
      <c r="H3" s="38" t="s">
        <v>56</v>
      </c>
      <c r="I3" s="2"/>
      <c r="J3" s="38" t="s">
        <v>11</v>
      </c>
      <c r="K3" s="37" t="s">
        <v>10</v>
      </c>
      <c r="L3" s="2"/>
      <c r="M3" s="36" t="s">
        <v>14</v>
      </c>
      <c r="N3" s="36" t="s">
        <v>15</v>
      </c>
      <c r="O3" s="36" t="s">
        <v>16</v>
      </c>
      <c r="P3" s="2"/>
      <c r="Q3" s="41" t="s">
        <v>60</v>
      </c>
      <c r="R3" s="36" t="s">
        <v>61</v>
      </c>
    </row>
    <row r="4" spans="1:20" s="52" customFormat="1" ht="18" customHeight="1">
      <c r="A4" s="69" t="s">
        <v>1</v>
      </c>
      <c r="B4" s="31"/>
      <c r="C4" s="32"/>
      <c r="D4" s="32"/>
      <c r="E4" s="32"/>
      <c r="F4" s="35"/>
      <c r="G4" s="32"/>
      <c r="H4" s="32"/>
      <c r="I4" s="35"/>
      <c r="J4" s="32"/>
      <c r="K4" s="32"/>
      <c r="L4" s="35"/>
      <c r="M4" s="33"/>
      <c r="N4" s="33"/>
      <c r="O4" s="33"/>
      <c r="P4" s="35"/>
      <c r="Q4" s="42"/>
      <c r="R4" s="34"/>
    </row>
    <row r="5" spans="1:20" s="52" customFormat="1">
      <c r="A5" s="70" t="s">
        <v>34</v>
      </c>
      <c r="B5" s="71">
        <v>0</v>
      </c>
      <c r="C5" s="71">
        <v>1</v>
      </c>
      <c r="D5" s="71">
        <v>1</v>
      </c>
      <c r="E5" s="72">
        <f t="shared" ref="E5:E30" si="0">SUM(B5:D5)</f>
        <v>2</v>
      </c>
      <c r="G5" s="71">
        <v>1</v>
      </c>
      <c r="H5" s="71">
        <v>0</v>
      </c>
      <c r="J5" s="71">
        <v>2</v>
      </c>
      <c r="K5" s="71">
        <v>0</v>
      </c>
      <c r="M5" s="56">
        <f t="shared" ref="M5:M12" si="1">G5/E5%</f>
        <v>50</v>
      </c>
      <c r="N5" s="56">
        <f t="shared" ref="N5:N12" si="2">H5/E5%</f>
        <v>0</v>
      </c>
      <c r="O5" s="56">
        <f t="shared" ref="O5:O12" si="3">K5/E5%</f>
        <v>0</v>
      </c>
      <c r="Q5" s="73">
        <v>36</v>
      </c>
      <c r="R5" s="76">
        <f>+E5/Q5%</f>
        <v>5.5555555555555554</v>
      </c>
      <c r="T5" s="74"/>
    </row>
    <row r="6" spans="1:20" s="52" customFormat="1">
      <c r="A6" s="70" t="s">
        <v>35</v>
      </c>
      <c r="B6" s="71">
        <v>4</v>
      </c>
      <c r="C6" s="71">
        <v>54</v>
      </c>
      <c r="D6" s="71">
        <v>125</v>
      </c>
      <c r="E6" s="72">
        <f t="shared" si="0"/>
        <v>183</v>
      </c>
      <c r="G6" s="71">
        <v>55</v>
      </c>
      <c r="H6" s="71">
        <v>52</v>
      </c>
      <c r="J6" s="71">
        <v>121</v>
      </c>
      <c r="K6" s="71">
        <v>62</v>
      </c>
      <c r="M6" s="56">
        <f t="shared" si="1"/>
        <v>30.05464480874317</v>
      </c>
      <c r="N6" s="56">
        <f t="shared" si="2"/>
        <v>28.415300546448087</v>
      </c>
      <c r="O6" s="56">
        <f t="shared" si="3"/>
        <v>33.879781420765028</v>
      </c>
      <c r="Q6" s="73">
        <v>1407</v>
      </c>
      <c r="R6" s="76">
        <f t="shared" ref="R6:R30" si="4">+E6/Q6%</f>
        <v>13.00639658848614</v>
      </c>
      <c r="T6" s="74"/>
    </row>
    <row r="7" spans="1:20" s="52" customFormat="1">
      <c r="A7" s="70" t="s">
        <v>36</v>
      </c>
      <c r="B7" s="71">
        <v>0</v>
      </c>
      <c r="C7" s="71">
        <v>58</v>
      </c>
      <c r="D7" s="71">
        <v>119</v>
      </c>
      <c r="E7" s="72">
        <f t="shared" si="0"/>
        <v>177</v>
      </c>
      <c r="G7" s="71">
        <v>63</v>
      </c>
      <c r="H7" s="71">
        <v>6</v>
      </c>
      <c r="J7" s="71">
        <v>88</v>
      </c>
      <c r="K7" s="71">
        <v>89</v>
      </c>
      <c r="M7" s="56">
        <f t="shared" si="1"/>
        <v>35.593220338983052</v>
      </c>
      <c r="N7" s="56">
        <f t="shared" si="2"/>
        <v>3.3898305084745761</v>
      </c>
      <c r="O7" s="56">
        <f t="shared" si="3"/>
        <v>50.282485875706215</v>
      </c>
      <c r="Q7" s="73">
        <v>2996</v>
      </c>
      <c r="R7" s="76">
        <f t="shared" si="4"/>
        <v>5.9078771695594128</v>
      </c>
      <c r="T7" s="74"/>
    </row>
    <row r="8" spans="1:20" s="52" customFormat="1">
      <c r="A8" s="70" t="s">
        <v>37</v>
      </c>
      <c r="B8" s="71">
        <v>2</v>
      </c>
      <c r="C8" s="71">
        <v>57</v>
      </c>
      <c r="D8" s="71">
        <v>161</v>
      </c>
      <c r="E8" s="72">
        <f t="shared" si="0"/>
        <v>220</v>
      </c>
      <c r="G8" s="71">
        <v>77</v>
      </c>
      <c r="H8" s="71">
        <v>2</v>
      </c>
      <c r="J8" s="71">
        <v>158</v>
      </c>
      <c r="K8" s="71">
        <v>62</v>
      </c>
      <c r="M8" s="56">
        <f t="shared" si="1"/>
        <v>35</v>
      </c>
      <c r="N8" s="56">
        <f t="shared" si="2"/>
        <v>0.90909090909090906</v>
      </c>
      <c r="O8" s="56">
        <f t="shared" si="3"/>
        <v>28.18181818181818</v>
      </c>
      <c r="Q8" s="73">
        <v>1799</v>
      </c>
      <c r="R8" s="76">
        <f t="shared" si="4"/>
        <v>12.229016120066705</v>
      </c>
      <c r="T8" s="74"/>
    </row>
    <row r="9" spans="1:20" s="52" customFormat="1">
      <c r="A9" s="70" t="s">
        <v>38</v>
      </c>
      <c r="B9" s="71">
        <v>10</v>
      </c>
      <c r="C9" s="71">
        <v>147</v>
      </c>
      <c r="D9" s="71">
        <v>294</v>
      </c>
      <c r="E9" s="72">
        <f t="shared" si="0"/>
        <v>451</v>
      </c>
      <c r="G9" s="71">
        <v>75</v>
      </c>
      <c r="H9" s="71">
        <v>16</v>
      </c>
      <c r="J9" s="71">
        <v>356</v>
      </c>
      <c r="K9" s="71">
        <v>95</v>
      </c>
      <c r="M9" s="56">
        <f t="shared" si="1"/>
        <v>16.62971175166297</v>
      </c>
      <c r="N9" s="56">
        <f t="shared" si="2"/>
        <v>3.5476718403547673</v>
      </c>
      <c r="O9" s="56">
        <f t="shared" si="3"/>
        <v>21.064301552106432</v>
      </c>
      <c r="Q9" s="73">
        <v>4434</v>
      </c>
      <c r="R9" s="76">
        <f t="shared" si="4"/>
        <v>10.171402796571943</v>
      </c>
      <c r="T9" s="74"/>
    </row>
    <row r="10" spans="1:20" s="52" customFormat="1">
      <c r="A10" s="70" t="s">
        <v>39</v>
      </c>
      <c r="B10" s="71">
        <v>2</v>
      </c>
      <c r="C10" s="71">
        <v>46</v>
      </c>
      <c r="D10" s="71">
        <v>68</v>
      </c>
      <c r="E10" s="72">
        <f t="shared" si="0"/>
        <v>116</v>
      </c>
      <c r="G10" s="71">
        <v>16</v>
      </c>
      <c r="H10" s="71">
        <v>6</v>
      </c>
      <c r="J10" s="71">
        <v>105</v>
      </c>
      <c r="K10" s="71">
        <v>11</v>
      </c>
      <c r="M10" s="56">
        <f t="shared" si="1"/>
        <v>13.793103448275863</v>
      </c>
      <c r="N10" s="56">
        <f t="shared" si="2"/>
        <v>5.1724137931034484</v>
      </c>
      <c r="O10" s="56">
        <f t="shared" si="3"/>
        <v>9.4827586206896566</v>
      </c>
      <c r="Q10" s="73">
        <v>887</v>
      </c>
      <c r="R10" s="76">
        <f t="shared" si="4"/>
        <v>13.077790304396844</v>
      </c>
      <c r="T10" s="74"/>
    </row>
    <row r="11" spans="1:20" s="52" customFormat="1">
      <c r="A11" s="70" t="s">
        <v>40</v>
      </c>
      <c r="B11" s="71">
        <v>1</v>
      </c>
      <c r="C11" s="71">
        <v>68</v>
      </c>
      <c r="D11" s="71">
        <v>138</v>
      </c>
      <c r="E11" s="72">
        <f t="shared" si="0"/>
        <v>207</v>
      </c>
      <c r="G11" s="71">
        <v>40</v>
      </c>
      <c r="H11" s="71">
        <v>16</v>
      </c>
      <c r="J11" s="71">
        <v>147</v>
      </c>
      <c r="K11" s="71">
        <v>60</v>
      </c>
      <c r="M11" s="56">
        <f t="shared" si="1"/>
        <v>19.323671497584542</v>
      </c>
      <c r="N11" s="56">
        <f t="shared" si="2"/>
        <v>7.729468599033817</v>
      </c>
      <c r="O11" s="56">
        <f t="shared" si="3"/>
        <v>28.985507246376812</v>
      </c>
      <c r="P11" s="35"/>
      <c r="Q11" s="73">
        <v>2871</v>
      </c>
      <c r="R11" s="76">
        <f t="shared" si="4"/>
        <v>7.2100313479623823</v>
      </c>
      <c r="T11" s="74"/>
    </row>
    <row r="12" spans="1:20" s="52" customFormat="1">
      <c r="A12" s="70" t="s">
        <v>41</v>
      </c>
      <c r="B12" s="71">
        <v>0</v>
      </c>
      <c r="C12" s="71">
        <v>13</v>
      </c>
      <c r="D12" s="71">
        <v>63</v>
      </c>
      <c r="E12" s="72">
        <f t="shared" si="0"/>
        <v>76</v>
      </c>
      <c r="F12" s="35"/>
      <c r="G12" s="71">
        <v>7</v>
      </c>
      <c r="H12" s="71">
        <v>1</v>
      </c>
      <c r="I12" s="35"/>
      <c r="J12" s="71">
        <v>63</v>
      </c>
      <c r="K12" s="71">
        <v>13</v>
      </c>
      <c r="L12" s="35"/>
      <c r="M12" s="56">
        <f t="shared" si="1"/>
        <v>9.2105263157894743</v>
      </c>
      <c r="N12" s="56">
        <f t="shared" si="2"/>
        <v>1.3157894736842106</v>
      </c>
      <c r="O12" s="56">
        <f t="shared" si="3"/>
        <v>17.105263157894736</v>
      </c>
      <c r="P12" s="35"/>
      <c r="Q12" s="73">
        <v>942</v>
      </c>
      <c r="R12" s="76">
        <f t="shared" si="4"/>
        <v>8.0679405520169851</v>
      </c>
      <c r="T12" s="74"/>
    </row>
    <row r="13" spans="1:20" s="52" customFormat="1" ht="18" customHeight="1">
      <c r="A13" s="69" t="s">
        <v>2</v>
      </c>
      <c r="B13" s="31"/>
      <c r="C13" s="32"/>
      <c r="D13" s="32"/>
      <c r="E13" s="32"/>
      <c r="F13" s="35"/>
      <c r="G13" s="32"/>
      <c r="H13" s="32"/>
      <c r="I13" s="35"/>
      <c r="J13" s="32"/>
      <c r="K13" s="32"/>
      <c r="L13" s="35"/>
      <c r="M13" s="33"/>
      <c r="N13" s="33"/>
      <c r="O13" s="33"/>
      <c r="P13" s="35"/>
      <c r="Q13" s="42"/>
      <c r="R13" s="79"/>
      <c r="T13" s="74"/>
    </row>
    <row r="14" spans="1:20" s="52" customFormat="1">
      <c r="A14" s="70" t="s">
        <v>32</v>
      </c>
      <c r="B14" s="71">
        <v>3</v>
      </c>
      <c r="C14" s="71">
        <v>11</v>
      </c>
      <c r="D14" s="71">
        <v>25</v>
      </c>
      <c r="E14" s="72">
        <f>SUM(B14:D14)</f>
        <v>39</v>
      </c>
      <c r="F14" s="35"/>
      <c r="G14" s="71">
        <v>8</v>
      </c>
      <c r="H14" s="71">
        <v>2</v>
      </c>
      <c r="I14" s="35"/>
      <c r="J14" s="71">
        <v>37</v>
      </c>
      <c r="K14" s="71">
        <v>2</v>
      </c>
      <c r="L14" s="35"/>
      <c r="M14" s="56">
        <f>G14/E14%</f>
        <v>20.512820512820511</v>
      </c>
      <c r="N14" s="56">
        <f>H14/E14%</f>
        <v>5.1282051282051277</v>
      </c>
      <c r="O14" s="56">
        <f>K14/E14%</f>
        <v>5.1282051282051277</v>
      </c>
      <c r="P14" s="35"/>
      <c r="Q14" s="73">
        <v>708</v>
      </c>
      <c r="R14" s="76">
        <f t="shared" si="4"/>
        <v>5.508474576271186</v>
      </c>
      <c r="T14" s="74"/>
    </row>
    <row r="15" spans="1:20" s="52" customFormat="1">
      <c r="A15" s="70" t="s">
        <v>33</v>
      </c>
      <c r="B15" s="71">
        <v>11</v>
      </c>
      <c r="C15" s="71">
        <v>101</v>
      </c>
      <c r="D15" s="71">
        <v>148</v>
      </c>
      <c r="E15" s="72">
        <f t="shared" ref="E15" si="5">SUM(B15:D15)</f>
        <v>260</v>
      </c>
      <c r="F15" s="35"/>
      <c r="G15" s="71">
        <v>46</v>
      </c>
      <c r="H15" s="71">
        <v>11</v>
      </c>
      <c r="I15" s="35"/>
      <c r="J15" s="71">
        <v>244</v>
      </c>
      <c r="K15" s="71">
        <v>16</v>
      </c>
      <c r="L15" s="35"/>
      <c r="M15" s="56">
        <f>G15/E15%</f>
        <v>17.692307692307693</v>
      </c>
      <c r="N15" s="56">
        <f>H15/E15%</f>
        <v>4.2307692307692308</v>
      </c>
      <c r="O15" s="56">
        <f>K15/E15%</f>
        <v>6.1538461538461533</v>
      </c>
      <c r="P15" s="35"/>
      <c r="Q15" s="73">
        <v>1414</v>
      </c>
      <c r="R15" s="76">
        <f t="shared" si="4"/>
        <v>18.387553041018386</v>
      </c>
      <c r="T15" s="74"/>
    </row>
    <row r="16" spans="1:20" s="52" customFormat="1" ht="18" customHeight="1">
      <c r="A16" s="69" t="s">
        <v>29</v>
      </c>
      <c r="B16" s="31"/>
      <c r="C16" s="32"/>
      <c r="D16" s="32"/>
      <c r="E16" s="32"/>
      <c r="F16" s="35"/>
      <c r="G16" s="32"/>
      <c r="H16" s="32"/>
      <c r="I16" s="35"/>
      <c r="J16" s="32"/>
      <c r="K16" s="32"/>
      <c r="L16" s="35"/>
      <c r="M16" s="33"/>
      <c r="N16" s="33"/>
      <c r="O16" s="33"/>
      <c r="P16" s="35"/>
      <c r="Q16" s="42"/>
      <c r="R16" s="79"/>
      <c r="T16" s="74"/>
    </row>
    <row r="17" spans="1:20" s="52" customFormat="1">
      <c r="A17" s="70" t="s">
        <v>55</v>
      </c>
      <c r="B17" s="71">
        <v>2</v>
      </c>
      <c r="C17" s="71">
        <v>52</v>
      </c>
      <c r="D17" s="71">
        <v>78</v>
      </c>
      <c r="E17" s="72">
        <f t="shared" si="0"/>
        <v>132</v>
      </c>
      <c r="G17" s="71">
        <v>13</v>
      </c>
      <c r="H17" s="71">
        <v>20</v>
      </c>
      <c r="J17" s="71">
        <v>115</v>
      </c>
      <c r="K17" s="71">
        <v>17</v>
      </c>
      <c r="M17" s="56">
        <f t="shared" ref="M17:M30" si="6">G17/E17%</f>
        <v>9.8484848484848477</v>
      </c>
      <c r="N17" s="56">
        <f t="shared" ref="N17:N30" si="7">H17/E17%</f>
        <v>15.15151515151515</v>
      </c>
      <c r="O17" s="56">
        <f t="shared" ref="O17:O30" si="8">K17/E17%</f>
        <v>12.878787878787879</v>
      </c>
      <c r="Q17" s="73">
        <v>1303</v>
      </c>
      <c r="R17" s="76">
        <f t="shared" si="4"/>
        <v>10.130468150422104</v>
      </c>
      <c r="T17" s="74"/>
    </row>
    <row r="18" spans="1:20" s="52" customFormat="1">
      <c r="A18" s="70" t="s">
        <v>42</v>
      </c>
      <c r="B18" s="71">
        <v>13</v>
      </c>
      <c r="C18" s="71">
        <v>218</v>
      </c>
      <c r="D18" s="71">
        <v>466</v>
      </c>
      <c r="E18" s="72">
        <f t="shared" si="0"/>
        <v>697</v>
      </c>
      <c r="G18" s="71">
        <v>172</v>
      </c>
      <c r="H18" s="71">
        <v>385</v>
      </c>
      <c r="J18" s="71">
        <v>323</v>
      </c>
      <c r="K18" s="71">
        <v>374</v>
      </c>
      <c r="M18" s="56">
        <f t="shared" si="6"/>
        <v>24.677187948350074</v>
      </c>
      <c r="N18" s="56">
        <f t="shared" si="7"/>
        <v>55.236728837876619</v>
      </c>
      <c r="O18" s="56">
        <f t="shared" si="8"/>
        <v>53.658536585365859</v>
      </c>
      <c r="Q18" s="73">
        <v>4242</v>
      </c>
      <c r="R18" s="76">
        <f t="shared" si="4"/>
        <v>16.430928807166431</v>
      </c>
      <c r="T18" s="74"/>
    </row>
    <row r="19" spans="1:20" s="52" customFormat="1">
      <c r="A19" s="70" t="s">
        <v>43</v>
      </c>
      <c r="B19" s="71">
        <v>4</v>
      </c>
      <c r="C19" s="71">
        <v>45</v>
      </c>
      <c r="D19" s="71">
        <v>114</v>
      </c>
      <c r="E19" s="72">
        <f t="shared" si="0"/>
        <v>163</v>
      </c>
      <c r="G19" s="71">
        <v>63</v>
      </c>
      <c r="H19" s="71">
        <v>47</v>
      </c>
      <c r="J19" s="71">
        <v>128</v>
      </c>
      <c r="K19" s="71">
        <v>35</v>
      </c>
      <c r="M19" s="56">
        <f t="shared" si="6"/>
        <v>38.650306748466264</v>
      </c>
      <c r="N19" s="56">
        <f t="shared" si="7"/>
        <v>28.834355828220861</v>
      </c>
      <c r="O19" s="56">
        <f t="shared" si="8"/>
        <v>21.472392638036812</v>
      </c>
      <c r="Q19" s="73">
        <v>1493</v>
      </c>
      <c r="R19" s="76">
        <f t="shared" si="4"/>
        <v>10.917615539182853</v>
      </c>
      <c r="T19" s="74"/>
    </row>
    <row r="20" spans="1:20" s="52" customFormat="1">
      <c r="A20" s="70" t="s">
        <v>44</v>
      </c>
      <c r="B20" s="71">
        <v>51</v>
      </c>
      <c r="C20" s="71">
        <v>347</v>
      </c>
      <c r="D20" s="71">
        <v>363</v>
      </c>
      <c r="E20" s="72">
        <f t="shared" si="0"/>
        <v>761</v>
      </c>
      <c r="G20" s="71">
        <v>355</v>
      </c>
      <c r="H20" s="71">
        <v>414</v>
      </c>
      <c r="J20" s="71">
        <v>285</v>
      </c>
      <c r="K20" s="71">
        <v>476</v>
      </c>
      <c r="M20" s="56">
        <f t="shared" si="6"/>
        <v>46.649145860709588</v>
      </c>
      <c r="N20" s="56">
        <f t="shared" si="7"/>
        <v>54.402102496714846</v>
      </c>
      <c r="O20" s="56">
        <f t="shared" si="8"/>
        <v>62.549277266754267</v>
      </c>
      <c r="Q20" s="73">
        <v>2199</v>
      </c>
      <c r="R20" s="76">
        <f t="shared" si="4"/>
        <v>34.606639381537065</v>
      </c>
      <c r="T20" s="74"/>
    </row>
    <row r="21" spans="1:20" s="52" customFormat="1">
      <c r="A21" s="70" t="s">
        <v>45</v>
      </c>
      <c r="B21" s="71">
        <v>0</v>
      </c>
      <c r="C21" s="71">
        <v>15</v>
      </c>
      <c r="D21" s="71">
        <v>25</v>
      </c>
      <c r="E21" s="72">
        <f t="shared" si="0"/>
        <v>40</v>
      </c>
      <c r="G21" s="71">
        <v>4</v>
      </c>
      <c r="H21" s="71">
        <v>10</v>
      </c>
      <c r="J21" s="71">
        <v>23</v>
      </c>
      <c r="K21" s="71">
        <v>17</v>
      </c>
      <c r="M21" s="56">
        <f t="shared" si="6"/>
        <v>10</v>
      </c>
      <c r="N21" s="56">
        <f t="shared" si="7"/>
        <v>25</v>
      </c>
      <c r="O21" s="56">
        <f t="shared" si="8"/>
        <v>42.5</v>
      </c>
      <c r="Q21" s="73">
        <v>312</v>
      </c>
      <c r="R21" s="76">
        <f t="shared" si="4"/>
        <v>12.820512820512819</v>
      </c>
      <c r="T21" s="74"/>
    </row>
    <row r="22" spans="1:20" s="52" customFormat="1">
      <c r="A22" s="70" t="s">
        <v>46</v>
      </c>
      <c r="B22" s="71">
        <v>2</v>
      </c>
      <c r="C22" s="71">
        <v>18</v>
      </c>
      <c r="D22" s="71">
        <v>45</v>
      </c>
      <c r="E22" s="72">
        <f t="shared" si="0"/>
        <v>65</v>
      </c>
      <c r="G22" s="71">
        <v>7</v>
      </c>
      <c r="H22" s="71">
        <v>14</v>
      </c>
      <c r="J22" s="71">
        <v>30</v>
      </c>
      <c r="K22" s="71">
        <v>35</v>
      </c>
      <c r="M22" s="56">
        <f t="shared" si="6"/>
        <v>10.769230769230768</v>
      </c>
      <c r="N22" s="56">
        <f t="shared" si="7"/>
        <v>21.538461538461537</v>
      </c>
      <c r="O22" s="56">
        <f t="shared" si="8"/>
        <v>53.846153846153847</v>
      </c>
      <c r="Q22" s="73">
        <v>1042</v>
      </c>
      <c r="R22" s="76">
        <f t="shared" si="4"/>
        <v>6.2380038387715935</v>
      </c>
      <c r="T22" s="74"/>
    </row>
    <row r="23" spans="1:20" s="52" customFormat="1">
      <c r="A23" s="70" t="s">
        <v>47</v>
      </c>
      <c r="B23" s="71">
        <v>0</v>
      </c>
      <c r="C23" s="71">
        <v>1</v>
      </c>
      <c r="D23" s="71">
        <v>5</v>
      </c>
      <c r="E23" s="72">
        <f t="shared" si="0"/>
        <v>6</v>
      </c>
      <c r="G23" s="71">
        <v>0</v>
      </c>
      <c r="H23" s="71">
        <v>5</v>
      </c>
      <c r="J23" s="71">
        <v>1</v>
      </c>
      <c r="K23" s="71">
        <v>5</v>
      </c>
      <c r="M23" s="56">
        <f t="shared" si="6"/>
        <v>0</v>
      </c>
      <c r="N23" s="56">
        <f t="shared" si="7"/>
        <v>83.333333333333343</v>
      </c>
      <c r="O23" s="56">
        <f t="shared" si="8"/>
        <v>83.333333333333343</v>
      </c>
      <c r="Q23" s="73">
        <v>40</v>
      </c>
      <c r="R23" s="76">
        <f t="shared" si="4"/>
        <v>15</v>
      </c>
      <c r="T23" s="74"/>
    </row>
    <row r="24" spans="1:20" s="52" customFormat="1">
      <c r="A24" s="70" t="s">
        <v>48</v>
      </c>
      <c r="B24" s="71">
        <v>0</v>
      </c>
      <c r="C24" s="71">
        <v>23</v>
      </c>
      <c r="D24" s="71">
        <v>67</v>
      </c>
      <c r="E24" s="72">
        <f t="shared" si="0"/>
        <v>90</v>
      </c>
      <c r="G24" s="71">
        <v>15</v>
      </c>
      <c r="H24" s="71">
        <v>24</v>
      </c>
      <c r="J24" s="71">
        <v>25</v>
      </c>
      <c r="K24" s="71">
        <v>65</v>
      </c>
      <c r="M24" s="56">
        <f t="shared" si="6"/>
        <v>16.666666666666668</v>
      </c>
      <c r="N24" s="56">
        <f t="shared" si="7"/>
        <v>26.666666666666664</v>
      </c>
      <c r="O24" s="56">
        <f t="shared" si="8"/>
        <v>72.222222222222214</v>
      </c>
      <c r="Q24" s="73">
        <v>871</v>
      </c>
      <c r="R24" s="76">
        <f t="shared" si="4"/>
        <v>10.332950631458093</v>
      </c>
      <c r="T24" s="74"/>
    </row>
    <row r="25" spans="1:20" s="52" customFormat="1">
      <c r="A25" s="70" t="s">
        <v>49</v>
      </c>
      <c r="B25" s="71">
        <v>30</v>
      </c>
      <c r="C25" s="71">
        <v>290</v>
      </c>
      <c r="D25" s="71">
        <v>273</v>
      </c>
      <c r="E25" s="72">
        <f t="shared" si="0"/>
        <v>593</v>
      </c>
      <c r="G25" s="71">
        <v>554</v>
      </c>
      <c r="H25" s="71">
        <v>121</v>
      </c>
      <c r="J25" s="71">
        <v>349</v>
      </c>
      <c r="K25" s="71">
        <v>244</v>
      </c>
      <c r="M25" s="56">
        <f t="shared" si="6"/>
        <v>93.423271500843171</v>
      </c>
      <c r="N25" s="56">
        <f t="shared" si="7"/>
        <v>20.404721753794266</v>
      </c>
      <c r="O25" s="56">
        <f t="shared" si="8"/>
        <v>41.146711635750421</v>
      </c>
      <c r="Q25" s="73">
        <v>1403</v>
      </c>
      <c r="R25" s="76">
        <f t="shared" si="4"/>
        <v>42.266571632216682</v>
      </c>
      <c r="T25" s="74"/>
    </row>
    <row r="26" spans="1:20" s="52" customFormat="1">
      <c r="A26" s="70" t="s">
        <v>50</v>
      </c>
      <c r="B26" s="71">
        <v>7</v>
      </c>
      <c r="C26" s="71">
        <v>98</v>
      </c>
      <c r="D26" s="71">
        <v>129</v>
      </c>
      <c r="E26" s="72">
        <f t="shared" si="0"/>
        <v>234</v>
      </c>
      <c r="G26" s="71">
        <v>96</v>
      </c>
      <c r="H26" s="71">
        <v>144</v>
      </c>
      <c r="J26" s="71">
        <v>125</v>
      </c>
      <c r="K26" s="71">
        <v>109</v>
      </c>
      <c r="M26" s="56">
        <f t="shared" si="6"/>
        <v>41.025641025641029</v>
      </c>
      <c r="N26" s="56">
        <f t="shared" si="7"/>
        <v>61.53846153846154</v>
      </c>
      <c r="O26" s="56">
        <f t="shared" si="8"/>
        <v>46.581196581196586</v>
      </c>
      <c r="Q26" s="73">
        <v>1756</v>
      </c>
      <c r="R26" s="76">
        <f t="shared" si="4"/>
        <v>13.325740318906607</v>
      </c>
      <c r="T26" s="74"/>
    </row>
    <row r="27" spans="1:20" s="52" customFormat="1">
      <c r="A27" s="70" t="s">
        <v>51</v>
      </c>
      <c r="B27" s="71">
        <v>0</v>
      </c>
      <c r="C27" s="71">
        <v>22</v>
      </c>
      <c r="D27" s="71">
        <v>123</v>
      </c>
      <c r="E27" s="72">
        <f t="shared" si="0"/>
        <v>145</v>
      </c>
      <c r="G27" s="71">
        <v>104</v>
      </c>
      <c r="H27" s="71">
        <v>29</v>
      </c>
      <c r="J27" s="71">
        <v>48</v>
      </c>
      <c r="K27" s="71">
        <v>97</v>
      </c>
      <c r="M27" s="56">
        <f t="shared" si="6"/>
        <v>71.724137931034491</v>
      </c>
      <c r="N27" s="56">
        <f t="shared" si="7"/>
        <v>20</v>
      </c>
      <c r="O27" s="56">
        <f t="shared" si="8"/>
        <v>66.896551724137936</v>
      </c>
      <c r="Q27" s="73">
        <v>1250</v>
      </c>
      <c r="R27" s="76">
        <f t="shared" si="4"/>
        <v>11.6</v>
      </c>
      <c r="T27" s="74"/>
    </row>
    <row r="28" spans="1:20" s="52" customFormat="1">
      <c r="A28" s="70" t="s">
        <v>52</v>
      </c>
      <c r="B28" s="71">
        <v>4</v>
      </c>
      <c r="C28" s="71">
        <v>70</v>
      </c>
      <c r="D28" s="71">
        <v>189</v>
      </c>
      <c r="E28" s="72">
        <f t="shared" si="0"/>
        <v>263</v>
      </c>
      <c r="G28" s="71">
        <v>102</v>
      </c>
      <c r="H28" s="71">
        <v>150</v>
      </c>
      <c r="J28" s="71">
        <v>77</v>
      </c>
      <c r="K28" s="71">
        <v>186</v>
      </c>
      <c r="M28" s="56">
        <f t="shared" si="6"/>
        <v>38.78326996197719</v>
      </c>
      <c r="N28" s="56">
        <f t="shared" si="7"/>
        <v>57.034220532319395</v>
      </c>
      <c r="O28" s="56">
        <f t="shared" si="8"/>
        <v>70.722433460076047</v>
      </c>
      <c r="Q28" s="73">
        <v>1884</v>
      </c>
      <c r="R28" s="76">
        <f t="shared" si="4"/>
        <v>13.959660297239916</v>
      </c>
      <c r="T28" s="74"/>
    </row>
    <row r="29" spans="1:20" s="52" customFormat="1">
      <c r="A29" s="70" t="s">
        <v>53</v>
      </c>
      <c r="B29" s="71">
        <v>13</v>
      </c>
      <c r="C29" s="71">
        <v>95</v>
      </c>
      <c r="D29" s="71">
        <v>120</v>
      </c>
      <c r="E29" s="72">
        <f t="shared" si="0"/>
        <v>228</v>
      </c>
      <c r="G29" s="71">
        <v>38</v>
      </c>
      <c r="H29" s="71">
        <v>135</v>
      </c>
      <c r="J29" s="71">
        <v>37</v>
      </c>
      <c r="K29" s="71">
        <v>191</v>
      </c>
      <c r="M29" s="56">
        <f t="shared" si="6"/>
        <v>16.666666666666668</v>
      </c>
      <c r="N29" s="56">
        <f t="shared" si="7"/>
        <v>59.21052631578948</v>
      </c>
      <c r="O29" s="56">
        <f t="shared" si="8"/>
        <v>83.771929824561411</v>
      </c>
      <c r="Q29" s="73">
        <v>651</v>
      </c>
      <c r="R29" s="76">
        <f t="shared" si="4"/>
        <v>35.023041474654377</v>
      </c>
      <c r="T29" s="74"/>
    </row>
    <row r="30" spans="1:20" s="52" customFormat="1">
      <c r="A30" s="70" t="s">
        <v>25</v>
      </c>
      <c r="B30" s="71">
        <v>7</v>
      </c>
      <c r="C30" s="71">
        <v>52</v>
      </c>
      <c r="D30" s="71">
        <v>94</v>
      </c>
      <c r="E30" s="72">
        <f t="shared" si="0"/>
        <v>153</v>
      </c>
      <c r="F30" s="75"/>
      <c r="G30" s="71">
        <v>100</v>
      </c>
      <c r="H30" s="71">
        <v>42</v>
      </c>
      <c r="J30" s="71">
        <v>79</v>
      </c>
      <c r="K30" s="71">
        <v>74</v>
      </c>
      <c r="M30" s="56">
        <f t="shared" si="6"/>
        <v>65.359477124183002</v>
      </c>
      <c r="N30" s="56">
        <f t="shared" si="7"/>
        <v>27.450980392156861</v>
      </c>
      <c r="O30" s="56">
        <f t="shared" si="8"/>
        <v>48.366013071895424</v>
      </c>
      <c r="Q30" s="73">
        <v>646</v>
      </c>
      <c r="R30" s="76">
        <f t="shared" si="4"/>
        <v>23.684210526315791</v>
      </c>
      <c r="T30" s="74"/>
    </row>
    <row r="31" spans="1:20" ht="30" customHeight="1">
      <c r="A31" s="81" t="s">
        <v>5</v>
      </c>
      <c r="B31" s="27">
        <f>SUM(B4:B30)</f>
        <v>166</v>
      </c>
      <c r="C31" s="27">
        <f>SUM(C4:C30)</f>
        <v>1902</v>
      </c>
      <c r="D31" s="27">
        <f>SUM(D4:D30)</f>
        <v>3233</v>
      </c>
      <c r="E31" s="27">
        <f>SUM(E4:E30)</f>
        <v>5301</v>
      </c>
      <c r="F31" s="19"/>
      <c r="G31" s="27">
        <f>SUM(G4:G30)</f>
        <v>2011</v>
      </c>
      <c r="H31" s="27">
        <f>SUM(H4:H30)</f>
        <v>1652</v>
      </c>
      <c r="I31" s="3"/>
      <c r="J31" s="27">
        <f>SUM(J4:J30)</f>
        <v>2966</v>
      </c>
      <c r="K31" s="27">
        <f>SUM(K4:K30)</f>
        <v>2335</v>
      </c>
      <c r="L31" s="3"/>
      <c r="M31" s="4">
        <f>G31/E31%</f>
        <v>37.936238445576308</v>
      </c>
      <c r="N31" s="4">
        <f>H31/E31%</f>
        <v>31.163931333710622</v>
      </c>
      <c r="O31" s="4">
        <f>K31/E31%</f>
        <v>44.048292774948123</v>
      </c>
      <c r="P31" s="3"/>
      <c r="Q31" s="43">
        <f>SUM(Q5:Q30)</f>
        <v>36586</v>
      </c>
      <c r="R31" s="80">
        <f>+E31/Q31%</f>
        <v>14.489148854753184</v>
      </c>
      <c r="T31" s="45"/>
    </row>
    <row r="32" spans="1:20" ht="20.100000000000001" customHeight="1">
      <c r="A32" s="5" t="s">
        <v>70</v>
      </c>
      <c r="B32" s="23"/>
      <c r="C32" s="23"/>
      <c r="D32" s="23"/>
      <c r="E32" s="23"/>
      <c r="F32" s="22"/>
      <c r="G32" s="22"/>
      <c r="H32" s="22"/>
      <c r="I32" s="22"/>
      <c r="J32" s="22"/>
      <c r="K32" s="22"/>
      <c r="L32" s="22"/>
      <c r="M32" s="22"/>
      <c r="N32" s="22"/>
      <c r="O32" s="24"/>
      <c r="P32" s="22"/>
      <c r="Q32" s="44"/>
      <c r="R32" s="24"/>
    </row>
  </sheetData>
  <sortState ref="A17:A29">
    <sortCondition ref="A17"/>
  </sortState>
  <printOptions horizontalCentered="1" verticalCentered="1"/>
  <pageMargins left="0.55118110236220474" right="0.55118110236220474" top="0.74803149606299213" bottom="0.74803149606299213" header="0.31496062992125984" footer="0.31496062992125984"/>
  <pageSetup paperSize="9" scale="8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7"/>
  <sheetViews>
    <sheetView showGridLines="0" workbookViewId="0"/>
  </sheetViews>
  <sheetFormatPr defaultColWidth="7.140625" defaultRowHeight="15"/>
  <cols>
    <col min="1" max="1" width="4.7109375" style="26" customWidth="1"/>
    <col min="2" max="2" width="28.140625" style="26" customWidth="1"/>
    <col min="3" max="3" width="7.85546875" style="26" bestFit="1" customWidth="1"/>
    <col min="4" max="4" width="9.42578125" style="26" bestFit="1" customWidth="1"/>
    <col min="5" max="5" width="7" style="26" bestFit="1" customWidth="1"/>
    <col min="6" max="6" width="8.7109375" style="26" bestFit="1" customWidth="1"/>
    <col min="7" max="7" width="8.140625" style="26" customWidth="1"/>
    <col min="8" max="8" width="7.140625" style="26" customWidth="1"/>
    <col min="9" max="9" width="7.85546875" style="26" bestFit="1" customWidth="1"/>
    <col min="10" max="10" width="3.28515625" style="26" bestFit="1" customWidth="1"/>
    <col min="11" max="11" width="8.140625" style="26" customWidth="1"/>
    <col min="12" max="12" width="6.85546875" style="26" bestFit="1" customWidth="1"/>
    <col min="13" max="13" width="2.28515625" style="26" customWidth="1"/>
    <col min="14" max="15" width="7.85546875" style="26" bestFit="1" customWidth="1"/>
    <col min="16" max="16" width="2.28515625" style="26" customWidth="1"/>
    <col min="17" max="17" width="6" style="26" bestFit="1" customWidth="1"/>
    <col min="18" max="19" width="6.7109375" style="26" customWidth="1"/>
    <col min="20" max="16384" width="7.140625" style="26"/>
  </cols>
  <sheetData>
    <row r="1" spans="1:20" ht="24" customHeight="1">
      <c r="A1" s="15" t="s">
        <v>73</v>
      </c>
      <c r="B1" s="12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4"/>
      <c r="T1" s="1"/>
    </row>
    <row r="2" spans="1:20" ht="24" customHeight="1">
      <c r="A2" s="16" t="s">
        <v>24</v>
      </c>
      <c r="B2" s="8"/>
      <c r="C2" s="9"/>
      <c r="D2" s="9"/>
      <c r="E2" s="9"/>
      <c r="F2" s="9"/>
      <c r="G2" s="9"/>
      <c r="H2" s="9"/>
      <c r="I2" s="9"/>
      <c r="J2" s="10"/>
      <c r="K2" s="9"/>
      <c r="L2" s="9"/>
      <c r="M2" s="10"/>
      <c r="N2" s="9"/>
      <c r="O2" s="9"/>
      <c r="P2" s="10"/>
      <c r="Q2" s="9"/>
      <c r="R2" s="9"/>
      <c r="S2" s="11"/>
      <c r="T2" s="1"/>
    </row>
    <row r="3" spans="1:20" s="18" customFormat="1" ht="45">
      <c r="A3" s="28" t="s">
        <v>7</v>
      </c>
      <c r="B3" s="28" t="s">
        <v>6</v>
      </c>
      <c r="C3" s="28" t="s">
        <v>0</v>
      </c>
      <c r="D3" s="28" t="s">
        <v>3</v>
      </c>
      <c r="E3" s="28" t="s">
        <v>4</v>
      </c>
      <c r="F3" s="28" t="s">
        <v>28</v>
      </c>
      <c r="G3" s="29" t="s">
        <v>13</v>
      </c>
      <c r="H3" s="29" t="s">
        <v>26</v>
      </c>
      <c r="I3" s="28" t="s">
        <v>5</v>
      </c>
      <c r="J3" s="2" t="s">
        <v>9</v>
      </c>
      <c r="K3" s="30" t="s">
        <v>57</v>
      </c>
      <c r="L3" s="30" t="s">
        <v>56</v>
      </c>
      <c r="M3" s="2"/>
      <c r="N3" s="30" t="s">
        <v>11</v>
      </c>
      <c r="O3" s="30" t="s">
        <v>10</v>
      </c>
      <c r="P3" s="17"/>
      <c r="Q3" s="29" t="s">
        <v>14</v>
      </c>
      <c r="R3" s="29" t="s">
        <v>15</v>
      </c>
      <c r="S3" s="29" t="s">
        <v>16</v>
      </c>
    </row>
    <row r="4" spans="1:20" s="52" customFormat="1" ht="18" customHeight="1">
      <c r="A4" s="140" t="s">
        <v>17</v>
      </c>
      <c r="B4" s="46" t="s">
        <v>30</v>
      </c>
      <c r="C4" s="47">
        <v>75</v>
      </c>
      <c r="D4" s="47">
        <v>6</v>
      </c>
      <c r="E4" s="47">
        <v>0</v>
      </c>
      <c r="F4" s="47">
        <v>0</v>
      </c>
      <c r="G4" s="47">
        <v>168</v>
      </c>
      <c r="H4" s="47">
        <v>0</v>
      </c>
      <c r="I4" s="48">
        <f t="shared" ref="I4:I8" si="0">SUM(C4:H4)</f>
        <v>249</v>
      </c>
      <c r="J4" s="49"/>
      <c r="K4" s="47">
        <v>67</v>
      </c>
      <c r="L4" s="47">
        <v>25</v>
      </c>
      <c r="M4" s="49"/>
      <c r="N4" s="47">
        <v>218</v>
      </c>
      <c r="O4" s="47">
        <v>31</v>
      </c>
      <c r="P4" s="50"/>
      <c r="Q4" s="51">
        <f t="shared" ref="Q4:Q26" si="1">K4/I4%</f>
        <v>26.90763052208835</v>
      </c>
      <c r="R4" s="51">
        <f t="shared" ref="R4:R26" si="2">L4/I4%</f>
        <v>10.04016064257028</v>
      </c>
      <c r="S4" s="51">
        <f t="shared" ref="S4:S26" si="3">O4/I4%</f>
        <v>12.449799196787147</v>
      </c>
    </row>
    <row r="5" spans="1:20" s="52" customFormat="1" ht="14.45" customHeight="1">
      <c r="A5" s="141"/>
      <c r="B5" s="46" t="s">
        <v>31</v>
      </c>
      <c r="C5" s="47">
        <v>10</v>
      </c>
      <c r="D5" s="47">
        <v>1</v>
      </c>
      <c r="E5" s="47">
        <v>0</v>
      </c>
      <c r="F5" s="47">
        <v>0</v>
      </c>
      <c r="G5" s="47">
        <v>77</v>
      </c>
      <c r="H5" s="47">
        <v>0</v>
      </c>
      <c r="I5" s="53">
        <f>SUM(C5:H5)</f>
        <v>88</v>
      </c>
      <c r="J5" s="54"/>
      <c r="K5" s="62">
        <v>8</v>
      </c>
      <c r="L5" s="62">
        <v>3</v>
      </c>
      <c r="M5" s="54"/>
      <c r="N5" s="62">
        <v>88</v>
      </c>
      <c r="O5" s="62">
        <v>0</v>
      </c>
      <c r="P5" s="55"/>
      <c r="Q5" s="56">
        <f t="shared" ref="Q5:Q6" si="4">K5/I5%</f>
        <v>9.0909090909090917</v>
      </c>
      <c r="R5" s="56">
        <f t="shared" ref="R5:R6" si="5">L5/I5%</f>
        <v>3.4090909090909092</v>
      </c>
      <c r="S5" s="56">
        <f t="shared" ref="S5:S6" si="6">O5/I5%</f>
        <v>0</v>
      </c>
    </row>
    <row r="6" spans="1:20" s="52" customFormat="1" ht="14.45" customHeight="1">
      <c r="A6" s="141"/>
      <c r="B6" s="46" t="s">
        <v>54</v>
      </c>
      <c r="C6" s="47">
        <v>351</v>
      </c>
      <c r="D6" s="47">
        <v>20</v>
      </c>
      <c r="E6" s="47">
        <v>0</v>
      </c>
      <c r="F6" s="47">
        <v>0</v>
      </c>
      <c r="G6" s="47">
        <v>150</v>
      </c>
      <c r="H6" s="47">
        <v>0</v>
      </c>
      <c r="I6" s="53">
        <f t="shared" ref="I6" si="7">SUM(C6:H6)</f>
        <v>521</v>
      </c>
      <c r="J6" s="54"/>
      <c r="K6" s="62">
        <v>309</v>
      </c>
      <c r="L6" s="62">
        <v>142</v>
      </c>
      <c r="M6" s="54"/>
      <c r="N6" s="62">
        <v>255</v>
      </c>
      <c r="O6" s="62">
        <v>266</v>
      </c>
      <c r="P6" s="55"/>
      <c r="Q6" s="56">
        <f t="shared" si="4"/>
        <v>59.309021113243766</v>
      </c>
      <c r="R6" s="56">
        <f t="shared" si="5"/>
        <v>27.255278310940501</v>
      </c>
      <c r="S6" s="56">
        <f t="shared" si="6"/>
        <v>51.055662188099809</v>
      </c>
    </row>
    <row r="7" spans="1:20" s="52" customFormat="1" ht="14.45" customHeight="1">
      <c r="A7" s="141"/>
      <c r="B7" s="46" t="s">
        <v>25</v>
      </c>
      <c r="C7" s="47">
        <v>190</v>
      </c>
      <c r="D7" s="47">
        <v>23</v>
      </c>
      <c r="E7" s="47">
        <v>0</v>
      </c>
      <c r="F7" s="47">
        <v>0</v>
      </c>
      <c r="G7" s="47">
        <v>77</v>
      </c>
      <c r="H7" s="47">
        <v>0</v>
      </c>
      <c r="I7" s="53">
        <f t="shared" si="0"/>
        <v>290</v>
      </c>
      <c r="J7" s="54"/>
      <c r="K7" s="62">
        <v>200</v>
      </c>
      <c r="L7" s="62">
        <v>75</v>
      </c>
      <c r="M7" s="54"/>
      <c r="N7" s="62">
        <v>163</v>
      </c>
      <c r="O7" s="62">
        <v>127</v>
      </c>
      <c r="P7" s="55"/>
      <c r="Q7" s="56">
        <f t="shared" si="1"/>
        <v>68.965517241379317</v>
      </c>
      <c r="R7" s="56">
        <f t="shared" si="2"/>
        <v>25.862068965517242</v>
      </c>
      <c r="S7" s="56">
        <f t="shared" si="3"/>
        <v>43.793103448275865</v>
      </c>
    </row>
    <row r="8" spans="1:20" s="52" customFormat="1" ht="18" customHeight="1">
      <c r="A8" s="142"/>
      <c r="B8" s="57" t="s">
        <v>23</v>
      </c>
      <c r="C8" s="53">
        <f t="shared" ref="C8:H8" si="8">SUM(C4:C7)</f>
        <v>626</v>
      </c>
      <c r="D8" s="53">
        <f t="shared" si="8"/>
        <v>50</v>
      </c>
      <c r="E8" s="53">
        <f t="shared" si="8"/>
        <v>0</v>
      </c>
      <c r="F8" s="53">
        <f t="shared" si="8"/>
        <v>0</v>
      </c>
      <c r="G8" s="53">
        <f t="shared" si="8"/>
        <v>472</v>
      </c>
      <c r="H8" s="53">
        <f t="shared" si="8"/>
        <v>0</v>
      </c>
      <c r="I8" s="53">
        <f t="shared" si="0"/>
        <v>1148</v>
      </c>
      <c r="J8" s="54"/>
      <c r="K8" s="53">
        <f>SUM(K4:K7)</f>
        <v>584</v>
      </c>
      <c r="L8" s="53">
        <f>SUM(L4:L7)</f>
        <v>245</v>
      </c>
      <c r="M8" s="54"/>
      <c r="N8" s="53">
        <f>SUM(N4:N7)</f>
        <v>724</v>
      </c>
      <c r="O8" s="53">
        <f>SUM(O4:O7)</f>
        <v>424</v>
      </c>
      <c r="P8" s="55"/>
      <c r="Q8" s="58">
        <f t="shared" si="1"/>
        <v>50.871080139372822</v>
      </c>
      <c r="R8" s="58">
        <f t="shared" si="2"/>
        <v>21.341463414634145</v>
      </c>
      <c r="S8" s="58">
        <f t="shared" si="3"/>
        <v>36.933797909407666</v>
      </c>
    </row>
    <row r="9" spans="1:20" s="52" customFormat="1">
      <c r="A9" s="67"/>
      <c r="B9" s="59"/>
      <c r="C9" s="60"/>
      <c r="D9" s="60"/>
      <c r="E9" s="60"/>
      <c r="F9" s="60"/>
      <c r="G9" s="60"/>
      <c r="H9" s="60"/>
      <c r="I9" s="60"/>
      <c r="J9" s="54"/>
      <c r="K9" s="60"/>
      <c r="L9" s="60"/>
      <c r="M9" s="54"/>
      <c r="N9" s="60"/>
      <c r="O9" s="60"/>
      <c r="P9" s="55"/>
      <c r="Q9" s="61"/>
      <c r="R9" s="61"/>
      <c r="S9" s="61"/>
    </row>
    <row r="10" spans="1:20" s="52" customFormat="1" ht="18" customHeight="1">
      <c r="A10" s="140" t="s">
        <v>12</v>
      </c>
      <c r="B10" s="46" t="s">
        <v>30</v>
      </c>
      <c r="C10" s="47">
        <v>1345</v>
      </c>
      <c r="D10" s="47">
        <v>246</v>
      </c>
      <c r="E10" s="47">
        <v>1</v>
      </c>
      <c r="F10" s="47">
        <v>0</v>
      </c>
      <c r="G10" s="47">
        <v>1374</v>
      </c>
      <c r="H10" s="47">
        <v>0</v>
      </c>
      <c r="I10" s="48">
        <f t="shared" ref="I10:I14" si="9">SUM(C10:H10)</f>
        <v>2966</v>
      </c>
      <c r="J10" s="49"/>
      <c r="K10" s="47">
        <v>599</v>
      </c>
      <c r="L10" s="47">
        <v>229</v>
      </c>
      <c r="M10" s="49"/>
      <c r="N10" s="47">
        <v>2297</v>
      </c>
      <c r="O10" s="47">
        <v>669</v>
      </c>
      <c r="P10" s="50"/>
      <c r="Q10" s="51">
        <f t="shared" si="1"/>
        <v>20.195549561699259</v>
      </c>
      <c r="R10" s="51">
        <f t="shared" si="2"/>
        <v>7.7208361429534724</v>
      </c>
      <c r="S10" s="51">
        <f t="shared" si="3"/>
        <v>22.555630478759273</v>
      </c>
    </row>
    <row r="11" spans="1:20" s="52" customFormat="1" ht="14.45" customHeight="1">
      <c r="A11" s="141"/>
      <c r="B11" s="46" t="s">
        <v>31</v>
      </c>
      <c r="C11" s="47">
        <v>203</v>
      </c>
      <c r="D11" s="47">
        <v>34</v>
      </c>
      <c r="E11" s="47">
        <v>0</v>
      </c>
      <c r="F11" s="47">
        <v>0</v>
      </c>
      <c r="G11" s="47">
        <v>431</v>
      </c>
      <c r="H11" s="47">
        <v>0</v>
      </c>
      <c r="I11" s="53">
        <f>SUM(C11:H11)</f>
        <v>668</v>
      </c>
      <c r="J11" s="54"/>
      <c r="K11" s="62">
        <v>52</v>
      </c>
      <c r="L11" s="62">
        <v>49</v>
      </c>
      <c r="M11" s="54"/>
      <c r="N11" s="62">
        <v>613</v>
      </c>
      <c r="O11" s="62">
        <v>55</v>
      </c>
      <c r="P11" s="55"/>
      <c r="Q11" s="56">
        <f t="shared" ref="Q11:Q12" si="10">K11/I11%</f>
        <v>7.7844311377245514</v>
      </c>
      <c r="R11" s="56">
        <f t="shared" ref="R11:R12" si="11">L11/I11%</f>
        <v>7.3353293413173652</v>
      </c>
      <c r="S11" s="56">
        <f t="shared" ref="S11:S12" si="12">O11/I11%</f>
        <v>8.2335329341317376</v>
      </c>
    </row>
    <row r="12" spans="1:20" s="52" customFormat="1" ht="14.45" customHeight="1">
      <c r="A12" s="141"/>
      <c r="B12" s="46" t="s">
        <v>54</v>
      </c>
      <c r="C12" s="47">
        <v>1717</v>
      </c>
      <c r="D12" s="47">
        <v>530</v>
      </c>
      <c r="E12" s="47">
        <v>0</v>
      </c>
      <c r="F12" s="47">
        <v>0</v>
      </c>
      <c r="G12" s="47">
        <v>1250</v>
      </c>
      <c r="H12" s="47">
        <v>0</v>
      </c>
      <c r="I12" s="53">
        <f t="shared" ref="I12" si="13">SUM(C12:H12)</f>
        <v>3497</v>
      </c>
      <c r="J12" s="54"/>
      <c r="K12" s="62">
        <v>1286</v>
      </c>
      <c r="L12" s="62">
        <v>1311</v>
      </c>
      <c r="M12" s="54"/>
      <c r="N12" s="62">
        <v>1528</v>
      </c>
      <c r="O12" s="62">
        <v>1969</v>
      </c>
      <c r="P12" s="55"/>
      <c r="Q12" s="56">
        <f t="shared" si="10"/>
        <v>36.774378038318559</v>
      </c>
      <c r="R12" s="56">
        <f t="shared" si="11"/>
        <v>37.489276522733775</v>
      </c>
      <c r="S12" s="56">
        <f t="shared" si="12"/>
        <v>56.305404632542178</v>
      </c>
    </row>
    <row r="13" spans="1:20" s="52" customFormat="1" ht="14.45" customHeight="1">
      <c r="A13" s="141"/>
      <c r="B13" s="46" t="s">
        <v>25</v>
      </c>
      <c r="C13" s="47">
        <v>1866</v>
      </c>
      <c r="D13" s="47">
        <v>767</v>
      </c>
      <c r="E13" s="47">
        <v>0</v>
      </c>
      <c r="F13" s="47">
        <v>0</v>
      </c>
      <c r="G13" s="47">
        <v>795</v>
      </c>
      <c r="H13" s="47">
        <v>0</v>
      </c>
      <c r="I13" s="53">
        <f t="shared" si="9"/>
        <v>3428</v>
      </c>
      <c r="J13" s="54"/>
      <c r="K13" s="62">
        <v>1921</v>
      </c>
      <c r="L13" s="62">
        <v>898</v>
      </c>
      <c r="M13" s="54"/>
      <c r="N13" s="62">
        <v>1653</v>
      </c>
      <c r="O13" s="62">
        <v>1775</v>
      </c>
      <c r="P13" s="55"/>
      <c r="Q13" s="56">
        <f t="shared" si="1"/>
        <v>56.038506417736286</v>
      </c>
      <c r="R13" s="56">
        <f t="shared" si="2"/>
        <v>26.196032672112018</v>
      </c>
      <c r="S13" s="56">
        <f t="shared" si="3"/>
        <v>51.779463243873977</v>
      </c>
    </row>
    <row r="14" spans="1:20" s="52" customFormat="1" ht="18" customHeight="1">
      <c r="A14" s="142"/>
      <c r="B14" s="57" t="s">
        <v>22</v>
      </c>
      <c r="C14" s="53">
        <f t="shared" ref="C14:H14" si="14">SUM(C10:C13)</f>
        <v>5131</v>
      </c>
      <c r="D14" s="53">
        <f t="shared" si="14"/>
        <v>1577</v>
      </c>
      <c r="E14" s="53">
        <f t="shared" si="14"/>
        <v>1</v>
      </c>
      <c r="F14" s="53">
        <f t="shared" si="14"/>
        <v>0</v>
      </c>
      <c r="G14" s="53">
        <f t="shared" si="14"/>
        <v>3850</v>
      </c>
      <c r="H14" s="53">
        <f t="shared" si="14"/>
        <v>0</v>
      </c>
      <c r="I14" s="53">
        <f t="shared" si="9"/>
        <v>10559</v>
      </c>
      <c r="J14" s="54"/>
      <c r="K14" s="53">
        <f>SUM(K10:K13)</f>
        <v>3858</v>
      </c>
      <c r="L14" s="53">
        <f>SUM(L10:L13)</f>
        <v>2487</v>
      </c>
      <c r="M14" s="54"/>
      <c r="N14" s="53">
        <f>SUM(N10:N13)</f>
        <v>6091</v>
      </c>
      <c r="O14" s="53">
        <f>SUM(O10:O13)</f>
        <v>4468</v>
      </c>
      <c r="P14" s="55"/>
      <c r="Q14" s="58">
        <f t="shared" si="1"/>
        <v>36.537550904441709</v>
      </c>
      <c r="R14" s="58">
        <f t="shared" si="2"/>
        <v>23.553366796098114</v>
      </c>
      <c r="S14" s="58">
        <f t="shared" si="3"/>
        <v>42.314613126243017</v>
      </c>
    </row>
    <row r="15" spans="1:20" s="52" customFormat="1">
      <c r="A15" s="67"/>
      <c r="B15" s="59"/>
      <c r="C15" s="60"/>
      <c r="D15" s="60"/>
      <c r="E15" s="60"/>
      <c r="F15" s="60"/>
      <c r="G15" s="60"/>
      <c r="H15" s="60"/>
      <c r="I15" s="60"/>
      <c r="J15" s="54"/>
      <c r="K15" s="60"/>
      <c r="L15" s="60"/>
      <c r="M15" s="54"/>
      <c r="N15" s="60"/>
      <c r="O15" s="60"/>
      <c r="P15" s="55"/>
      <c r="Q15" s="61"/>
      <c r="R15" s="61"/>
      <c r="S15" s="61"/>
    </row>
    <row r="16" spans="1:20" s="52" customFormat="1" ht="18" customHeight="1">
      <c r="A16" s="140" t="s">
        <v>8</v>
      </c>
      <c r="B16" s="46" t="s">
        <v>30</v>
      </c>
      <c r="C16" s="47">
        <v>2874</v>
      </c>
      <c r="D16" s="47">
        <v>1135</v>
      </c>
      <c r="E16" s="47">
        <v>7</v>
      </c>
      <c r="F16" s="47">
        <v>0</v>
      </c>
      <c r="G16" s="47">
        <v>905</v>
      </c>
      <c r="H16" s="47">
        <v>0</v>
      </c>
      <c r="I16" s="48">
        <f t="shared" ref="I16:I20" si="15">SUM(C16:H16)</f>
        <v>4921</v>
      </c>
      <c r="J16" s="49"/>
      <c r="K16" s="47">
        <v>721</v>
      </c>
      <c r="L16" s="47">
        <v>367</v>
      </c>
      <c r="M16" s="49"/>
      <c r="N16" s="47">
        <v>3638</v>
      </c>
      <c r="O16" s="47">
        <v>1283</v>
      </c>
      <c r="P16" s="50"/>
      <c r="Q16" s="51">
        <f t="shared" si="1"/>
        <v>14.65149359886202</v>
      </c>
      <c r="R16" s="51">
        <f t="shared" si="2"/>
        <v>7.4578337736232472</v>
      </c>
      <c r="S16" s="51">
        <f t="shared" si="3"/>
        <v>26.071936598252389</v>
      </c>
    </row>
    <row r="17" spans="1:19" s="52" customFormat="1">
      <c r="A17" s="141"/>
      <c r="B17" s="46" t="s">
        <v>31</v>
      </c>
      <c r="C17" s="47">
        <v>645</v>
      </c>
      <c r="D17" s="47">
        <v>138</v>
      </c>
      <c r="E17" s="47">
        <v>0</v>
      </c>
      <c r="F17" s="47">
        <v>0</v>
      </c>
      <c r="G17" s="47">
        <v>154</v>
      </c>
      <c r="H17" s="47">
        <v>0</v>
      </c>
      <c r="I17" s="53">
        <f>SUM(C17:H17)</f>
        <v>937</v>
      </c>
      <c r="J17" s="54"/>
      <c r="K17" s="62">
        <v>88</v>
      </c>
      <c r="L17" s="62">
        <v>50</v>
      </c>
      <c r="M17" s="54"/>
      <c r="N17" s="62">
        <v>851</v>
      </c>
      <c r="O17" s="62">
        <v>86</v>
      </c>
      <c r="P17" s="55"/>
      <c r="Q17" s="56">
        <f t="shared" ref="Q17:Q18" si="16">K17/I17%</f>
        <v>9.3916755602988271</v>
      </c>
      <c r="R17" s="56">
        <f t="shared" ref="R17:R18" si="17">L17/I17%</f>
        <v>5.3361792956243335</v>
      </c>
      <c r="S17" s="56">
        <f t="shared" ref="S17:S18" si="18">O17/I17%</f>
        <v>9.1782283884738529</v>
      </c>
    </row>
    <row r="18" spans="1:19" s="52" customFormat="1">
      <c r="A18" s="141"/>
      <c r="B18" s="46" t="s">
        <v>54</v>
      </c>
      <c r="C18" s="47">
        <v>2044</v>
      </c>
      <c r="D18" s="47">
        <v>1324</v>
      </c>
      <c r="E18" s="47">
        <v>0</v>
      </c>
      <c r="F18" s="47">
        <v>0</v>
      </c>
      <c r="G18" s="47">
        <v>679</v>
      </c>
      <c r="H18" s="47">
        <v>0</v>
      </c>
      <c r="I18" s="53">
        <f t="shared" ref="I18" si="19">SUM(C18:H18)</f>
        <v>4047</v>
      </c>
      <c r="J18" s="54"/>
      <c r="K18" s="62">
        <v>971</v>
      </c>
      <c r="L18" s="62">
        <v>1479</v>
      </c>
      <c r="M18" s="54"/>
      <c r="N18" s="62">
        <v>1847</v>
      </c>
      <c r="O18" s="62">
        <v>2200</v>
      </c>
      <c r="P18" s="55"/>
      <c r="Q18" s="56">
        <f t="shared" si="16"/>
        <v>23.993081294786261</v>
      </c>
      <c r="R18" s="56">
        <f t="shared" si="17"/>
        <v>36.545589325426242</v>
      </c>
      <c r="S18" s="56">
        <f t="shared" si="18"/>
        <v>54.361255250803069</v>
      </c>
    </row>
    <row r="19" spans="1:19" s="52" customFormat="1">
      <c r="A19" s="141"/>
      <c r="B19" s="46" t="s">
        <v>25</v>
      </c>
      <c r="C19" s="47">
        <v>2298</v>
      </c>
      <c r="D19" s="47">
        <v>2551</v>
      </c>
      <c r="E19" s="47">
        <v>1</v>
      </c>
      <c r="F19" s="47">
        <v>0</v>
      </c>
      <c r="G19" s="47">
        <v>535</v>
      </c>
      <c r="H19" s="47">
        <v>0</v>
      </c>
      <c r="I19" s="53">
        <f t="shared" si="15"/>
        <v>5385</v>
      </c>
      <c r="J19" s="54"/>
      <c r="K19" s="62">
        <v>2305</v>
      </c>
      <c r="L19" s="62">
        <v>1419</v>
      </c>
      <c r="M19" s="54"/>
      <c r="N19" s="62">
        <v>2166</v>
      </c>
      <c r="O19" s="62">
        <v>3219</v>
      </c>
      <c r="P19" s="55"/>
      <c r="Q19" s="56">
        <f t="shared" si="1"/>
        <v>42.804085422469825</v>
      </c>
      <c r="R19" s="56">
        <f t="shared" si="2"/>
        <v>26.350974930362117</v>
      </c>
      <c r="S19" s="56">
        <f t="shared" si="3"/>
        <v>59.777158774373255</v>
      </c>
    </row>
    <row r="20" spans="1:19" s="52" customFormat="1" ht="18" customHeight="1">
      <c r="A20" s="142"/>
      <c r="B20" s="57" t="s">
        <v>27</v>
      </c>
      <c r="C20" s="53">
        <f t="shared" ref="C20:H20" si="20">SUM(C16:C19)</f>
        <v>7861</v>
      </c>
      <c r="D20" s="53">
        <f t="shared" si="20"/>
        <v>5148</v>
      </c>
      <c r="E20" s="53">
        <f t="shared" si="20"/>
        <v>8</v>
      </c>
      <c r="F20" s="53">
        <f t="shared" si="20"/>
        <v>0</v>
      </c>
      <c r="G20" s="53">
        <f t="shared" si="20"/>
        <v>2273</v>
      </c>
      <c r="H20" s="53">
        <f t="shared" si="20"/>
        <v>0</v>
      </c>
      <c r="I20" s="53">
        <f t="shared" si="15"/>
        <v>15290</v>
      </c>
      <c r="J20" s="54"/>
      <c r="K20" s="53">
        <f>SUM(K16:K19)</f>
        <v>4085</v>
      </c>
      <c r="L20" s="53">
        <f>SUM(L16:L19)</f>
        <v>3315</v>
      </c>
      <c r="M20" s="54"/>
      <c r="N20" s="53">
        <f>SUM(N16:N19)</f>
        <v>8502</v>
      </c>
      <c r="O20" s="53">
        <f>SUM(O16:O19)</f>
        <v>6788</v>
      </c>
      <c r="P20" s="55"/>
      <c r="Q20" s="58">
        <f t="shared" si="1"/>
        <v>26.716808371484628</v>
      </c>
      <c r="R20" s="58">
        <f t="shared" si="2"/>
        <v>21.680837148463048</v>
      </c>
      <c r="S20" s="58">
        <f t="shared" si="3"/>
        <v>44.395029431000651</v>
      </c>
    </row>
    <row r="21" spans="1:19" s="52" customFormat="1">
      <c r="A21" s="67"/>
      <c r="B21" s="59"/>
      <c r="C21" s="60"/>
      <c r="D21" s="60"/>
      <c r="E21" s="60"/>
      <c r="F21" s="60"/>
      <c r="G21" s="60"/>
      <c r="H21" s="60"/>
      <c r="I21" s="60"/>
      <c r="J21" s="54"/>
      <c r="K21" s="60"/>
      <c r="L21" s="60"/>
      <c r="M21" s="54"/>
      <c r="N21" s="60"/>
      <c r="O21" s="60"/>
      <c r="P21" s="55"/>
      <c r="Q21" s="61"/>
      <c r="R21" s="61"/>
      <c r="S21" s="61"/>
    </row>
    <row r="22" spans="1:19" s="52" customFormat="1" ht="18" customHeight="1">
      <c r="A22" s="137" t="s">
        <v>5</v>
      </c>
      <c r="B22" s="46" t="s">
        <v>30</v>
      </c>
      <c r="C22" s="47">
        <f t="shared" ref="C22:I25" si="21">C16+C10+C4</f>
        <v>4294</v>
      </c>
      <c r="D22" s="47">
        <f t="shared" si="21"/>
        <v>1387</v>
      </c>
      <c r="E22" s="47">
        <f t="shared" si="21"/>
        <v>8</v>
      </c>
      <c r="F22" s="47">
        <f t="shared" si="21"/>
        <v>0</v>
      </c>
      <c r="G22" s="47">
        <f t="shared" si="21"/>
        <v>2447</v>
      </c>
      <c r="H22" s="47">
        <f t="shared" si="21"/>
        <v>0</v>
      </c>
      <c r="I22" s="48">
        <f t="shared" si="21"/>
        <v>8136</v>
      </c>
      <c r="J22" s="49"/>
      <c r="K22" s="47">
        <f>K16+K10+K4</f>
        <v>1387</v>
      </c>
      <c r="L22" s="47">
        <f>L16+L10+L4</f>
        <v>621</v>
      </c>
      <c r="M22" s="49"/>
      <c r="N22" s="47">
        <f>N16+N10+N4</f>
        <v>6153</v>
      </c>
      <c r="O22" s="47">
        <f>O16+O10+O4</f>
        <v>1983</v>
      </c>
      <c r="P22" s="50"/>
      <c r="Q22" s="51">
        <f t="shared" si="1"/>
        <v>17.047689282202558</v>
      </c>
      <c r="R22" s="51">
        <f t="shared" si="2"/>
        <v>7.6327433628318584</v>
      </c>
      <c r="S22" s="51">
        <f t="shared" si="3"/>
        <v>24.373156342182892</v>
      </c>
    </row>
    <row r="23" spans="1:19" s="52" customFormat="1">
      <c r="A23" s="138"/>
      <c r="B23" s="46" t="s">
        <v>31</v>
      </c>
      <c r="C23" s="62">
        <f t="shared" si="21"/>
        <v>858</v>
      </c>
      <c r="D23" s="62">
        <f t="shared" si="21"/>
        <v>173</v>
      </c>
      <c r="E23" s="62">
        <f t="shared" si="21"/>
        <v>0</v>
      </c>
      <c r="F23" s="62">
        <f t="shared" si="21"/>
        <v>0</v>
      </c>
      <c r="G23" s="62">
        <f t="shared" si="21"/>
        <v>662</v>
      </c>
      <c r="H23" s="47">
        <f t="shared" si="21"/>
        <v>0</v>
      </c>
      <c r="I23" s="53">
        <f t="shared" si="21"/>
        <v>1693</v>
      </c>
      <c r="J23" s="54"/>
      <c r="K23" s="62">
        <f>K17+K11+K5</f>
        <v>148</v>
      </c>
      <c r="L23" s="62">
        <f>L17+L11+L5</f>
        <v>102</v>
      </c>
      <c r="M23" s="54"/>
      <c r="N23" s="62">
        <f>N17+N11+N5</f>
        <v>1552</v>
      </c>
      <c r="O23" s="62">
        <f>O17+O11+O5</f>
        <v>141</v>
      </c>
      <c r="P23" s="55"/>
      <c r="Q23" s="56">
        <f t="shared" si="1"/>
        <v>8.7418783225044301</v>
      </c>
      <c r="R23" s="56">
        <f t="shared" si="2"/>
        <v>6.0248080330773774</v>
      </c>
      <c r="S23" s="56">
        <f t="shared" si="3"/>
        <v>8.3284111045481399</v>
      </c>
    </row>
    <row r="24" spans="1:19" s="52" customFormat="1">
      <c r="A24" s="138"/>
      <c r="B24" s="46" t="s">
        <v>54</v>
      </c>
      <c r="C24" s="62">
        <f t="shared" si="21"/>
        <v>4112</v>
      </c>
      <c r="D24" s="62">
        <f t="shared" si="21"/>
        <v>1874</v>
      </c>
      <c r="E24" s="62">
        <f t="shared" si="21"/>
        <v>0</v>
      </c>
      <c r="F24" s="62">
        <f t="shared" si="21"/>
        <v>0</v>
      </c>
      <c r="G24" s="62">
        <f t="shared" si="21"/>
        <v>2079</v>
      </c>
      <c r="H24" s="47">
        <f t="shared" si="21"/>
        <v>0</v>
      </c>
      <c r="I24" s="53">
        <f t="shared" ref="I24:I25" si="22">SUM(C24:H24)</f>
        <v>8065</v>
      </c>
      <c r="J24" s="54"/>
      <c r="K24" s="62">
        <f t="shared" ref="K24:L25" si="23">K18+K12+K6</f>
        <v>2566</v>
      </c>
      <c r="L24" s="62">
        <f t="shared" si="23"/>
        <v>2932</v>
      </c>
      <c r="M24" s="54"/>
      <c r="N24" s="62">
        <f t="shared" ref="N24:O25" si="24">N18+N12+N6</f>
        <v>3630</v>
      </c>
      <c r="O24" s="62">
        <f t="shared" si="24"/>
        <v>4435</v>
      </c>
      <c r="P24" s="55"/>
      <c r="Q24" s="56">
        <f t="shared" si="1"/>
        <v>31.816491010539366</v>
      </c>
      <c r="R24" s="56">
        <f t="shared" si="2"/>
        <v>36.354618722876623</v>
      </c>
      <c r="S24" s="56">
        <f t="shared" si="3"/>
        <v>54.99070055796652</v>
      </c>
    </row>
    <row r="25" spans="1:19" s="52" customFormat="1">
      <c r="A25" s="138"/>
      <c r="B25" s="46" t="s">
        <v>25</v>
      </c>
      <c r="C25" s="62">
        <f t="shared" si="21"/>
        <v>4354</v>
      </c>
      <c r="D25" s="62">
        <f t="shared" si="21"/>
        <v>3341</v>
      </c>
      <c r="E25" s="62">
        <f t="shared" si="21"/>
        <v>1</v>
      </c>
      <c r="F25" s="62">
        <f t="shared" si="21"/>
        <v>0</v>
      </c>
      <c r="G25" s="62">
        <f t="shared" si="21"/>
        <v>1407</v>
      </c>
      <c r="H25" s="47">
        <f t="shared" si="21"/>
        <v>0</v>
      </c>
      <c r="I25" s="53">
        <f t="shared" si="22"/>
        <v>9103</v>
      </c>
      <c r="J25" s="54"/>
      <c r="K25" s="62">
        <f t="shared" si="23"/>
        <v>4426</v>
      </c>
      <c r="L25" s="62">
        <f t="shared" si="23"/>
        <v>2392</v>
      </c>
      <c r="M25" s="54"/>
      <c r="N25" s="62">
        <f t="shared" si="24"/>
        <v>3982</v>
      </c>
      <c r="O25" s="62">
        <f t="shared" si="24"/>
        <v>5121</v>
      </c>
      <c r="P25" s="55"/>
      <c r="Q25" s="56">
        <f t="shared" si="1"/>
        <v>48.62133362627705</v>
      </c>
      <c r="R25" s="56">
        <f t="shared" si="2"/>
        <v>26.277051521476437</v>
      </c>
      <c r="S25" s="56">
        <f t="shared" si="3"/>
        <v>56.256179281555532</v>
      </c>
    </row>
    <row r="26" spans="1:19" s="52" customFormat="1" ht="27.95" customHeight="1">
      <c r="A26" s="139"/>
      <c r="B26" s="63" t="s">
        <v>21</v>
      </c>
      <c r="C26" s="53">
        <f>SUM(C22:C25)</f>
        <v>13618</v>
      </c>
      <c r="D26" s="53">
        <f t="shared" ref="D26:H26" si="25">SUM(D22:D25)</f>
        <v>6775</v>
      </c>
      <c r="E26" s="53">
        <f t="shared" si="25"/>
        <v>9</v>
      </c>
      <c r="F26" s="53">
        <f t="shared" si="25"/>
        <v>0</v>
      </c>
      <c r="G26" s="53">
        <f t="shared" si="25"/>
        <v>6595</v>
      </c>
      <c r="H26" s="53">
        <f t="shared" si="25"/>
        <v>0</v>
      </c>
      <c r="I26" s="53">
        <f t="shared" ref="I26" si="26">SUM(C26:H26)</f>
        <v>26997</v>
      </c>
      <c r="J26" s="64"/>
      <c r="K26" s="65">
        <f>K20+K14+K8</f>
        <v>8527</v>
      </c>
      <c r="L26" s="65">
        <f>L20+L14+L8</f>
        <v>6047</v>
      </c>
      <c r="M26" s="64"/>
      <c r="N26" s="65">
        <f>SUM(N22:N25)</f>
        <v>15317</v>
      </c>
      <c r="O26" s="65">
        <f>SUM(O22:O25)</f>
        <v>11680</v>
      </c>
      <c r="P26" s="55"/>
      <c r="Q26" s="66">
        <f t="shared" si="1"/>
        <v>31.58499092491758</v>
      </c>
      <c r="R26" s="66">
        <f t="shared" si="2"/>
        <v>22.39878505019076</v>
      </c>
      <c r="S26" s="66">
        <f t="shared" si="3"/>
        <v>43.264066377745671</v>
      </c>
    </row>
    <row r="27" spans="1:19" ht="21.95" customHeight="1">
      <c r="A27" s="5" t="s">
        <v>70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7"/>
    </row>
  </sheetData>
  <mergeCells count="4">
    <mergeCell ref="A22:A26"/>
    <mergeCell ref="A4:A8"/>
    <mergeCell ref="A10:A14"/>
    <mergeCell ref="A16:A20"/>
  </mergeCells>
  <printOptions horizontalCentered="1" verticalCentered="1"/>
  <pageMargins left="0.55118110236220474" right="0.55118110236220474" top="0.78740157480314965" bottom="0.78740157480314965" header="0.31496062992125984" footer="0.31496062992125984"/>
  <pageSetup paperSize="9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2"/>
  <sheetViews>
    <sheetView showGridLines="0" workbookViewId="0"/>
  </sheetViews>
  <sheetFormatPr defaultRowHeight="15"/>
  <cols>
    <col min="1" max="1" width="38.7109375" customWidth="1"/>
    <col min="2" max="5" width="8.7109375" style="21" customWidth="1"/>
    <col min="6" max="6" width="3.5703125" customWidth="1"/>
    <col min="7" max="8" width="8.140625" customWidth="1"/>
    <col min="9" max="9" width="2.28515625" customWidth="1"/>
    <col min="10" max="11" width="7.7109375" customWidth="1"/>
    <col min="12" max="12" width="2.28515625" customWidth="1"/>
    <col min="13" max="15" width="6.7109375" customWidth="1"/>
    <col min="16" max="16" width="2.28515625" style="25" customWidth="1"/>
    <col min="17" max="17" width="10.5703125" style="20" customWidth="1"/>
    <col min="18" max="18" width="6.7109375" style="25" customWidth="1"/>
    <col min="19" max="19" width="5.5703125" customWidth="1"/>
  </cols>
  <sheetData>
    <row r="1" spans="1:19" ht="24" customHeight="1">
      <c r="A1" s="15" t="s">
        <v>67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4"/>
      <c r="P1" s="13"/>
      <c r="Q1" s="39"/>
      <c r="R1" s="14"/>
      <c r="S1" s="1"/>
    </row>
    <row r="2" spans="1:19" ht="24" customHeight="1">
      <c r="A2" s="16" t="s">
        <v>58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11"/>
      <c r="P2" s="9"/>
      <c r="Q2" s="40"/>
      <c r="R2" s="11"/>
      <c r="S2" s="1"/>
    </row>
    <row r="3" spans="1:19" ht="32.1" customHeight="1">
      <c r="A3" s="28" t="s">
        <v>6</v>
      </c>
      <c r="B3" s="37" t="s">
        <v>18</v>
      </c>
      <c r="C3" s="37" t="s">
        <v>19</v>
      </c>
      <c r="D3" s="37" t="s">
        <v>20</v>
      </c>
      <c r="E3" s="37" t="s">
        <v>5</v>
      </c>
      <c r="F3" s="2" t="s">
        <v>9</v>
      </c>
      <c r="G3" s="38" t="s">
        <v>57</v>
      </c>
      <c r="H3" s="38" t="s">
        <v>56</v>
      </c>
      <c r="I3" s="2"/>
      <c r="J3" s="38" t="s">
        <v>11</v>
      </c>
      <c r="K3" s="37" t="s">
        <v>10</v>
      </c>
      <c r="L3" s="2"/>
      <c r="M3" s="36" t="s">
        <v>14</v>
      </c>
      <c r="N3" s="36" t="s">
        <v>15</v>
      </c>
      <c r="O3" s="36" t="s">
        <v>16</v>
      </c>
      <c r="P3" s="2"/>
      <c r="Q3" s="41" t="s">
        <v>60</v>
      </c>
      <c r="R3" s="36" t="s">
        <v>61</v>
      </c>
    </row>
    <row r="4" spans="1:19" s="52" customFormat="1" ht="18" customHeight="1">
      <c r="A4" s="69" t="s">
        <v>1</v>
      </c>
      <c r="B4" s="31"/>
      <c r="C4" s="32"/>
      <c r="D4" s="32"/>
      <c r="E4" s="32"/>
      <c r="F4" s="35"/>
      <c r="G4" s="32"/>
      <c r="H4" s="32"/>
      <c r="I4" s="35"/>
      <c r="J4" s="32"/>
      <c r="K4" s="32"/>
      <c r="L4" s="35"/>
      <c r="M4" s="33"/>
      <c r="N4" s="33"/>
      <c r="O4" s="33"/>
      <c r="P4" s="35"/>
      <c r="Q4" s="42"/>
      <c r="R4" s="34"/>
    </row>
    <row r="5" spans="1:19" s="52" customFormat="1">
      <c r="A5" s="70" t="s">
        <v>34</v>
      </c>
      <c r="B5" s="71">
        <v>0</v>
      </c>
      <c r="C5" s="71">
        <v>30</v>
      </c>
      <c r="D5" s="71">
        <v>73</v>
      </c>
      <c r="E5" s="72">
        <v>103</v>
      </c>
      <c r="G5" s="71">
        <v>16</v>
      </c>
      <c r="H5" s="71">
        <v>8</v>
      </c>
      <c r="J5" s="71">
        <v>93</v>
      </c>
      <c r="K5" s="71">
        <v>10</v>
      </c>
      <c r="M5" s="56">
        <f>G5/E5%</f>
        <v>15.533980582524272</v>
      </c>
      <c r="N5" s="56">
        <f>H5/E5%</f>
        <v>7.766990291262136</v>
      </c>
      <c r="O5" s="56">
        <f>K5/E5%</f>
        <v>9.7087378640776691</v>
      </c>
      <c r="Q5" s="71">
        <v>1994</v>
      </c>
      <c r="R5" s="76">
        <f>+E5/Q5%</f>
        <v>5.1654964894684046</v>
      </c>
    </row>
    <row r="6" spans="1:19" s="52" customFormat="1">
      <c r="A6" s="70" t="s">
        <v>35</v>
      </c>
      <c r="B6" s="71">
        <v>192</v>
      </c>
      <c r="C6" s="71">
        <v>2258</v>
      </c>
      <c r="D6" s="71">
        <v>3850</v>
      </c>
      <c r="E6" s="72">
        <v>6300</v>
      </c>
      <c r="G6" s="71">
        <v>1754</v>
      </c>
      <c r="H6" s="71">
        <v>1718</v>
      </c>
      <c r="J6" s="71">
        <v>3550</v>
      </c>
      <c r="K6" s="71">
        <v>2750</v>
      </c>
      <c r="M6" s="56">
        <f>G6/E6%</f>
        <v>27.841269841269842</v>
      </c>
      <c r="N6" s="56">
        <f>H6/E6%</f>
        <v>27.269841269841269</v>
      </c>
      <c r="O6" s="56">
        <f>K6/E6%</f>
        <v>43.650793650793652</v>
      </c>
      <c r="Q6" s="71">
        <v>34725</v>
      </c>
      <c r="R6" s="76">
        <f t="shared" ref="R6:R30" si="0">+E6/Q6%</f>
        <v>18.142548596112309</v>
      </c>
    </row>
    <row r="7" spans="1:19" s="52" customFormat="1">
      <c r="A7" s="70" t="s">
        <v>36</v>
      </c>
      <c r="B7" s="71">
        <v>21</v>
      </c>
      <c r="C7" s="71">
        <v>642</v>
      </c>
      <c r="D7" s="71">
        <v>1351</v>
      </c>
      <c r="E7" s="72">
        <v>2015</v>
      </c>
      <c r="G7" s="71">
        <v>503</v>
      </c>
      <c r="H7" s="71">
        <v>231</v>
      </c>
      <c r="J7" s="71">
        <v>960</v>
      </c>
      <c r="K7" s="71">
        <v>1055</v>
      </c>
      <c r="M7" s="56">
        <f t="shared" ref="M7:M9" si="1">G7/E7%</f>
        <v>24.962779156327546</v>
      </c>
      <c r="N7" s="56">
        <f t="shared" ref="N7:N9" si="2">H7/E7%</f>
        <v>11.464019851116626</v>
      </c>
      <c r="O7" s="56">
        <f t="shared" ref="O7:O9" si="3">K7/E7%</f>
        <v>52.357320099255588</v>
      </c>
      <c r="Q7" s="71">
        <v>26270</v>
      </c>
      <c r="R7" s="76">
        <f t="shared" si="0"/>
        <v>7.6703464027407691</v>
      </c>
    </row>
    <row r="8" spans="1:19" s="52" customFormat="1">
      <c r="A8" s="70" t="s">
        <v>37</v>
      </c>
      <c r="B8" s="71">
        <v>33</v>
      </c>
      <c r="C8" s="71">
        <v>912</v>
      </c>
      <c r="D8" s="71">
        <v>2559</v>
      </c>
      <c r="E8" s="72">
        <v>3504</v>
      </c>
      <c r="G8" s="71">
        <v>671</v>
      </c>
      <c r="H8" s="71">
        <v>216</v>
      </c>
      <c r="J8" s="71">
        <v>2640</v>
      </c>
      <c r="K8" s="71">
        <v>864</v>
      </c>
      <c r="M8" s="56">
        <f t="shared" si="1"/>
        <v>19.149543378995435</v>
      </c>
      <c r="N8" s="56">
        <f t="shared" si="2"/>
        <v>6.1643835616438354</v>
      </c>
      <c r="O8" s="56">
        <f t="shared" si="3"/>
        <v>24.657534246575342</v>
      </c>
      <c r="Q8" s="71">
        <v>41091</v>
      </c>
      <c r="R8" s="76">
        <f t="shared" si="0"/>
        <v>8.5274147623567202</v>
      </c>
    </row>
    <row r="9" spans="1:19" s="52" customFormat="1">
      <c r="A9" s="70" t="s">
        <v>38</v>
      </c>
      <c r="B9" s="71">
        <v>240</v>
      </c>
      <c r="C9" s="71">
        <v>3891</v>
      </c>
      <c r="D9" s="71">
        <v>8530</v>
      </c>
      <c r="E9" s="72">
        <v>12661</v>
      </c>
      <c r="G9" s="71">
        <v>1624</v>
      </c>
      <c r="H9" s="71">
        <v>509</v>
      </c>
      <c r="J9" s="71">
        <v>10420</v>
      </c>
      <c r="K9" s="71">
        <v>2241</v>
      </c>
      <c r="M9" s="56">
        <f t="shared" si="1"/>
        <v>12.82679093278572</v>
      </c>
      <c r="N9" s="56">
        <f t="shared" si="2"/>
        <v>4.020219571913751</v>
      </c>
      <c r="O9" s="56">
        <f t="shared" si="3"/>
        <v>17.700023694810838</v>
      </c>
      <c r="Q9" s="71">
        <v>136130</v>
      </c>
      <c r="R9" s="76">
        <f t="shared" si="0"/>
        <v>9.3006684786601053</v>
      </c>
    </row>
    <row r="10" spans="1:19" s="52" customFormat="1">
      <c r="A10" s="70" t="s">
        <v>39</v>
      </c>
      <c r="B10" s="71">
        <v>241</v>
      </c>
      <c r="C10" s="71">
        <v>2784</v>
      </c>
      <c r="D10" s="71">
        <v>4910</v>
      </c>
      <c r="E10" s="72">
        <v>7935</v>
      </c>
      <c r="G10" s="71">
        <v>942</v>
      </c>
      <c r="H10" s="71">
        <v>368</v>
      </c>
      <c r="J10" s="71">
        <v>6963</v>
      </c>
      <c r="K10" s="71">
        <v>972</v>
      </c>
      <c r="M10" s="56">
        <f t="shared" ref="M10" si="4">G10/E10%</f>
        <v>11.871455576559548</v>
      </c>
      <c r="N10" s="56">
        <f t="shared" ref="N10" si="5">H10/E10%</f>
        <v>4.63768115942029</v>
      </c>
      <c r="O10" s="56">
        <f t="shared" ref="O10" si="6">K10/E10%</f>
        <v>12.249527410207941</v>
      </c>
      <c r="Q10" s="71">
        <v>61167</v>
      </c>
      <c r="R10" s="76">
        <f t="shared" si="0"/>
        <v>12.972681347785571</v>
      </c>
    </row>
    <row r="11" spans="1:19" s="52" customFormat="1">
      <c r="A11" s="70" t="s">
        <v>40</v>
      </c>
      <c r="B11" s="71">
        <v>91</v>
      </c>
      <c r="C11" s="71">
        <v>1338</v>
      </c>
      <c r="D11" s="71">
        <v>2653</v>
      </c>
      <c r="E11" s="72">
        <v>4081</v>
      </c>
      <c r="G11" s="71">
        <v>621</v>
      </c>
      <c r="H11" s="71">
        <v>422</v>
      </c>
      <c r="J11" s="71">
        <v>3000</v>
      </c>
      <c r="K11" s="71">
        <v>1081</v>
      </c>
      <c r="M11" s="56">
        <f>G11/E11%</f>
        <v>15.216858613085027</v>
      </c>
      <c r="N11" s="56">
        <f>H11/E11%</f>
        <v>10.340602793432982</v>
      </c>
      <c r="O11" s="56">
        <f>K11/E11%</f>
        <v>26.48860573388875</v>
      </c>
      <c r="P11" s="35"/>
      <c r="Q11" s="71">
        <v>39812</v>
      </c>
      <c r="R11" s="76">
        <f t="shared" si="0"/>
        <v>10.250678187481162</v>
      </c>
    </row>
    <row r="12" spans="1:19" s="52" customFormat="1">
      <c r="A12" s="70" t="s">
        <v>41</v>
      </c>
      <c r="B12" s="71">
        <v>6</v>
      </c>
      <c r="C12" s="71">
        <v>325</v>
      </c>
      <c r="D12" s="71">
        <v>829</v>
      </c>
      <c r="E12" s="72">
        <v>1160</v>
      </c>
      <c r="F12" s="35"/>
      <c r="G12" s="71">
        <v>135</v>
      </c>
      <c r="H12" s="71">
        <v>59</v>
      </c>
      <c r="I12" s="35"/>
      <c r="J12" s="71">
        <v>960</v>
      </c>
      <c r="K12" s="71">
        <v>200</v>
      </c>
      <c r="L12" s="35"/>
      <c r="M12" s="56">
        <f>G12/E12%</f>
        <v>11.63793103448276</v>
      </c>
      <c r="N12" s="56">
        <f>H12/E12%</f>
        <v>5.0862068965517242</v>
      </c>
      <c r="O12" s="56">
        <f>K12/E12%</f>
        <v>17.241379310344829</v>
      </c>
      <c r="P12" s="35"/>
      <c r="Q12" s="71">
        <v>16882</v>
      </c>
      <c r="R12" s="76">
        <f t="shared" si="0"/>
        <v>6.8712237886506342</v>
      </c>
    </row>
    <row r="13" spans="1:19" s="52" customFormat="1" ht="18" customHeight="1">
      <c r="A13" s="69" t="s">
        <v>2</v>
      </c>
      <c r="B13" s="31"/>
      <c r="C13" s="32"/>
      <c r="D13" s="32"/>
      <c r="E13" s="32"/>
      <c r="F13" s="35"/>
      <c r="G13" s="32"/>
      <c r="H13" s="32"/>
      <c r="I13" s="35"/>
      <c r="J13" s="32"/>
      <c r="K13" s="32"/>
      <c r="L13" s="35"/>
      <c r="M13" s="33"/>
      <c r="N13" s="33"/>
      <c r="O13" s="33"/>
      <c r="P13" s="35"/>
      <c r="Q13" s="42"/>
      <c r="R13" s="79"/>
    </row>
    <row r="14" spans="1:19" s="52" customFormat="1">
      <c r="A14" s="70" t="s">
        <v>32</v>
      </c>
      <c r="B14" s="71">
        <v>50</v>
      </c>
      <c r="C14" s="71">
        <v>465</v>
      </c>
      <c r="D14" s="71">
        <v>937</v>
      </c>
      <c r="E14" s="72">
        <v>1452</v>
      </c>
      <c r="F14" s="35"/>
      <c r="G14" s="71">
        <v>257</v>
      </c>
      <c r="H14" s="71">
        <v>119</v>
      </c>
      <c r="I14" s="35"/>
      <c r="J14" s="71">
        <v>1314</v>
      </c>
      <c r="K14" s="71">
        <v>138</v>
      </c>
      <c r="L14" s="35"/>
      <c r="M14" s="56">
        <f>G14/E14%</f>
        <v>17.699724517906336</v>
      </c>
      <c r="N14" s="56">
        <f>H14/E14%</f>
        <v>8.1955922865013768</v>
      </c>
      <c r="O14" s="56">
        <f>K14/E14%</f>
        <v>9.5041322314049594</v>
      </c>
      <c r="P14" s="35"/>
      <c r="Q14" s="71">
        <v>17817</v>
      </c>
      <c r="R14" s="76">
        <f>+E14/Q14%</f>
        <v>8.1495201212325306</v>
      </c>
    </row>
    <row r="15" spans="1:19" s="52" customFormat="1">
      <c r="A15" s="70" t="s">
        <v>33</v>
      </c>
      <c r="B15" s="71">
        <v>248</v>
      </c>
      <c r="C15" s="71">
        <v>2062</v>
      </c>
      <c r="D15" s="71">
        <v>3374</v>
      </c>
      <c r="E15" s="72">
        <v>5684</v>
      </c>
      <c r="F15" s="35"/>
      <c r="G15" s="71">
        <v>764</v>
      </c>
      <c r="H15" s="71">
        <v>505</v>
      </c>
      <c r="I15" s="35"/>
      <c r="J15" s="71">
        <v>5173</v>
      </c>
      <c r="K15" s="71">
        <v>511</v>
      </c>
      <c r="L15" s="35"/>
      <c r="M15" s="56">
        <f>G15/E15%</f>
        <v>13.441238564391274</v>
      </c>
      <c r="N15" s="56">
        <f>H15/E15%</f>
        <v>8.8845883180858554</v>
      </c>
      <c r="O15" s="56">
        <f>K15/E15%</f>
        <v>8.9901477832512313</v>
      </c>
      <c r="P15" s="35"/>
      <c r="Q15" s="71">
        <v>29931</v>
      </c>
      <c r="R15" s="76">
        <f t="shared" si="0"/>
        <v>18.990344458922188</v>
      </c>
    </row>
    <row r="16" spans="1:19" s="52" customFormat="1" ht="18" customHeight="1">
      <c r="A16" s="69" t="s">
        <v>29</v>
      </c>
      <c r="B16" s="31"/>
      <c r="C16" s="32"/>
      <c r="D16" s="32"/>
      <c r="E16" s="32"/>
      <c r="F16" s="35"/>
      <c r="G16" s="32"/>
      <c r="H16" s="32"/>
      <c r="I16" s="35"/>
      <c r="J16" s="32"/>
      <c r="K16" s="32"/>
      <c r="L16" s="35"/>
      <c r="M16" s="33"/>
      <c r="N16" s="33"/>
      <c r="O16" s="33"/>
      <c r="P16" s="35"/>
      <c r="Q16" s="42"/>
      <c r="R16" s="79"/>
    </row>
    <row r="17" spans="1:18" s="52" customFormat="1">
      <c r="A17" s="70" t="s">
        <v>55</v>
      </c>
      <c r="B17" s="71">
        <v>157</v>
      </c>
      <c r="C17" s="71">
        <v>1528</v>
      </c>
      <c r="D17" s="71">
        <v>2442</v>
      </c>
      <c r="E17" s="72">
        <v>4127</v>
      </c>
      <c r="G17" s="71">
        <v>424</v>
      </c>
      <c r="H17" s="71">
        <v>517</v>
      </c>
      <c r="J17" s="71">
        <v>3504</v>
      </c>
      <c r="K17" s="71">
        <v>623</v>
      </c>
      <c r="M17" s="56">
        <f>G17/E17%</f>
        <v>10.273806639205233</v>
      </c>
      <c r="N17" s="56">
        <f>H17/E17%</f>
        <v>12.527259510540343</v>
      </c>
      <c r="O17" s="56">
        <f>K17/E17%</f>
        <v>15.095711170341652</v>
      </c>
      <c r="Q17" s="71">
        <v>23803</v>
      </c>
      <c r="R17" s="76">
        <f t="shared" si="0"/>
        <v>17.338150653278998</v>
      </c>
    </row>
    <row r="18" spans="1:18" s="52" customFormat="1">
      <c r="A18" s="70" t="s">
        <v>42</v>
      </c>
      <c r="B18" s="71">
        <v>329</v>
      </c>
      <c r="C18" s="71">
        <v>7897</v>
      </c>
      <c r="D18" s="71">
        <v>15362</v>
      </c>
      <c r="E18" s="72">
        <v>23588</v>
      </c>
      <c r="G18" s="71">
        <v>7309</v>
      </c>
      <c r="H18" s="71">
        <v>11482</v>
      </c>
      <c r="J18" s="71">
        <v>9836</v>
      </c>
      <c r="K18" s="71">
        <v>13752</v>
      </c>
      <c r="M18" s="56">
        <f>G18/E18%</f>
        <v>30.986094624385281</v>
      </c>
      <c r="N18" s="56">
        <f>H18/E18%</f>
        <v>48.677293539087671</v>
      </c>
      <c r="O18" s="56">
        <f>K18/E18%</f>
        <v>58.300830930981853</v>
      </c>
      <c r="Q18" s="71">
        <v>120764</v>
      </c>
      <c r="R18" s="76">
        <f t="shared" si="0"/>
        <v>19.532310953595442</v>
      </c>
    </row>
    <row r="19" spans="1:18" s="52" customFormat="1">
      <c r="A19" s="70" t="s">
        <v>43</v>
      </c>
      <c r="B19" s="71">
        <v>100</v>
      </c>
      <c r="C19" s="71">
        <v>1743</v>
      </c>
      <c r="D19" s="71">
        <v>3704</v>
      </c>
      <c r="E19" s="72">
        <v>5547</v>
      </c>
      <c r="G19" s="71">
        <v>1993</v>
      </c>
      <c r="H19" s="71">
        <v>1329</v>
      </c>
      <c r="J19" s="71">
        <v>4306</v>
      </c>
      <c r="K19" s="71">
        <v>1241</v>
      </c>
      <c r="M19" s="56">
        <f t="shared" ref="M19:M30" si="7">G19/E19%</f>
        <v>35.929331170001802</v>
      </c>
      <c r="N19" s="56">
        <f t="shared" ref="N19:N29" si="8">H19/E19%</f>
        <v>23.958896700919418</v>
      </c>
      <c r="O19" s="56">
        <f t="shared" ref="O19:O30" si="9">K19/E19%</f>
        <v>22.372453578510907</v>
      </c>
      <c r="Q19" s="71">
        <v>61767</v>
      </c>
      <c r="R19" s="76">
        <f t="shared" si="0"/>
        <v>8.9805235805527222</v>
      </c>
    </row>
    <row r="20" spans="1:18" s="52" customFormat="1">
      <c r="A20" s="70" t="s">
        <v>44</v>
      </c>
      <c r="B20" s="71">
        <v>1498</v>
      </c>
      <c r="C20" s="71">
        <v>9857</v>
      </c>
      <c r="D20" s="71">
        <v>10270</v>
      </c>
      <c r="E20" s="72">
        <v>21625</v>
      </c>
      <c r="G20" s="71">
        <v>8854</v>
      </c>
      <c r="H20" s="71">
        <v>11707</v>
      </c>
      <c r="J20" s="71">
        <v>9913</v>
      </c>
      <c r="K20" s="71">
        <v>11712</v>
      </c>
      <c r="M20" s="56">
        <f t="shared" si="7"/>
        <v>40.943352601156072</v>
      </c>
      <c r="N20" s="56">
        <f t="shared" si="8"/>
        <v>54.136416184971097</v>
      </c>
      <c r="O20" s="56">
        <f t="shared" si="9"/>
        <v>54.159537572254337</v>
      </c>
      <c r="Q20" s="71">
        <v>62463</v>
      </c>
      <c r="R20" s="76">
        <f t="shared" si="0"/>
        <v>34.62049533323728</v>
      </c>
    </row>
    <row r="21" spans="1:18" s="52" customFormat="1">
      <c r="A21" s="70" t="s">
        <v>45</v>
      </c>
      <c r="B21" s="71">
        <v>22</v>
      </c>
      <c r="C21" s="71">
        <v>1103</v>
      </c>
      <c r="D21" s="71">
        <v>4094</v>
      </c>
      <c r="E21" s="72">
        <v>5219</v>
      </c>
      <c r="G21" s="71">
        <v>753</v>
      </c>
      <c r="H21" s="71">
        <v>648</v>
      </c>
      <c r="J21" s="71">
        <v>3264</v>
      </c>
      <c r="K21" s="71">
        <v>1955</v>
      </c>
      <c r="M21" s="56">
        <f t="shared" si="7"/>
        <v>14.428051350833494</v>
      </c>
      <c r="N21" s="56">
        <f t="shared" si="8"/>
        <v>12.416171680398545</v>
      </c>
      <c r="O21" s="56">
        <f t="shared" si="9"/>
        <v>37.45928338762215</v>
      </c>
      <c r="Q21" s="71">
        <v>36785</v>
      </c>
      <c r="R21" s="76">
        <f t="shared" si="0"/>
        <v>14.18784830773413</v>
      </c>
    </row>
    <row r="22" spans="1:18" s="52" customFormat="1">
      <c r="A22" s="70" t="s">
        <v>46</v>
      </c>
      <c r="B22" s="71">
        <v>8</v>
      </c>
      <c r="C22" s="71">
        <v>416</v>
      </c>
      <c r="D22" s="71">
        <v>1958</v>
      </c>
      <c r="E22" s="72">
        <v>2382</v>
      </c>
      <c r="G22" s="71">
        <v>368</v>
      </c>
      <c r="H22" s="71">
        <v>325</v>
      </c>
      <c r="J22" s="71">
        <v>974</v>
      </c>
      <c r="K22" s="71">
        <v>1408</v>
      </c>
      <c r="M22" s="56">
        <f t="shared" si="7"/>
        <v>15.449202350965574</v>
      </c>
      <c r="N22" s="56">
        <f t="shared" si="8"/>
        <v>13.64399664147775</v>
      </c>
      <c r="O22" s="56">
        <f t="shared" si="9"/>
        <v>59.109991603694375</v>
      </c>
      <c r="Q22" s="71">
        <v>41610</v>
      </c>
      <c r="R22" s="76">
        <f t="shared" si="0"/>
        <v>5.7245854361932222</v>
      </c>
    </row>
    <row r="23" spans="1:18" s="52" customFormat="1">
      <c r="A23" s="70" t="s">
        <v>47</v>
      </c>
      <c r="B23" s="71">
        <v>6</v>
      </c>
      <c r="C23" s="71">
        <v>136</v>
      </c>
      <c r="D23" s="71">
        <v>269</v>
      </c>
      <c r="E23" s="72">
        <v>411</v>
      </c>
      <c r="G23" s="71">
        <v>64</v>
      </c>
      <c r="H23" s="71">
        <v>230</v>
      </c>
      <c r="J23" s="71">
        <v>90</v>
      </c>
      <c r="K23" s="71">
        <v>321</v>
      </c>
      <c r="M23" s="56">
        <f t="shared" si="7"/>
        <v>15.57177615571776</v>
      </c>
      <c r="N23" s="56">
        <f t="shared" si="8"/>
        <v>55.961070559610704</v>
      </c>
      <c r="O23" s="56">
        <f t="shared" si="9"/>
        <v>78.102189781021892</v>
      </c>
      <c r="Q23" s="71">
        <v>2596</v>
      </c>
      <c r="R23" s="76">
        <f t="shared" si="0"/>
        <v>15.832049306625578</v>
      </c>
    </row>
    <row r="24" spans="1:18" s="52" customFormat="1">
      <c r="A24" s="70" t="s">
        <v>48</v>
      </c>
      <c r="B24" s="71">
        <v>46</v>
      </c>
      <c r="C24" s="71">
        <v>1572</v>
      </c>
      <c r="D24" s="71">
        <v>4069</v>
      </c>
      <c r="E24" s="72">
        <v>5687</v>
      </c>
      <c r="G24" s="71">
        <v>917</v>
      </c>
      <c r="H24" s="71">
        <v>1309</v>
      </c>
      <c r="J24" s="71">
        <v>2324</v>
      </c>
      <c r="K24" s="71">
        <v>3363</v>
      </c>
      <c r="M24" s="56">
        <f t="shared" si="7"/>
        <v>16.124494461051523</v>
      </c>
      <c r="N24" s="56">
        <f t="shared" si="8"/>
        <v>23.017408123791103</v>
      </c>
      <c r="O24" s="56">
        <f t="shared" si="9"/>
        <v>59.134868999472481</v>
      </c>
      <c r="Q24" s="71">
        <v>35513</v>
      </c>
      <c r="R24" s="76">
        <f t="shared" si="0"/>
        <v>16.01385408160392</v>
      </c>
    </row>
    <row r="25" spans="1:18" s="52" customFormat="1">
      <c r="A25" s="70" t="s">
        <v>49</v>
      </c>
      <c r="B25" s="71">
        <v>540</v>
      </c>
      <c r="C25" s="71">
        <v>7063</v>
      </c>
      <c r="D25" s="71">
        <v>7691</v>
      </c>
      <c r="E25" s="72">
        <v>15293</v>
      </c>
      <c r="G25" s="71">
        <v>13747</v>
      </c>
      <c r="H25" s="71">
        <v>3510</v>
      </c>
      <c r="J25" s="71">
        <v>10041</v>
      </c>
      <c r="K25" s="71">
        <v>5252</v>
      </c>
      <c r="M25" s="56">
        <f t="shared" si="7"/>
        <v>89.890799712286665</v>
      </c>
      <c r="N25" s="56">
        <f t="shared" si="8"/>
        <v>22.951677237952005</v>
      </c>
      <c r="O25" s="56">
        <f t="shared" si="9"/>
        <v>34.342509644935589</v>
      </c>
      <c r="Q25" s="71">
        <v>40560</v>
      </c>
      <c r="R25" s="76">
        <f t="shared" si="0"/>
        <v>37.704635108481263</v>
      </c>
    </row>
    <row r="26" spans="1:18" s="52" customFormat="1">
      <c r="A26" s="70" t="s">
        <v>50</v>
      </c>
      <c r="B26" s="71">
        <v>168</v>
      </c>
      <c r="C26" s="71">
        <v>2551</v>
      </c>
      <c r="D26" s="71">
        <v>5218</v>
      </c>
      <c r="E26" s="72">
        <v>7937</v>
      </c>
      <c r="G26" s="71">
        <v>2968</v>
      </c>
      <c r="H26" s="71">
        <v>3630</v>
      </c>
      <c r="J26" s="71">
        <v>3833</v>
      </c>
      <c r="K26" s="71">
        <v>4104</v>
      </c>
      <c r="M26" s="56">
        <f t="shared" si="7"/>
        <v>37.394481542144383</v>
      </c>
      <c r="N26" s="56">
        <f t="shared" si="8"/>
        <v>45.735164419805969</v>
      </c>
      <c r="O26" s="56">
        <f t="shared" si="9"/>
        <v>51.707194153962455</v>
      </c>
      <c r="Q26" s="71">
        <v>62236</v>
      </c>
      <c r="R26" s="76">
        <f t="shared" si="0"/>
        <v>12.753068963300983</v>
      </c>
    </row>
    <row r="27" spans="1:18" s="52" customFormat="1">
      <c r="A27" s="70" t="s">
        <v>51</v>
      </c>
      <c r="B27" s="71">
        <v>12</v>
      </c>
      <c r="C27" s="71">
        <v>552</v>
      </c>
      <c r="D27" s="71">
        <v>2555</v>
      </c>
      <c r="E27" s="72">
        <v>3119</v>
      </c>
      <c r="G27" s="71">
        <v>2362</v>
      </c>
      <c r="H27" s="71">
        <v>931</v>
      </c>
      <c r="J27" s="71">
        <v>708</v>
      </c>
      <c r="K27" s="71">
        <v>2411</v>
      </c>
      <c r="M27" s="56">
        <f t="shared" si="7"/>
        <v>75.72940044886181</v>
      </c>
      <c r="N27" s="56">
        <f t="shared" si="8"/>
        <v>29.849310676498877</v>
      </c>
      <c r="O27" s="56">
        <f t="shared" si="9"/>
        <v>77.300416800256485</v>
      </c>
      <c r="Q27" s="71">
        <v>25429</v>
      </c>
      <c r="R27" s="76">
        <f t="shared" si="0"/>
        <v>12.265523614770538</v>
      </c>
    </row>
    <row r="28" spans="1:18" s="52" customFormat="1">
      <c r="A28" s="70" t="s">
        <v>52</v>
      </c>
      <c r="B28" s="71">
        <v>38</v>
      </c>
      <c r="C28" s="71">
        <v>1545</v>
      </c>
      <c r="D28" s="71">
        <v>5060</v>
      </c>
      <c r="E28" s="72">
        <v>6644</v>
      </c>
      <c r="G28" s="71">
        <v>2568</v>
      </c>
      <c r="H28" s="71">
        <v>3532</v>
      </c>
      <c r="J28" s="71">
        <v>1437</v>
      </c>
      <c r="K28" s="71">
        <v>5207</v>
      </c>
      <c r="M28" s="56">
        <f t="shared" si="7"/>
        <v>38.651414810355206</v>
      </c>
      <c r="N28" s="56">
        <f t="shared" si="8"/>
        <v>53.160746538229986</v>
      </c>
      <c r="O28" s="56">
        <f t="shared" si="9"/>
        <v>78.371462974111978</v>
      </c>
      <c r="Q28" s="71">
        <v>52720</v>
      </c>
      <c r="R28" s="76">
        <f t="shared" si="0"/>
        <v>12.602427921092563</v>
      </c>
    </row>
    <row r="29" spans="1:18" s="52" customFormat="1">
      <c r="A29" s="70" t="s">
        <v>53</v>
      </c>
      <c r="B29" s="71">
        <v>367</v>
      </c>
      <c r="C29" s="71">
        <v>2469</v>
      </c>
      <c r="D29" s="71">
        <v>2916</v>
      </c>
      <c r="E29" s="72">
        <v>5752</v>
      </c>
      <c r="G29" s="71">
        <v>1009</v>
      </c>
      <c r="H29" s="71">
        <v>2548</v>
      </c>
      <c r="J29" s="71">
        <v>1411</v>
      </c>
      <c r="K29" s="71">
        <v>4341</v>
      </c>
      <c r="M29" s="56">
        <f t="shared" si="7"/>
        <v>17.541724617524338</v>
      </c>
      <c r="N29" s="56">
        <f t="shared" si="8"/>
        <v>44.297635605006953</v>
      </c>
      <c r="O29" s="56">
        <f t="shared" si="9"/>
        <v>75.46940194714881</v>
      </c>
      <c r="Q29" s="71">
        <v>16125</v>
      </c>
      <c r="R29" s="76">
        <f t="shared" si="0"/>
        <v>35.671317829457365</v>
      </c>
    </row>
    <row r="30" spans="1:18" s="52" customFormat="1">
      <c r="A30" s="70" t="s">
        <v>25</v>
      </c>
      <c r="B30" s="71">
        <v>136</v>
      </c>
      <c r="C30" s="71">
        <v>1101</v>
      </c>
      <c r="D30" s="71">
        <v>2383</v>
      </c>
      <c r="E30" s="72">
        <v>3620</v>
      </c>
      <c r="F30" s="75"/>
      <c r="G30" s="71">
        <v>1517</v>
      </c>
      <c r="H30" s="71">
        <v>1321</v>
      </c>
      <c r="J30" s="71">
        <v>1948</v>
      </c>
      <c r="K30" s="71">
        <v>1672</v>
      </c>
      <c r="M30" s="56">
        <f t="shared" si="7"/>
        <v>41.906077348066297</v>
      </c>
      <c r="N30" s="56">
        <f>H30/E30%</f>
        <v>36.491712707182316</v>
      </c>
      <c r="O30" s="56">
        <f t="shared" si="9"/>
        <v>46.187845303867398</v>
      </c>
      <c r="Q30" s="71">
        <v>23945</v>
      </c>
      <c r="R30" s="76">
        <f t="shared" si="0"/>
        <v>15.117978701190228</v>
      </c>
    </row>
    <row r="31" spans="1:18" ht="27.95" customHeight="1">
      <c r="A31" s="81" t="s">
        <v>5</v>
      </c>
      <c r="B31" s="27">
        <v>4549</v>
      </c>
      <c r="C31" s="27">
        <v>54240</v>
      </c>
      <c r="D31" s="27">
        <v>97057</v>
      </c>
      <c r="E31" s="27">
        <v>155846</v>
      </c>
      <c r="F31" s="19"/>
      <c r="G31" s="27">
        <v>52140</v>
      </c>
      <c r="H31" s="27">
        <v>47174</v>
      </c>
      <c r="I31" s="3"/>
      <c r="J31" s="27">
        <v>88662</v>
      </c>
      <c r="K31" s="27">
        <v>67184</v>
      </c>
      <c r="L31" s="3"/>
      <c r="M31" s="4">
        <f>G31/E31%</f>
        <v>33.456104102768116</v>
      </c>
      <c r="N31" s="4">
        <f>H31/E31%</f>
        <v>30.269625142769144</v>
      </c>
      <c r="O31" s="4">
        <f>K31/E31%</f>
        <v>43.109223207525375</v>
      </c>
      <c r="P31" s="3"/>
      <c r="Q31" s="43">
        <v>1012135</v>
      </c>
      <c r="R31" s="80">
        <f>+E31/Q31%</f>
        <v>15.397748324087202</v>
      </c>
    </row>
    <row r="32" spans="1:18" ht="20.100000000000001" customHeight="1">
      <c r="A32" s="5" t="s">
        <v>70</v>
      </c>
      <c r="B32" s="23"/>
      <c r="C32" s="23"/>
      <c r="D32" s="23"/>
      <c r="E32" s="23"/>
      <c r="F32" s="22"/>
      <c r="G32" s="22"/>
      <c r="H32" s="22"/>
      <c r="I32" s="22"/>
      <c r="J32" s="22"/>
      <c r="K32" s="22"/>
      <c r="L32" s="22"/>
      <c r="M32" s="22"/>
      <c r="N32" s="22"/>
      <c r="O32" s="24"/>
      <c r="P32" s="22"/>
      <c r="Q32" s="44"/>
      <c r="R32" s="24"/>
    </row>
  </sheetData>
  <printOptions horizontalCentered="1" verticalCentered="1"/>
  <pageMargins left="0.55118110236220474" right="0.55118110236220474" top="0.70866141732283472" bottom="0.70866141732283472" header="0.31496062992125984" footer="0.31496062992125984"/>
  <pageSetup paperSize="9" scale="88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U32"/>
  <sheetViews>
    <sheetView showGridLines="0" workbookViewId="0"/>
  </sheetViews>
  <sheetFormatPr defaultColWidth="8.85546875" defaultRowHeight="15"/>
  <cols>
    <col min="1" max="1" width="38.7109375" style="26" customWidth="1"/>
    <col min="2" max="5" width="8.7109375" style="21" customWidth="1"/>
    <col min="6" max="6" width="3.5703125" style="26" customWidth="1"/>
    <col min="7" max="8" width="8.140625" style="26" customWidth="1"/>
    <col min="9" max="9" width="2.28515625" style="26" customWidth="1"/>
    <col min="10" max="11" width="7.7109375" style="26" customWidth="1"/>
    <col min="12" max="12" width="2.28515625" style="26" customWidth="1"/>
    <col min="13" max="15" width="6.7109375" style="26" customWidth="1"/>
    <col min="16" max="16" width="2.28515625" style="26" customWidth="1"/>
    <col min="17" max="17" width="8.7109375" style="20" customWidth="1"/>
    <col min="18" max="18" width="6.7109375" style="26" customWidth="1"/>
    <col min="19" max="19" width="5.5703125" style="26" customWidth="1"/>
    <col min="20" max="16384" width="8.85546875" style="26"/>
  </cols>
  <sheetData>
    <row r="1" spans="1:20" ht="24" customHeight="1">
      <c r="A1" s="15" t="s">
        <v>73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4"/>
      <c r="P1" s="13"/>
      <c r="Q1" s="39"/>
      <c r="R1" s="14"/>
      <c r="S1" s="1"/>
    </row>
    <row r="2" spans="1:20" ht="24" customHeight="1">
      <c r="A2" s="16" t="s">
        <v>58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11"/>
      <c r="P2" s="9"/>
      <c r="Q2" s="40"/>
      <c r="R2" s="11"/>
      <c r="S2" s="1"/>
    </row>
    <row r="3" spans="1:20" ht="45">
      <c r="A3" s="28" t="s">
        <v>59</v>
      </c>
      <c r="B3" s="37" t="s">
        <v>18</v>
      </c>
      <c r="C3" s="37" t="s">
        <v>19</v>
      </c>
      <c r="D3" s="37" t="s">
        <v>20</v>
      </c>
      <c r="E3" s="37" t="s">
        <v>5</v>
      </c>
      <c r="F3" s="2" t="s">
        <v>9</v>
      </c>
      <c r="G3" s="38" t="s">
        <v>57</v>
      </c>
      <c r="H3" s="38" t="s">
        <v>56</v>
      </c>
      <c r="I3" s="2"/>
      <c r="J3" s="38" t="s">
        <v>11</v>
      </c>
      <c r="K3" s="37" t="s">
        <v>10</v>
      </c>
      <c r="L3" s="2"/>
      <c r="M3" s="36" t="s">
        <v>14</v>
      </c>
      <c r="N3" s="36" t="s">
        <v>15</v>
      </c>
      <c r="O3" s="36" t="s">
        <v>16</v>
      </c>
      <c r="P3" s="2"/>
      <c r="Q3" s="41" t="s">
        <v>60</v>
      </c>
      <c r="R3" s="36" t="s">
        <v>61</v>
      </c>
    </row>
    <row r="4" spans="1:20" s="52" customFormat="1" ht="18" customHeight="1">
      <c r="A4" s="69" t="s">
        <v>1</v>
      </c>
      <c r="B4" s="31"/>
      <c r="C4" s="32"/>
      <c r="D4" s="32"/>
      <c r="E4" s="32"/>
      <c r="F4" s="35"/>
      <c r="G4" s="32"/>
      <c r="H4" s="32"/>
      <c r="I4" s="35"/>
      <c r="J4" s="32"/>
      <c r="K4" s="32"/>
      <c r="L4" s="35"/>
      <c r="M4" s="33"/>
      <c r="N4" s="33"/>
      <c r="O4" s="33"/>
      <c r="P4" s="35"/>
      <c r="Q4" s="42"/>
      <c r="R4" s="34"/>
    </row>
    <row r="5" spans="1:20" s="52" customFormat="1">
      <c r="A5" s="70" t="s">
        <v>34</v>
      </c>
      <c r="B5" s="71">
        <v>0</v>
      </c>
      <c r="C5" s="71">
        <v>6</v>
      </c>
      <c r="D5" s="71">
        <v>22</v>
      </c>
      <c r="E5" s="72">
        <f t="shared" ref="E5:E30" si="0">SUM(B5:D5)</f>
        <v>28</v>
      </c>
      <c r="G5" s="71">
        <v>8</v>
      </c>
      <c r="H5" s="71">
        <v>2</v>
      </c>
      <c r="J5" s="71">
        <v>26</v>
      </c>
      <c r="K5" s="71">
        <v>2</v>
      </c>
      <c r="M5" s="56">
        <f>G5/E5%</f>
        <v>28.571428571428569</v>
      </c>
      <c r="N5" s="56">
        <f>H5/E5%</f>
        <v>7.1428571428571423</v>
      </c>
      <c r="O5" s="56">
        <f>K5/E5%</f>
        <v>7.1428571428571423</v>
      </c>
      <c r="Q5" s="73">
        <v>369</v>
      </c>
      <c r="R5" s="76">
        <f>+E5/Q5%</f>
        <v>7.588075880758808</v>
      </c>
      <c r="T5" s="74"/>
    </row>
    <row r="6" spans="1:20" s="52" customFormat="1">
      <c r="A6" s="70" t="s">
        <v>35</v>
      </c>
      <c r="B6" s="71">
        <v>64</v>
      </c>
      <c r="C6" s="71">
        <v>867</v>
      </c>
      <c r="D6" s="71">
        <v>1452</v>
      </c>
      <c r="E6" s="72">
        <f t="shared" si="0"/>
        <v>2383</v>
      </c>
      <c r="G6" s="71">
        <v>819</v>
      </c>
      <c r="H6" s="71">
        <v>328</v>
      </c>
      <c r="J6" s="71">
        <v>1393</v>
      </c>
      <c r="K6" s="71">
        <v>990</v>
      </c>
      <c r="M6" s="56">
        <f t="shared" ref="M6:M12" si="1">G6/E6%</f>
        <v>34.368443138900545</v>
      </c>
      <c r="N6" s="56">
        <f t="shared" ref="N6:N12" si="2">H6/E6%</f>
        <v>13.764162819974823</v>
      </c>
      <c r="O6" s="56">
        <f t="shared" ref="O6:O12" si="3">K6/E6%</f>
        <v>41.544271926143523</v>
      </c>
      <c r="Q6" s="73">
        <v>13547</v>
      </c>
      <c r="R6" s="76">
        <f t="shared" ref="R6:R31" si="4">+E6/Q6%</f>
        <v>17.590610467262124</v>
      </c>
      <c r="T6" s="74"/>
    </row>
    <row r="7" spans="1:20" s="52" customFormat="1">
      <c r="A7" s="70" t="s">
        <v>36</v>
      </c>
      <c r="B7" s="71">
        <v>1</v>
      </c>
      <c r="C7" s="71">
        <v>54</v>
      </c>
      <c r="D7" s="71">
        <v>108</v>
      </c>
      <c r="E7" s="72">
        <f t="shared" si="0"/>
        <v>163</v>
      </c>
      <c r="G7" s="71">
        <v>34</v>
      </c>
      <c r="H7" s="71">
        <v>17</v>
      </c>
      <c r="J7" s="71">
        <v>70</v>
      </c>
      <c r="K7" s="71">
        <v>93</v>
      </c>
      <c r="M7" s="56">
        <f t="shared" si="1"/>
        <v>20.858895705521473</v>
      </c>
      <c r="N7" s="56">
        <f t="shared" si="2"/>
        <v>10.429447852760736</v>
      </c>
      <c r="O7" s="56">
        <f t="shared" si="3"/>
        <v>57.055214723926383</v>
      </c>
      <c r="Q7" s="73">
        <v>2398</v>
      </c>
      <c r="R7" s="76">
        <f t="shared" si="4"/>
        <v>6.7973311092577147</v>
      </c>
      <c r="T7" s="74"/>
    </row>
    <row r="8" spans="1:20" s="52" customFormat="1">
      <c r="A8" s="70" t="s">
        <v>37</v>
      </c>
      <c r="B8" s="71">
        <v>9</v>
      </c>
      <c r="C8" s="71">
        <v>200</v>
      </c>
      <c r="D8" s="71">
        <v>465</v>
      </c>
      <c r="E8" s="72">
        <f t="shared" si="0"/>
        <v>674</v>
      </c>
      <c r="G8" s="71">
        <v>61</v>
      </c>
      <c r="H8" s="71">
        <v>98</v>
      </c>
      <c r="J8" s="71">
        <v>527</v>
      </c>
      <c r="K8" s="71">
        <v>147</v>
      </c>
      <c r="M8" s="56">
        <f t="shared" si="1"/>
        <v>9.050445103857566</v>
      </c>
      <c r="N8" s="56">
        <f t="shared" si="2"/>
        <v>14.540059347181009</v>
      </c>
      <c r="O8" s="56">
        <f t="shared" si="3"/>
        <v>21.810089020771514</v>
      </c>
      <c r="Q8" s="73">
        <v>6536</v>
      </c>
      <c r="R8" s="76">
        <f t="shared" si="4"/>
        <v>10.312117503059975</v>
      </c>
      <c r="T8" s="74"/>
    </row>
    <row r="9" spans="1:20" s="52" customFormat="1">
      <c r="A9" s="70" t="s">
        <v>38</v>
      </c>
      <c r="B9" s="71">
        <v>70</v>
      </c>
      <c r="C9" s="71">
        <v>749</v>
      </c>
      <c r="D9" s="71">
        <v>1218</v>
      </c>
      <c r="E9" s="72">
        <f t="shared" si="0"/>
        <v>2037</v>
      </c>
      <c r="G9" s="71">
        <v>154</v>
      </c>
      <c r="H9" s="71">
        <v>63</v>
      </c>
      <c r="J9" s="71">
        <v>1700</v>
      </c>
      <c r="K9" s="71">
        <v>337</v>
      </c>
      <c r="M9" s="56">
        <f t="shared" si="1"/>
        <v>7.5601374570446733</v>
      </c>
      <c r="N9" s="56">
        <f t="shared" si="2"/>
        <v>3.0927835051546388</v>
      </c>
      <c r="O9" s="56">
        <f t="shared" si="3"/>
        <v>16.543937162493862</v>
      </c>
      <c r="Q9" s="73">
        <v>12699</v>
      </c>
      <c r="R9" s="76">
        <f t="shared" si="4"/>
        <v>16.040633120718166</v>
      </c>
      <c r="T9" s="74"/>
    </row>
    <row r="10" spans="1:20" s="52" customFormat="1">
      <c r="A10" s="70" t="s">
        <v>39</v>
      </c>
      <c r="B10" s="71">
        <v>76</v>
      </c>
      <c r="C10" s="71">
        <v>712</v>
      </c>
      <c r="D10" s="71">
        <v>1008</v>
      </c>
      <c r="E10" s="72">
        <f t="shared" si="0"/>
        <v>1796</v>
      </c>
      <c r="G10" s="71">
        <v>172</v>
      </c>
      <c r="H10" s="71">
        <v>46</v>
      </c>
      <c r="J10" s="71">
        <v>1597</v>
      </c>
      <c r="K10" s="71">
        <v>199</v>
      </c>
      <c r="M10" s="56">
        <f t="shared" si="1"/>
        <v>9.5768374164810695</v>
      </c>
      <c r="N10" s="56">
        <f t="shared" si="2"/>
        <v>2.5612472160356345</v>
      </c>
      <c r="O10" s="56">
        <f t="shared" si="3"/>
        <v>11.080178173719377</v>
      </c>
      <c r="Q10" s="73">
        <v>10047</v>
      </c>
      <c r="R10" s="76">
        <f t="shared" si="4"/>
        <v>17.87598288046183</v>
      </c>
      <c r="T10" s="74"/>
    </row>
    <row r="11" spans="1:20" s="52" customFormat="1">
      <c r="A11" s="70" t="s">
        <v>40</v>
      </c>
      <c r="B11" s="71">
        <v>29</v>
      </c>
      <c r="C11" s="71">
        <v>310</v>
      </c>
      <c r="D11" s="71">
        <v>520</v>
      </c>
      <c r="E11" s="72">
        <f t="shared" si="0"/>
        <v>859</v>
      </c>
      <c r="G11" s="71">
        <v>116</v>
      </c>
      <c r="H11" s="71">
        <v>55</v>
      </c>
      <c r="J11" s="71">
        <v>671</v>
      </c>
      <c r="K11" s="71">
        <v>188</v>
      </c>
      <c r="M11" s="56">
        <f t="shared" si="1"/>
        <v>13.50407450523865</v>
      </c>
      <c r="N11" s="56">
        <f t="shared" si="2"/>
        <v>6.4027939464493597</v>
      </c>
      <c r="O11" s="56">
        <f t="shared" si="3"/>
        <v>21.885913853317813</v>
      </c>
      <c r="P11" s="35"/>
      <c r="Q11" s="73">
        <v>7308</v>
      </c>
      <c r="R11" s="76">
        <f t="shared" si="4"/>
        <v>11.75424192665572</v>
      </c>
      <c r="T11" s="74"/>
    </row>
    <row r="12" spans="1:20" s="52" customFormat="1">
      <c r="A12" s="70" t="s">
        <v>41</v>
      </c>
      <c r="B12" s="71">
        <v>0</v>
      </c>
      <c r="C12" s="71">
        <v>67</v>
      </c>
      <c r="D12" s="71">
        <v>129</v>
      </c>
      <c r="E12" s="72">
        <f t="shared" si="0"/>
        <v>196</v>
      </c>
      <c r="F12" s="35"/>
      <c r="G12" s="71">
        <v>24</v>
      </c>
      <c r="H12" s="71">
        <v>12</v>
      </c>
      <c r="I12" s="35"/>
      <c r="J12" s="71">
        <v>165</v>
      </c>
      <c r="K12" s="71">
        <v>31</v>
      </c>
      <c r="L12" s="35"/>
      <c r="M12" s="56">
        <f t="shared" si="1"/>
        <v>12.244897959183673</v>
      </c>
      <c r="N12" s="56">
        <f t="shared" si="2"/>
        <v>6.1224489795918364</v>
      </c>
      <c r="O12" s="56">
        <f t="shared" si="3"/>
        <v>15.816326530612246</v>
      </c>
      <c r="P12" s="35"/>
      <c r="Q12" s="73">
        <v>1810</v>
      </c>
      <c r="R12" s="76">
        <f t="shared" si="4"/>
        <v>10.828729281767956</v>
      </c>
      <c r="T12" s="74"/>
    </row>
    <row r="13" spans="1:20" s="52" customFormat="1" ht="18" customHeight="1">
      <c r="A13" s="69" t="s">
        <v>2</v>
      </c>
      <c r="B13" s="31"/>
      <c r="C13" s="32"/>
      <c r="D13" s="32"/>
      <c r="E13" s="32"/>
      <c r="F13" s="35"/>
      <c r="G13" s="32"/>
      <c r="H13" s="32"/>
      <c r="I13" s="35"/>
      <c r="J13" s="32"/>
      <c r="K13" s="32"/>
      <c r="L13" s="35"/>
      <c r="M13" s="33"/>
      <c r="N13" s="33"/>
      <c r="O13" s="33"/>
      <c r="P13" s="35"/>
      <c r="Q13" s="42"/>
      <c r="R13" s="79"/>
      <c r="T13" s="74"/>
    </row>
    <row r="14" spans="1:20" s="52" customFormat="1">
      <c r="A14" s="70" t="s">
        <v>32</v>
      </c>
      <c r="B14" s="71">
        <v>15</v>
      </c>
      <c r="C14" s="71">
        <v>124</v>
      </c>
      <c r="D14" s="71">
        <v>220</v>
      </c>
      <c r="E14" s="72">
        <f>SUM(B14:D14)</f>
        <v>359</v>
      </c>
      <c r="F14" s="35"/>
      <c r="G14" s="71">
        <v>45</v>
      </c>
      <c r="H14" s="71">
        <v>23</v>
      </c>
      <c r="I14" s="35"/>
      <c r="J14" s="71">
        <v>333</v>
      </c>
      <c r="K14" s="71">
        <v>26</v>
      </c>
      <c r="L14" s="35"/>
      <c r="M14" s="56">
        <f>G14/E14%</f>
        <v>12.534818941504179</v>
      </c>
      <c r="N14" s="56">
        <f>H14/E14%</f>
        <v>6.4066852367688023</v>
      </c>
      <c r="O14" s="56">
        <f>K14/E14%</f>
        <v>7.2423398328690807</v>
      </c>
      <c r="P14" s="35"/>
      <c r="Q14" s="73">
        <v>3042</v>
      </c>
      <c r="R14" s="76">
        <f t="shared" si="4"/>
        <v>11.801446416831032</v>
      </c>
      <c r="T14" s="74"/>
    </row>
    <row r="15" spans="1:20" s="52" customFormat="1">
      <c r="A15" s="70" t="s">
        <v>33</v>
      </c>
      <c r="B15" s="71">
        <v>73</v>
      </c>
      <c r="C15" s="71">
        <v>544</v>
      </c>
      <c r="D15" s="71">
        <v>717</v>
      </c>
      <c r="E15" s="72">
        <f t="shared" ref="E15" si="5">SUM(B15:D15)</f>
        <v>1334</v>
      </c>
      <c r="F15" s="35"/>
      <c r="G15" s="71">
        <v>103</v>
      </c>
      <c r="H15" s="71">
        <v>79</v>
      </c>
      <c r="I15" s="35"/>
      <c r="J15" s="71">
        <v>1218</v>
      </c>
      <c r="K15" s="71">
        <v>116</v>
      </c>
      <c r="L15" s="35"/>
      <c r="M15" s="56">
        <f>G15/E15%</f>
        <v>7.7211394302848575</v>
      </c>
      <c r="N15" s="56">
        <f>H15/E15%</f>
        <v>5.9220389805097451</v>
      </c>
      <c r="O15" s="56">
        <f>K15/E15%</f>
        <v>8.695652173913043</v>
      </c>
      <c r="P15" s="35"/>
      <c r="Q15" s="73">
        <v>4788</v>
      </c>
      <c r="R15" s="76">
        <f t="shared" si="4"/>
        <v>27.861319966583125</v>
      </c>
      <c r="T15" s="74"/>
    </row>
    <row r="16" spans="1:20" s="52" customFormat="1" ht="18" customHeight="1">
      <c r="A16" s="69" t="s">
        <v>29</v>
      </c>
      <c r="B16" s="31"/>
      <c r="C16" s="32"/>
      <c r="D16" s="32"/>
      <c r="E16" s="32"/>
      <c r="F16" s="35"/>
      <c r="G16" s="32"/>
      <c r="H16" s="32"/>
      <c r="I16" s="35"/>
      <c r="J16" s="32"/>
      <c r="K16" s="32"/>
      <c r="L16" s="35"/>
      <c r="M16" s="33"/>
      <c r="N16" s="33"/>
      <c r="O16" s="33"/>
      <c r="P16" s="35"/>
      <c r="Q16" s="42"/>
      <c r="R16" s="79"/>
      <c r="T16" s="74"/>
    </row>
    <row r="17" spans="1:21" s="52" customFormat="1">
      <c r="A17" s="70" t="s">
        <v>55</v>
      </c>
      <c r="B17" s="71">
        <v>65</v>
      </c>
      <c r="C17" s="71">
        <v>348</v>
      </c>
      <c r="D17" s="71">
        <v>422</v>
      </c>
      <c r="E17" s="72">
        <f t="shared" si="0"/>
        <v>835</v>
      </c>
      <c r="G17" s="71">
        <v>53</v>
      </c>
      <c r="H17" s="71">
        <v>55</v>
      </c>
      <c r="J17" s="71">
        <v>710</v>
      </c>
      <c r="K17" s="71">
        <v>125</v>
      </c>
      <c r="M17" s="56">
        <f>G17/E17%</f>
        <v>6.3473053892215567</v>
      </c>
      <c r="N17" s="56">
        <f>H17/E17%</f>
        <v>6.5868263473053892</v>
      </c>
      <c r="O17" s="56">
        <f>K17/E17%</f>
        <v>14.970059880239521</v>
      </c>
      <c r="Q17" s="73">
        <v>3019</v>
      </c>
      <c r="R17" s="76">
        <f t="shared" si="4"/>
        <v>27.658164955283205</v>
      </c>
      <c r="T17" s="74"/>
    </row>
    <row r="18" spans="1:21" s="52" customFormat="1">
      <c r="A18" s="70" t="s">
        <v>42</v>
      </c>
      <c r="B18" s="71">
        <v>67</v>
      </c>
      <c r="C18" s="71">
        <v>1298</v>
      </c>
      <c r="D18" s="71">
        <v>2204</v>
      </c>
      <c r="E18" s="72">
        <f t="shared" si="0"/>
        <v>3569</v>
      </c>
      <c r="G18" s="71">
        <v>921</v>
      </c>
      <c r="H18" s="71">
        <v>1365</v>
      </c>
      <c r="J18" s="71">
        <v>1496</v>
      </c>
      <c r="K18" s="71">
        <v>2073</v>
      </c>
      <c r="M18" s="56">
        <f t="shared" ref="M18:M30" si="6">G18/E18%</f>
        <v>25.805547772485291</v>
      </c>
      <c r="N18" s="56">
        <f t="shared" ref="N18:N30" si="7">H18/E18%</f>
        <v>38.24600728495377</v>
      </c>
      <c r="O18" s="56">
        <f t="shared" ref="O18:O30" si="8">K18/E18%</f>
        <v>58.083496777808911</v>
      </c>
      <c r="Q18" s="73">
        <v>16665</v>
      </c>
      <c r="R18" s="76">
        <f t="shared" si="4"/>
        <v>21.416141614161415</v>
      </c>
      <c r="T18" s="74"/>
    </row>
    <row r="19" spans="1:21" s="52" customFormat="1">
      <c r="A19" s="70" t="s">
        <v>43</v>
      </c>
      <c r="B19" s="71">
        <v>11</v>
      </c>
      <c r="C19" s="71">
        <v>202</v>
      </c>
      <c r="D19" s="71">
        <v>366</v>
      </c>
      <c r="E19" s="72">
        <f t="shared" si="0"/>
        <v>579</v>
      </c>
      <c r="G19" s="71">
        <v>204</v>
      </c>
      <c r="H19" s="71">
        <v>118</v>
      </c>
      <c r="J19" s="71">
        <v>418</v>
      </c>
      <c r="K19" s="71">
        <v>161</v>
      </c>
      <c r="M19" s="56">
        <f t="shared" si="6"/>
        <v>35.233160621761655</v>
      </c>
      <c r="N19" s="56">
        <f t="shared" si="7"/>
        <v>20.379965457685664</v>
      </c>
      <c r="O19" s="56">
        <f t="shared" si="8"/>
        <v>27.80656303972366</v>
      </c>
      <c r="Q19" s="73">
        <v>6342</v>
      </c>
      <c r="R19" s="76">
        <f t="shared" si="4"/>
        <v>9.1296121097445599</v>
      </c>
      <c r="T19" s="74"/>
    </row>
    <row r="20" spans="1:21" s="52" customFormat="1">
      <c r="A20" s="70" t="s">
        <v>44</v>
      </c>
      <c r="B20" s="71">
        <v>389</v>
      </c>
      <c r="C20" s="71">
        <v>1851</v>
      </c>
      <c r="D20" s="71">
        <v>1421</v>
      </c>
      <c r="E20" s="72">
        <f t="shared" si="0"/>
        <v>3661</v>
      </c>
      <c r="G20" s="71">
        <v>1592</v>
      </c>
      <c r="H20" s="71">
        <v>1513</v>
      </c>
      <c r="J20" s="71">
        <v>1425</v>
      </c>
      <c r="K20" s="71">
        <v>2236</v>
      </c>
      <c r="M20" s="56">
        <f t="shared" si="6"/>
        <v>43.485386506419012</v>
      </c>
      <c r="N20" s="56">
        <f t="shared" si="7"/>
        <v>41.32750614586179</v>
      </c>
      <c r="O20" s="56">
        <f t="shared" si="8"/>
        <v>61.076208686151325</v>
      </c>
      <c r="Q20" s="73">
        <v>8820</v>
      </c>
      <c r="R20" s="76">
        <f t="shared" si="4"/>
        <v>41.507936507936506</v>
      </c>
      <c r="T20" s="74"/>
    </row>
    <row r="21" spans="1:21" s="52" customFormat="1">
      <c r="A21" s="70" t="s">
        <v>45</v>
      </c>
      <c r="B21" s="71">
        <v>3</v>
      </c>
      <c r="C21" s="71">
        <v>174</v>
      </c>
      <c r="D21" s="71">
        <v>295</v>
      </c>
      <c r="E21" s="72">
        <f t="shared" si="0"/>
        <v>472</v>
      </c>
      <c r="G21" s="71">
        <v>22</v>
      </c>
      <c r="H21" s="71">
        <v>48</v>
      </c>
      <c r="J21" s="71">
        <v>265</v>
      </c>
      <c r="K21" s="71">
        <v>207</v>
      </c>
      <c r="M21" s="56">
        <f t="shared" si="6"/>
        <v>4.6610169491525424</v>
      </c>
      <c r="N21" s="56">
        <f t="shared" si="7"/>
        <v>10.16949152542373</v>
      </c>
      <c r="O21" s="56">
        <f t="shared" si="8"/>
        <v>43.855932203389834</v>
      </c>
      <c r="Q21" s="73">
        <v>2124</v>
      </c>
      <c r="R21" s="76">
        <f t="shared" si="4"/>
        <v>22.222222222222225</v>
      </c>
      <c r="T21" s="74"/>
    </row>
    <row r="22" spans="1:21" s="52" customFormat="1">
      <c r="A22" s="70" t="s">
        <v>46</v>
      </c>
      <c r="B22" s="71">
        <v>0</v>
      </c>
      <c r="C22" s="71">
        <v>86</v>
      </c>
      <c r="D22" s="71">
        <v>354</v>
      </c>
      <c r="E22" s="72">
        <f t="shared" si="0"/>
        <v>440</v>
      </c>
      <c r="G22" s="71">
        <v>83</v>
      </c>
      <c r="H22" s="71">
        <v>35</v>
      </c>
      <c r="J22" s="71">
        <v>153</v>
      </c>
      <c r="K22" s="71">
        <v>287</v>
      </c>
      <c r="M22" s="56">
        <f t="shared" si="6"/>
        <v>18.863636363636363</v>
      </c>
      <c r="N22" s="56">
        <f t="shared" si="7"/>
        <v>7.9545454545454541</v>
      </c>
      <c r="O22" s="56">
        <f t="shared" si="8"/>
        <v>65.22727272727272</v>
      </c>
      <c r="Q22" s="73">
        <v>5129</v>
      </c>
      <c r="R22" s="76">
        <f t="shared" si="4"/>
        <v>8.5786703061025538</v>
      </c>
      <c r="T22" s="74"/>
    </row>
    <row r="23" spans="1:21" s="52" customFormat="1">
      <c r="A23" s="70" t="s">
        <v>47</v>
      </c>
      <c r="B23" s="71">
        <v>2</v>
      </c>
      <c r="C23" s="71">
        <v>23</v>
      </c>
      <c r="D23" s="71">
        <v>30</v>
      </c>
      <c r="E23" s="72">
        <f t="shared" si="0"/>
        <v>55</v>
      </c>
      <c r="G23" s="71">
        <v>8</v>
      </c>
      <c r="H23" s="71">
        <v>33</v>
      </c>
      <c r="J23" s="71">
        <v>6</v>
      </c>
      <c r="K23" s="71">
        <v>49</v>
      </c>
      <c r="M23" s="56">
        <f t="shared" si="6"/>
        <v>14.545454545454545</v>
      </c>
      <c r="N23" s="56">
        <f t="shared" si="7"/>
        <v>59.999999999999993</v>
      </c>
      <c r="O23" s="56">
        <f t="shared" si="8"/>
        <v>89.090909090909079</v>
      </c>
      <c r="Q23" s="73">
        <v>190</v>
      </c>
      <c r="R23" s="76">
        <f t="shared" si="4"/>
        <v>28.947368421052634</v>
      </c>
      <c r="T23" s="74"/>
    </row>
    <row r="24" spans="1:21" s="52" customFormat="1">
      <c r="A24" s="70" t="s">
        <v>48</v>
      </c>
      <c r="B24" s="71">
        <v>5</v>
      </c>
      <c r="C24" s="71">
        <v>251</v>
      </c>
      <c r="D24" s="71">
        <v>483</v>
      </c>
      <c r="E24" s="72">
        <f t="shared" si="0"/>
        <v>739</v>
      </c>
      <c r="G24" s="71">
        <v>53</v>
      </c>
      <c r="H24" s="71">
        <v>140</v>
      </c>
      <c r="J24" s="71">
        <v>231</v>
      </c>
      <c r="K24" s="71">
        <v>508</v>
      </c>
      <c r="M24" s="56">
        <f t="shared" si="6"/>
        <v>7.1718538565629233</v>
      </c>
      <c r="N24" s="56">
        <f t="shared" si="7"/>
        <v>18.94451962110961</v>
      </c>
      <c r="O24" s="56">
        <f t="shared" si="8"/>
        <v>68.741542625169146</v>
      </c>
      <c r="Q24" s="73">
        <v>3772</v>
      </c>
      <c r="R24" s="76">
        <f t="shared" si="4"/>
        <v>19.591728525980912</v>
      </c>
      <c r="T24" s="74"/>
      <c r="U24" s="52" t="s">
        <v>69</v>
      </c>
    </row>
    <row r="25" spans="1:21" s="52" customFormat="1">
      <c r="A25" s="70" t="s">
        <v>49</v>
      </c>
      <c r="B25" s="71">
        <v>141</v>
      </c>
      <c r="C25" s="71">
        <v>1266</v>
      </c>
      <c r="D25" s="71">
        <v>1140</v>
      </c>
      <c r="E25" s="72">
        <f t="shared" si="0"/>
        <v>2547</v>
      </c>
      <c r="G25" s="71">
        <v>2343</v>
      </c>
      <c r="H25" s="71">
        <v>344</v>
      </c>
      <c r="J25" s="71">
        <v>1639</v>
      </c>
      <c r="K25" s="71">
        <v>908</v>
      </c>
      <c r="M25" s="56">
        <f t="shared" si="6"/>
        <v>91.99057714958775</v>
      </c>
      <c r="N25" s="56">
        <f t="shared" si="7"/>
        <v>13.506085590891246</v>
      </c>
      <c r="O25" s="56">
        <f t="shared" si="8"/>
        <v>35.649784059678055</v>
      </c>
      <c r="Q25" s="73">
        <v>5939</v>
      </c>
      <c r="R25" s="76">
        <f t="shared" si="4"/>
        <v>42.886007745411682</v>
      </c>
      <c r="T25" s="74"/>
    </row>
    <row r="26" spans="1:21" s="52" customFormat="1">
      <c r="A26" s="70" t="s">
        <v>50</v>
      </c>
      <c r="B26" s="71">
        <v>39</v>
      </c>
      <c r="C26" s="71">
        <v>451</v>
      </c>
      <c r="D26" s="71">
        <v>758</v>
      </c>
      <c r="E26" s="72">
        <f t="shared" si="0"/>
        <v>1248</v>
      </c>
      <c r="G26" s="71">
        <v>518</v>
      </c>
      <c r="H26" s="71">
        <v>401</v>
      </c>
      <c r="J26" s="71">
        <v>527</v>
      </c>
      <c r="K26" s="71">
        <v>721</v>
      </c>
      <c r="M26" s="56">
        <f t="shared" si="6"/>
        <v>41.506410256410255</v>
      </c>
      <c r="N26" s="56">
        <f t="shared" si="7"/>
        <v>32.131410256410255</v>
      </c>
      <c r="O26" s="56">
        <f t="shared" si="8"/>
        <v>57.772435897435898</v>
      </c>
      <c r="Q26" s="73">
        <v>8382</v>
      </c>
      <c r="R26" s="76">
        <f t="shared" si="4"/>
        <v>14.889047959914103</v>
      </c>
      <c r="T26" s="74"/>
    </row>
    <row r="27" spans="1:21" s="52" customFormat="1">
      <c r="A27" s="70" t="s">
        <v>51</v>
      </c>
      <c r="B27" s="71">
        <v>3</v>
      </c>
      <c r="C27" s="71">
        <v>116</v>
      </c>
      <c r="D27" s="71">
        <v>399</v>
      </c>
      <c r="E27" s="72">
        <f t="shared" si="0"/>
        <v>518</v>
      </c>
      <c r="G27" s="71">
        <v>405</v>
      </c>
      <c r="H27" s="71">
        <v>155</v>
      </c>
      <c r="J27" s="71">
        <v>81</v>
      </c>
      <c r="K27" s="71">
        <v>437</v>
      </c>
      <c r="M27" s="56">
        <f t="shared" si="6"/>
        <v>78.185328185328189</v>
      </c>
      <c r="N27" s="56">
        <f t="shared" si="7"/>
        <v>29.922779922779924</v>
      </c>
      <c r="O27" s="56">
        <f t="shared" si="8"/>
        <v>84.362934362934368</v>
      </c>
      <c r="Q27" s="73">
        <v>3437</v>
      </c>
      <c r="R27" s="76">
        <f t="shared" si="4"/>
        <v>15.071283095723015</v>
      </c>
      <c r="T27" s="74"/>
    </row>
    <row r="28" spans="1:21" s="52" customFormat="1">
      <c r="A28" s="70" t="s">
        <v>52</v>
      </c>
      <c r="B28" s="71">
        <v>3</v>
      </c>
      <c r="C28" s="71">
        <v>264</v>
      </c>
      <c r="D28" s="71">
        <v>814</v>
      </c>
      <c r="E28" s="72">
        <f t="shared" si="0"/>
        <v>1081</v>
      </c>
      <c r="G28" s="71">
        <v>425</v>
      </c>
      <c r="H28" s="71">
        <v>603</v>
      </c>
      <c r="J28" s="71">
        <v>191</v>
      </c>
      <c r="K28" s="71">
        <v>890</v>
      </c>
      <c r="M28" s="56">
        <f t="shared" si="6"/>
        <v>39.315448658649395</v>
      </c>
      <c r="N28" s="56">
        <f t="shared" si="7"/>
        <v>55.78168362627197</v>
      </c>
      <c r="O28" s="56">
        <f t="shared" si="8"/>
        <v>82.331174838112858</v>
      </c>
      <c r="Q28" s="73">
        <v>6853</v>
      </c>
      <c r="R28" s="76">
        <f t="shared" si="4"/>
        <v>15.774113526922516</v>
      </c>
      <c r="T28" s="74"/>
    </row>
    <row r="29" spans="1:21" s="52" customFormat="1">
      <c r="A29" s="70" t="s">
        <v>53</v>
      </c>
      <c r="B29" s="71">
        <v>69</v>
      </c>
      <c r="C29" s="71">
        <v>380</v>
      </c>
      <c r="D29" s="71">
        <v>363</v>
      </c>
      <c r="E29" s="72">
        <f t="shared" si="0"/>
        <v>812</v>
      </c>
      <c r="G29" s="71">
        <v>138</v>
      </c>
      <c r="H29" s="71">
        <v>311</v>
      </c>
      <c r="J29" s="71">
        <v>155</v>
      </c>
      <c r="K29" s="71">
        <v>657</v>
      </c>
      <c r="M29" s="56">
        <f t="shared" si="6"/>
        <v>16.995073891625616</v>
      </c>
      <c r="N29" s="56">
        <f t="shared" si="7"/>
        <v>38.300492610837445</v>
      </c>
      <c r="O29" s="56">
        <f t="shared" si="8"/>
        <v>80.911330049261096</v>
      </c>
      <c r="Q29" s="73">
        <v>1970</v>
      </c>
      <c r="R29" s="76">
        <f t="shared" si="4"/>
        <v>41.218274111675129</v>
      </c>
      <c r="T29" s="74"/>
    </row>
    <row r="30" spans="1:21" s="52" customFormat="1">
      <c r="A30" s="70" t="s">
        <v>25</v>
      </c>
      <c r="B30" s="71">
        <v>14</v>
      </c>
      <c r="C30" s="71">
        <v>214</v>
      </c>
      <c r="D30" s="71">
        <v>385</v>
      </c>
      <c r="E30" s="72">
        <f t="shared" si="0"/>
        <v>613</v>
      </c>
      <c r="F30" s="75"/>
      <c r="G30" s="71">
        <v>228</v>
      </c>
      <c r="H30" s="71">
        <v>204</v>
      </c>
      <c r="J30" s="71">
        <v>322</v>
      </c>
      <c r="K30" s="71">
        <v>291</v>
      </c>
      <c r="M30" s="56">
        <f t="shared" si="6"/>
        <v>37.194127243066887</v>
      </c>
      <c r="N30" s="56">
        <f t="shared" si="7"/>
        <v>33.278955954323003</v>
      </c>
      <c r="O30" s="56">
        <f t="shared" si="8"/>
        <v>47.471451876019579</v>
      </c>
      <c r="Q30" s="73">
        <v>2816</v>
      </c>
      <c r="R30" s="76">
        <f t="shared" si="4"/>
        <v>21.76846590909091</v>
      </c>
      <c r="T30" s="74"/>
    </row>
    <row r="31" spans="1:21" ht="27.95" customHeight="1">
      <c r="A31" s="81" t="s">
        <v>5</v>
      </c>
      <c r="B31" s="27">
        <f>SUM(B4:B30)</f>
        <v>1148</v>
      </c>
      <c r="C31" s="27">
        <f>SUM(C4:C30)</f>
        <v>10557</v>
      </c>
      <c r="D31" s="27">
        <f>SUM(D4:D30)</f>
        <v>15293</v>
      </c>
      <c r="E31" s="27">
        <f>SUM(E4:E30)</f>
        <v>26998</v>
      </c>
      <c r="F31" s="19"/>
      <c r="G31" s="27">
        <f>SUM(G4:G30)</f>
        <v>8529</v>
      </c>
      <c r="H31" s="27">
        <f>SUM(H4:H30)</f>
        <v>6048</v>
      </c>
      <c r="I31" s="3"/>
      <c r="J31" s="27">
        <f>SUM(J4:J30)</f>
        <v>15319</v>
      </c>
      <c r="K31" s="27">
        <f>SUM(K4:K30)</f>
        <v>11679</v>
      </c>
      <c r="L31" s="3"/>
      <c r="M31" s="4">
        <f>G31/E31%</f>
        <v>31.591228979924438</v>
      </c>
      <c r="N31" s="4">
        <f>H31/E31%</f>
        <v>22.401659382176454</v>
      </c>
      <c r="O31" s="4">
        <f>K31/E31%</f>
        <v>43.258759908141343</v>
      </c>
      <c r="P31" s="3"/>
      <c r="Q31" s="43">
        <f>SUM(Q5:Q30)</f>
        <v>138002</v>
      </c>
      <c r="R31" s="80">
        <f t="shared" si="4"/>
        <v>19.563484587179897</v>
      </c>
      <c r="T31" s="45"/>
    </row>
    <row r="32" spans="1:21" ht="20.100000000000001" customHeight="1">
      <c r="A32" s="5" t="s">
        <v>70</v>
      </c>
      <c r="B32" s="23"/>
      <c r="C32" s="23"/>
      <c r="D32" s="23"/>
      <c r="E32" s="23"/>
      <c r="F32" s="22"/>
      <c r="G32" s="22"/>
      <c r="H32" s="22"/>
      <c r="I32" s="22"/>
      <c r="J32" s="22"/>
      <c r="K32" s="22"/>
      <c r="L32" s="22"/>
      <c r="M32" s="22"/>
      <c r="N32" s="22"/>
      <c r="O32" s="24"/>
      <c r="P32" s="22"/>
      <c r="Q32" s="44"/>
      <c r="R32" s="24"/>
    </row>
  </sheetData>
  <printOptions horizontalCentered="1" verticalCentered="1"/>
  <pageMargins left="0.55118110236220474" right="0.55118110236220474" top="0.74803149606299213" bottom="0.74803149606299213" header="0.31496062992125984" footer="0.31496062992125984"/>
  <pageSetup paperSize="9" scale="93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7"/>
  <sheetViews>
    <sheetView showGridLines="0" workbookViewId="0"/>
  </sheetViews>
  <sheetFormatPr defaultColWidth="7.140625" defaultRowHeight="15"/>
  <cols>
    <col min="1" max="1" width="4.7109375" style="26" customWidth="1"/>
    <col min="2" max="2" width="28.140625" style="26" customWidth="1"/>
    <col min="3" max="3" width="7.85546875" style="26" bestFit="1" customWidth="1"/>
    <col min="4" max="4" width="9.42578125" style="26" bestFit="1" customWidth="1"/>
    <col min="5" max="5" width="7" style="26" bestFit="1" customWidth="1"/>
    <col min="6" max="6" width="8.7109375" style="26" bestFit="1" customWidth="1"/>
    <col min="7" max="7" width="8.140625" style="26" customWidth="1"/>
    <col min="8" max="8" width="7.140625" style="26" customWidth="1"/>
    <col min="9" max="9" width="7.85546875" style="26" bestFit="1" customWidth="1"/>
    <col min="10" max="10" width="3.28515625" style="26" bestFit="1" customWidth="1"/>
    <col min="11" max="12" width="7.85546875" style="26" bestFit="1" customWidth="1"/>
    <col min="13" max="13" width="2.28515625" style="26" customWidth="1"/>
    <col min="14" max="15" width="7.85546875" style="26" bestFit="1" customWidth="1"/>
    <col min="16" max="16" width="2.28515625" style="26" customWidth="1"/>
    <col min="17" max="19" width="6.7109375" style="26" customWidth="1"/>
    <col min="20" max="16384" width="7.140625" style="26"/>
  </cols>
  <sheetData>
    <row r="1" spans="1:20" ht="24" customHeight="1">
      <c r="A1" s="15" t="s">
        <v>74</v>
      </c>
      <c r="B1" s="12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4"/>
      <c r="T1" s="1"/>
    </row>
    <row r="2" spans="1:20" ht="24" customHeight="1">
      <c r="A2" s="16" t="s">
        <v>24</v>
      </c>
      <c r="B2" s="8"/>
      <c r="C2" s="9"/>
      <c r="D2" s="9"/>
      <c r="E2" s="9"/>
      <c r="F2" s="9"/>
      <c r="G2" s="9"/>
      <c r="H2" s="9"/>
      <c r="I2" s="9"/>
      <c r="J2" s="10"/>
      <c r="K2" s="9"/>
      <c r="L2" s="9"/>
      <c r="M2" s="10"/>
      <c r="N2" s="9"/>
      <c r="O2" s="9"/>
      <c r="P2" s="10"/>
      <c r="Q2" s="9"/>
      <c r="R2" s="9"/>
      <c r="S2" s="11"/>
      <c r="T2" s="1"/>
    </row>
    <row r="3" spans="1:20" s="18" customFormat="1" ht="45">
      <c r="A3" s="28" t="s">
        <v>7</v>
      </c>
      <c r="B3" s="28" t="s">
        <v>6</v>
      </c>
      <c r="C3" s="28" t="s">
        <v>0</v>
      </c>
      <c r="D3" s="28" t="s">
        <v>3</v>
      </c>
      <c r="E3" s="28" t="s">
        <v>4</v>
      </c>
      <c r="F3" s="28" t="s">
        <v>28</v>
      </c>
      <c r="G3" s="29" t="s">
        <v>13</v>
      </c>
      <c r="H3" s="29" t="s">
        <v>26</v>
      </c>
      <c r="I3" s="28" t="s">
        <v>5</v>
      </c>
      <c r="J3" s="2" t="s">
        <v>9</v>
      </c>
      <c r="K3" s="30" t="s">
        <v>57</v>
      </c>
      <c r="L3" s="30" t="s">
        <v>56</v>
      </c>
      <c r="M3" s="2"/>
      <c r="N3" s="30" t="s">
        <v>11</v>
      </c>
      <c r="O3" s="30" t="s">
        <v>10</v>
      </c>
      <c r="P3" s="17"/>
      <c r="Q3" s="29" t="s">
        <v>14</v>
      </c>
      <c r="R3" s="29" t="s">
        <v>15</v>
      </c>
      <c r="S3" s="29" t="s">
        <v>16</v>
      </c>
    </row>
    <row r="4" spans="1:20" s="52" customFormat="1" ht="18" customHeight="1">
      <c r="A4" s="140" t="s">
        <v>17</v>
      </c>
      <c r="B4" s="46" t="s">
        <v>30</v>
      </c>
      <c r="C4" s="47">
        <v>118</v>
      </c>
      <c r="D4" s="47">
        <v>10</v>
      </c>
      <c r="E4" s="47">
        <v>0</v>
      </c>
      <c r="F4" s="47">
        <v>0</v>
      </c>
      <c r="G4" s="47">
        <v>174</v>
      </c>
      <c r="H4" s="47">
        <v>0</v>
      </c>
      <c r="I4" s="48">
        <f t="shared" ref="I4:I8" si="0">SUM(C4:H4)</f>
        <v>302</v>
      </c>
      <c r="J4" s="49"/>
      <c r="K4" s="47">
        <v>90</v>
      </c>
      <c r="L4" s="47">
        <v>55</v>
      </c>
      <c r="M4" s="49"/>
      <c r="N4" s="47">
        <v>258</v>
      </c>
      <c r="O4" s="47">
        <v>44</v>
      </c>
      <c r="P4" s="50"/>
      <c r="Q4" s="51">
        <f t="shared" ref="Q4:Q26" si="1">K4/I4%</f>
        <v>29.801324503311257</v>
      </c>
      <c r="R4" s="51">
        <f t="shared" ref="R4:R26" si="2">L4/I4%</f>
        <v>18.211920529801326</v>
      </c>
      <c r="S4" s="51">
        <f t="shared" ref="S4:S26" si="3">O4/I4%</f>
        <v>14.569536423841059</v>
      </c>
    </row>
    <row r="5" spans="1:20" s="52" customFormat="1" ht="14.45" customHeight="1">
      <c r="A5" s="141"/>
      <c r="B5" s="46" t="s">
        <v>31</v>
      </c>
      <c r="C5" s="47">
        <v>48</v>
      </c>
      <c r="D5" s="47">
        <v>2</v>
      </c>
      <c r="E5" s="47">
        <v>0</v>
      </c>
      <c r="F5" s="47">
        <v>0</v>
      </c>
      <c r="G5" s="47">
        <v>78</v>
      </c>
      <c r="H5" s="47">
        <v>0</v>
      </c>
      <c r="I5" s="53">
        <f>SUM(C5:H5)</f>
        <v>128</v>
      </c>
      <c r="J5" s="54"/>
      <c r="K5" s="62">
        <v>25</v>
      </c>
      <c r="L5" s="62">
        <v>18</v>
      </c>
      <c r="M5" s="54"/>
      <c r="N5" s="62">
        <v>124</v>
      </c>
      <c r="O5" s="62">
        <v>3</v>
      </c>
      <c r="P5" s="55"/>
      <c r="Q5" s="56">
        <f t="shared" ref="Q5:Q6" si="4">K5/I5%</f>
        <v>19.53125</v>
      </c>
      <c r="R5" s="56">
        <f t="shared" ref="R5:R6" si="5">L5/I5%</f>
        <v>14.0625</v>
      </c>
      <c r="S5" s="56">
        <f t="shared" ref="S5:S6" si="6">O5/I5%</f>
        <v>2.34375</v>
      </c>
    </row>
    <row r="6" spans="1:20" s="52" customFormat="1" ht="14.45" customHeight="1">
      <c r="A6" s="141"/>
      <c r="B6" s="46" t="s">
        <v>54</v>
      </c>
      <c r="C6" s="47">
        <v>440</v>
      </c>
      <c r="D6" s="47">
        <v>70</v>
      </c>
      <c r="E6" s="47">
        <v>0</v>
      </c>
      <c r="F6" s="47">
        <v>0</v>
      </c>
      <c r="G6" s="47">
        <v>250</v>
      </c>
      <c r="H6" s="47">
        <v>0</v>
      </c>
      <c r="I6" s="53">
        <f t="shared" ref="I6" si="7">SUM(C6:H6)</f>
        <v>760</v>
      </c>
      <c r="J6" s="54"/>
      <c r="K6" s="62">
        <v>398</v>
      </c>
      <c r="L6" s="62">
        <v>412</v>
      </c>
      <c r="M6" s="54"/>
      <c r="N6" s="62">
        <v>435</v>
      </c>
      <c r="O6" s="62">
        <v>325</v>
      </c>
      <c r="P6" s="55"/>
      <c r="Q6" s="56">
        <f t="shared" si="4"/>
        <v>52.368421052631582</v>
      </c>
      <c r="R6" s="56">
        <f t="shared" si="5"/>
        <v>54.21052631578948</v>
      </c>
      <c r="S6" s="56">
        <f t="shared" si="6"/>
        <v>42.763157894736842</v>
      </c>
    </row>
    <row r="7" spans="1:20" s="52" customFormat="1" ht="14.45" customHeight="1">
      <c r="A7" s="141"/>
      <c r="B7" s="46" t="s">
        <v>25</v>
      </c>
      <c r="C7" s="47">
        <v>379</v>
      </c>
      <c r="D7" s="47">
        <v>135</v>
      </c>
      <c r="E7" s="47">
        <v>0</v>
      </c>
      <c r="F7" s="47">
        <v>0</v>
      </c>
      <c r="G7" s="47">
        <v>193</v>
      </c>
      <c r="H7" s="47">
        <v>1</v>
      </c>
      <c r="I7" s="53">
        <f t="shared" si="0"/>
        <v>708</v>
      </c>
      <c r="J7" s="54"/>
      <c r="K7" s="62">
        <v>472</v>
      </c>
      <c r="L7" s="62">
        <v>274</v>
      </c>
      <c r="M7" s="54"/>
      <c r="N7" s="62">
        <v>418</v>
      </c>
      <c r="O7" s="62">
        <v>291</v>
      </c>
      <c r="P7" s="55"/>
      <c r="Q7" s="56">
        <f t="shared" si="1"/>
        <v>66.666666666666671</v>
      </c>
      <c r="R7" s="56">
        <f t="shared" si="2"/>
        <v>38.700564971751412</v>
      </c>
      <c r="S7" s="56">
        <f t="shared" si="3"/>
        <v>41.101694915254235</v>
      </c>
    </row>
    <row r="8" spans="1:20" s="52" customFormat="1" ht="18" customHeight="1">
      <c r="A8" s="142"/>
      <c r="B8" s="57" t="s">
        <v>23</v>
      </c>
      <c r="C8" s="53">
        <f t="shared" ref="C8:H8" si="8">SUM(C4:C7)</f>
        <v>985</v>
      </c>
      <c r="D8" s="53">
        <f t="shared" si="8"/>
        <v>217</v>
      </c>
      <c r="E8" s="53">
        <f t="shared" si="8"/>
        <v>0</v>
      </c>
      <c r="F8" s="53">
        <f t="shared" si="8"/>
        <v>0</v>
      </c>
      <c r="G8" s="53">
        <f t="shared" si="8"/>
        <v>695</v>
      </c>
      <c r="H8" s="53">
        <f t="shared" si="8"/>
        <v>1</v>
      </c>
      <c r="I8" s="53">
        <f t="shared" si="0"/>
        <v>1898</v>
      </c>
      <c r="J8" s="54"/>
      <c r="K8" s="53">
        <f>SUM(K4:K7)</f>
        <v>985</v>
      </c>
      <c r="L8" s="53">
        <f>SUM(L4:L7)</f>
        <v>759</v>
      </c>
      <c r="M8" s="54"/>
      <c r="N8" s="53">
        <f>SUM(N4:N7)</f>
        <v>1235</v>
      </c>
      <c r="O8" s="53">
        <f>SUM(O4:O7)</f>
        <v>663</v>
      </c>
      <c r="P8" s="55"/>
      <c r="Q8" s="58">
        <f t="shared" si="1"/>
        <v>51.896733403582715</v>
      </c>
      <c r="R8" s="58">
        <f t="shared" si="2"/>
        <v>39.989462592202315</v>
      </c>
      <c r="S8" s="58">
        <f t="shared" si="3"/>
        <v>34.93150684931507</v>
      </c>
    </row>
    <row r="9" spans="1:20" s="52" customFormat="1">
      <c r="A9" s="67"/>
      <c r="B9" s="59"/>
      <c r="C9" s="60"/>
      <c r="D9" s="60"/>
      <c r="E9" s="60"/>
      <c r="F9" s="60"/>
      <c r="G9" s="60"/>
      <c r="H9" s="60"/>
      <c r="I9" s="60"/>
      <c r="J9" s="54"/>
      <c r="K9" s="60"/>
      <c r="L9" s="60"/>
      <c r="M9" s="54"/>
      <c r="N9" s="60"/>
      <c r="O9" s="60"/>
      <c r="P9" s="55"/>
      <c r="Q9" s="61"/>
      <c r="R9" s="61"/>
      <c r="S9" s="61"/>
    </row>
    <row r="10" spans="1:20" s="52" customFormat="1" ht="18" customHeight="1">
      <c r="A10" s="140" t="s">
        <v>12</v>
      </c>
      <c r="B10" s="46" t="s">
        <v>30</v>
      </c>
      <c r="C10" s="47">
        <v>2452</v>
      </c>
      <c r="D10" s="47">
        <v>556</v>
      </c>
      <c r="E10" s="47">
        <v>0</v>
      </c>
      <c r="F10" s="47">
        <v>0</v>
      </c>
      <c r="G10" s="47">
        <v>2052</v>
      </c>
      <c r="H10" s="47">
        <v>0</v>
      </c>
      <c r="I10" s="48">
        <f t="shared" ref="I10:I14" si="9">SUM(C10:H10)</f>
        <v>5060</v>
      </c>
      <c r="J10" s="49"/>
      <c r="K10" s="47">
        <v>1014</v>
      </c>
      <c r="L10" s="47">
        <v>696</v>
      </c>
      <c r="M10" s="49"/>
      <c r="N10" s="47">
        <v>4001</v>
      </c>
      <c r="O10" s="47">
        <v>1059</v>
      </c>
      <c r="P10" s="50"/>
      <c r="Q10" s="51">
        <f t="shared" si="1"/>
        <v>20.039525691699605</v>
      </c>
      <c r="R10" s="51">
        <f t="shared" si="2"/>
        <v>13.754940711462449</v>
      </c>
      <c r="S10" s="51">
        <f t="shared" si="3"/>
        <v>20.928853754940711</v>
      </c>
    </row>
    <row r="11" spans="1:20" s="52" customFormat="1" ht="14.45" customHeight="1">
      <c r="A11" s="141"/>
      <c r="B11" s="46" t="s">
        <v>31</v>
      </c>
      <c r="C11" s="47">
        <v>394</v>
      </c>
      <c r="D11" s="47">
        <v>76</v>
      </c>
      <c r="E11" s="47">
        <v>0</v>
      </c>
      <c r="F11" s="47">
        <v>0</v>
      </c>
      <c r="G11" s="47">
        <v>563</v>
      </c>
      <c r="H11" s="47">
        <v>0</v>
      </c>
      <c r="I11" s="53">
        <f>SUM(C11:H11)</f>
        <v>1033</v>
      </c>
      <c r="J11" s="54"/>
      <c r="K11" s="62">
        <v>185</v>
      </c>
      <c r="L11" s="62">
        <v>140</v>
      </c>
      <c r="M11" s="54"/>
      <c r="N11" s="62">
        <v>939</v>
      </c>
      <c r="O11" s="62">
        <v>93</v>
      </c>
      <c r="P11" s="55"/>
      <c r="Q11" s="56">
        <f t="shared" ref="Q11:Q12" si="10">K11/I11%</f>
        <v>17.909002904162634</v>
      </c>
      <c r="R11" s="56">
        <f t="shared" ref="R11:R12" si="11">L11/I11%</f>
        <v>13.552758954501453</v>
      </c>
      <c r="S11" s="56">
        <f t="shared" ref="S11:S12" si="12">O11/I11%</f>
        <v>9.0029041626331079</v>
      </c>
    </row>
    <row r="12" spans="1:20" s="52" customFormat="1" ht="14.45" customHeight="1">
      <c r="A12" s="141"/>
      <c r="B12" s="46" t="s">
        <v>54</v>
      </c>
      <c r="C12" s="47">
        <v>3849</v>
      </c>
      <c r="D12" s="47">
        <v>2347</v>
      </c>
      <c r="E12" s="47">
        <v>0</v>
      </c>
      <c r="F12" s="47">
        <v>0</v>
      </c>
      <c r="G12" s="47">
        <v>2962</v>
      </c>
      <c r="H12" s="47">
        <v>0</v>
      </c>
      <c r="I12" s="53">
        <f t="shared" ref="I12" si="13">SUM(C12:H12)</f>
        <v>9158</v>
      </c>
      <c r="J12" s="54"/>
      <c r="K12" s="62">
        <v>3794</v>
      </c>
      <c r="L12" s="62">
        <v>5121</v>
      </c>
      <c r="M12" s="54"/>
      <c r="N12" s="62">
        <v>4459</v>
      </c>
      <c r="O12" s="62">
        <v>4700</v>
      </c>
      <c r="P12" s="55"/>
      <c r="Q12" s="56">
        <f t="shared" si="10"/>
        <v>41.428259445293733</v>
      </c>
      <c r="R12" s="56">
        <f t="shared" si="11"/>
        <v>55.918322777899107</v>
      </c>
      <c r="S12" s="56">
        <f t="shared" si="12"/>
        <v>51.321249181043896</v>
      </c>
    </row>
    <row r="13" spans="1:20" s="52" customFormat="1" ht="14.45" customHeight="1">
      <c r="A13" s="141"/>
      <c r="B13" s="46" t="s">
        <v>25</v>
      </c>
      <c r="C13" s="47">
        <v>5362</v>
      </c>
      <c r="D13" s="47">
        <v>3085</v>
      </c>
      <c r="E13" s="47">
        <v>0</v>
      </c>
      <c r="F13" s="47">
        <v>0</v>
      </c>
      <c r="G13" s="47">
        <v>2276</v>
      </c>
      <c r="H13" s="47">
        <v>56</v>
      </c>
      <c r="I13" s="53">
        <f t="shared" si="9"/>
        <v>10779</v>
      </c>
      <c r="J13" s="54"/>
      <c r="K13" s="62">
        <v>6150</v>
      </c>
      <c r="L13" s="62">
        <v>3886</v>
      </c>
      <c r="M13" s="54"/>
      <c r="N13" s="62">
        <v>5849</v>
      </c>
      <c r="O13" s="62">
        <v>4930</v>
      </c>
      <c r="P13" s="55"/>
      <c r="Q13" s="56">
        <f t="shared" si="1"/>
        <v>57.055385471750625</v>
      </c>
      <c r="R13" s="56">
        <f t="shared" si="2"/>
        <v>36.051581779385842</v>
      </c>
      <c r="S13" s="56">
        <f t="shared" si="3"/>
        <v>45.737081361907407</v>
      </c>
    </row>
    <row r="14" spans="1:20" s="52" customFormat="1" ht="18" customHeight="1">
      <c r="A14" s="142"/>
      <c r="B14" s="57" t="s">
        <v>22</v>
      </c>
      <c r="C14" s="53">
        <f t="shared" ref="C14:H14" si="14">SUM(C10:C13)</f>
        <v>12057</v>
      </c>
      <c r="D14" s="53">
        <f t="shared" si="14"/>
        <v>6064</v>
      </c>
      <c r="E14" s="53">
        <f t="shared" si="14"/>
        <v>0</v>
      </c>
      <c r="F14" s="53">
        <f t="shared" si="14"/>
        <v>0</v>
      </c>
      <c r="G14" s="53">
        <f t="shared" si="14"/>
        <v>7853</v>
      </c>
      <c r="H14" s="53">
        <f t="shared" si="14"/>
        <v>56</v>
      </c>
      <c r="I14" s="53">
        <f t="shared" si="9"/>
        <v>26030</v>
      </c>
      <c r="J14" s="54"/>
      <c r="K14" s="53">
        <f>SUM(K10:K13)</f>
        <v>11143</v>
      </c>
      <c r="L14" s="53">
        <f>SUM(L10:L13)</f>
        <v>9843</v>
      </c>
      <c r="M14" s="54"/>
      <c r="N14" s="53">
        <f>SUM(N10:N13)</f>
        <v>15248</v>
      </c>
      <c r="O14" s="53">
        <f>SUM(O10:O13)</f>
        <v>10782</v>
      </c>
      <c r="P14" s="55"/>
      <c r="Q14" s="58">
        <f t="shared" si="1"/>
        <v>42.80829811755666</v>
      </c>
      <c r="R14" s="58">
        <f t="shared" si="2"/>
        <v>37.814060699193234</v>
      </c>
      <c r="S14" s="58">
        <f t="shared" si="3"/>
        <v>41.421436803688053</v>
      </c>
    </row>
    <row r="15" spans="1:20" s="52" customFormat="1">
      <c r="A15" s="67"/>
      <c r="B15" s="59"/>
      <c r="C15" s="60"/>
      <c r="D15" s="60"/>
      <c r="E15" s="60"/>
      <c r="F15" s="60"/>
      <c r="G15" s="60"/>
      <c r="H15" s="60"/>
      <c r="I15" s="60"/>
      <c r="J15" s="54"/>
      <c r="K15" s="60"/>
      <c r="L15" s="60"/>
      <c r="M15" s="54"/>
      <c r="N15" s="60"/>
      <c r="O15" s="60"/>
      <c r="P15" s="55"/>
      <c r="Q15" s="61"/>
      <c r="R15" s="61"/>
      <c r="S15" s="61"/>
    </row>
    <row r="16" spans="1:20" s="52" customFormat="1" ht="18" customHeight="1">
      <c r="A16" s="140" t="s">
        <v>8</v>
      </c>
      <c r="B16" s="46" t="s">
        <v>30</v>
      </c>
      <c r="C16" s="47">
        <v>5693</v>
      </c>
      <c r="D16" s="47">
        <v>4250</v>
      </c>
      <c r="E16" s="47">
        <v>37</v>
      </c>
      <c r="F16" s="47">
        <v>0</v>
      </c>
      <c r="G16" s="47">
        <v>1915</v>
      </c>
      <c r="H16" s="47">
        <v>0</v>
      </c>
      <c r="I16" s="48">
        <f t="shared" ref="I16:I20" si="15">SUM(C16:H16)</f>
        <v>11895</v>
      </c>
      <c r="J16" s="49"/>
      <c r="K16" s="47">
        <v>1431</v>
      </c>
      <c r="L16" s="47">
        <v>1015</v>
      </c>
      <c r="M16" s="49"/>
      <c r="N16" s="47">
        <v>8842</v>
      </c>
      <c r="O16" s="47">
        <v>3053</v>
      </c>
      <c r="P16" s="50"/>
      <c r="Q16" s="51">
        <f t="shared" si="1"/>
        <v>12.030264817150062</v>
      </c>
      <c r="R16" s="51">
        <f t="shared" si="2"/>
        <v>8.532997057587222</v>
      </c>
      <c r="S16" s="51">
        <f t="shared" si="3"/>
        <v>25.666246321984026</v>
      </c>
    </row>
    <row r="17" spans="1:19" s="52" customFormat="1">
      <c r="A17" s="141"/>
      <c r="B17" s="46" t="s">
        <v>31</v>
      </c>
      <c r="C17" s="47">
        <v>1241</v>
      </c>
      <c r="D17" s="47">
        <v>272</v>
      </c>
      <c r="E17" s="47">
        <v>1</v>
      </c>
      <c r="F17" s="47">
        <v>0</v>
      </c>
      <c r="G17" s="47">
        <v>421</v>
      </c>
      <c r="H17" s="47">
        <v>0</v>
      </c>
      <c r="I17" s="53">
        <f>SUM(C17:H17)</f>
        <v>1935</v>
      </c>
      <c r="J17" s="54"/>
      <c r="K17" s="62">
        <v>300</v>
      </c>
      <c r="L17" s="62">
        <v>197</v>
      </c>
      <c r="M17" s="54"/>
      <c r="N17" s="62">
        <v>1707</v>
      </c>
      <c r="O17" s="62">
        <v>228</v>
      </c>
      <c r="P17" s="55"/>
      <c r="Q17" s="56">
        <f t="shared" ref="Q17:Q18" si="16">K17/I17%</f>
        <v>15.503875968992247</v>
      </c>
      <c r="R17" s="56">
        <f t="shared" ref="R17:R18" si="17">L17/I17%</f>
        <v>10.180878552971576</v>
      </c>
      <c r="S17" s="56">
        <f t="shared" ref="S17:S18" si="18">O17/I17%</f>
        <v>11.782945736434108</v>
      </c>
    </row>
    <row r="18" spans="1:19" s="52" customFormat="1">
      <c r="A18" s="141"/>
      <c r="B18" s="46" t="s">
        <v>54</v>
      </c>
      <c r="C18" s="47">
        <v>6151</v>
      </c>
      <c r="D18" s="47">
        <v>5601</v>
      </c>
      <c r="E18" s="47">
        <v>14</v>
      </c>
      <c r="F18" s="47">
        <v>2</v>
      </c>
      <c r="G18" s="47">
        <v>2846</v>
      </c>
      <c r="H18" s="47">
        <v>0</v>
      </c>
      <c r="I18" s="53">
        <f t="shared" ref="I18" si="19">SUM(C18:H18)</f>
        <v>14614</v>
      </c>
      <c r="J18" s="54"/>
      <c r="K18" s="62">
        <v>3590</v>
      </c>
      <c r="L18" s="62">
        <v>6962</v>
      </c>
      <c r="M18" s="54"/>
      <c r="N18" s="62">
        <v>7135</v>
      </c>
      <c r="O18" s="62">
        <v>7479</v>
      </c>
      <c r="P18" s="55"/>
      <c r="Q18" s="56">
        <f t="shared" si="16"/>
        <v>24.565485151224856</v>
      </c>
      <c r="R18" s="56">
        <f t="shared" si="17"/>
        <v>47.639250034213774</v>
      </c>
      <c r="S18" s="56">
        <f t="shared" si="18"/>
        <v>51.176953606131114</v>
      </c>
    </row>
    <row r="19" spans="1:19" s="52" customFormat="1">
      <c r="A19" s="141"/>
      <c r="B19" s="46" t="s">
        <v>25</v>
      </c>
      <c r="C19" s="47">
        <v>8017</v>
      </c>
      <c r="D19" s="47">
        <v>12026</v>
      </c>
      <c r="E19" s="47">
        <v>12</v>
      </c>
      <c r="F19" s="47">
        <v>0</v>
      </c>
      <c r="G19" s="47">
        <v>3522</v>
      </c>
      <c r="H19" s="47">
        <v>138</v>
      </c>
      <c r="I19" s="53">
        <f t="shared" si="15"/>
        <v>23715</v>
      </c>
      <c r="J19" s="54"/>
      <c r="K19" s="62">
        <v>8857</v>
      </c>
      <c r="L19" s="62">
        <v>7003</v>
      </c>
      <c r="M19" s="54"/>
      <c r="N19" s="62">
        <v>11423</v>
      </c>
      <c r="O19" s="62">
        <v>12292</v>
      </c>
      <c r="P19" s="55"/>
      <c r="Q19" s="56">
        <f t="shared" si="1"/>
        <v>37.347670250896059</v>
      </c>
      <c r="R19" s="56">
        <f t="shared" si="2"/>
        <v>29.529833438751844</v>
      </c>
      <c r="S19" s="56">
        <f t="shared" si="3"/>
        <v>51.832173729706938</v>
      </c>
    </row>
    <row r="20" spans="1:19" s="52" customFormat="1" ht="18" customHeight="1">
      <c r="A20" s="142"/>
      <c r="B20" s="57" t="s">
        <v>27</v>
      </c>
      <c r="C20" s="53">
        <f t="shared" ref="C20:H20" si="20">SUM(C16:C19)</f>
        <v>21102</v>
      </c>
      <c r="D20" s="53">
        <f t="shared" si="20"/>
        <v>22149</v>
      </c>
      <c r="E20" s="53">
        <f t="shared" si="20"/>
        <v>64</v>
      </c>
      <c r="F20" s="53">
        <f t="shared" si="20"/>
        <v>2</v>
      </c>
      <c r="G20" s="53">
        <f t="shared" si="20"/>
        <v>8704</v>
      </c>
      <c r="H20" s="53">
        <f t="shared" si="20"/>
        <v>138</v>
      </c>
      <c r="I20" s="53">
        <f t="shared" si="15"/>
        <v>52159</v>
      </c>
      <c r="J20" s="54"/>
      <c r="K20" s="53">
        <f>SUM(K16:K19)</f>
        <v>14178</v>
      </c>
      <c r="L20" s="53">
        <f>SUM(L16:L19)</f>
        <v>15177</v>
      </c>
      <c r="M20" s="54"/>
      <c r="N20" s="53">
        <f>SUM(N16:N19)</f>
        <v>29107</v>
      </c>
      <c r="O20" s="53">
        <f>SUM(O16:O19)</f>
        <v>23052</v>
      </c>
      <c r="P20" s="55"/>
      <c r="Q20" s="58">
        <f t="shared" si="1"/>
        <v>27.182269598726968</v>
      </c>
      <c r="R20" s="58">
        <f t="shared" si="2"/>
        <v>29.097567054583099</v>
      </c>
      <c r="S20" s="58">
        <f t="shared" si="3"/>
        <v>44.195632584980537</v>
      </c>
    </row>
    <row r="21" spans="1:19" s="52" customFormat="1">
      <c r="A21" s="67"/>
      <c r="B21" s="59"/>
      <c r="C21" s="60"/>
      <c r="D21" s="60"/>
      <c r="E21" s="60"/>
      <c r="F21" s="60"/>
      <c r="G21" s="60"/>
      <c r="H21" s="60"/>
      <c r="I21" s="60"/>
      <c r="J21" s="54"/>
      <c r="K21" s="60"/>
      <c r="L21" s="60"/>
      <c r="M21" s="54"/>
      <c r="N21" s="60"/>
      <c r="O21" s="60"/>
      <c r="P21" s="55"/>
      <c r="Q21" s="61"/>
      <c r="R21" s="61"/>
      <c r="S21" s="61"/>
    </row>
    <row r="22" spans="1:19" s="52" customFormat="1" ht="18" customHeight="1">
      <c r="A22" s="137" t="s">
        <v>5</v>
      </c>
      <c r="B22" s="46" t="s">
        <v>30</v>
      </c>
      <c r="C22" s="47">
        <f t="shared" ref="C22:I25" si="21">C16+C10+C4</f>
        <v>8263</v>
      </c>
      <c r="D22" s="47">
        <f t="shared" si="21"/>
        <v>4816</v>
      </c>
      <c r="E22" s="47">
        <f t="shared" si="21"/>
        <v>37</v>
      </c>
      <c r="F22" s="47">
        <f t="shared" si="21"/>
        <v>0</v>
      </c>
      <c r="G22" s="47">
        <f t="shared" si="21"/>
        <v>4141</v>
      </c>
      <c r="H22" s="47">
        <f t="shared" si="21"/>
        <v>0</v>
      </c>
      <c r="I22" s="48">
        <f t="shared" si="21"/>
        <v>17257</v>
      </c>
      <c r="J22" s="49"/>
      <c r="K22" s="47">
        <f>K16+K10+K4</f>
        <v>2535</v>
      </c>
      <c r="L22" s="47">
        <f>L16+L10+L4</f>
        <v>1766</v>
      </c>
      <c r="M22" s="49"/>
      <c r="N22" s="47">
        <f>N16+N10+N4</f>
        <v>13101</v>
      </c>
      <c r="O22" s="47">
        <f>O16+O10+O4</f>
        <v>4156</v>
      </c>
      <c r="P22" s="50"/>
      <c r="Q22" s="51">
        <f t="shared" si="1"/>
        <v>14.689691139827318</v>
      </c>
      <c r="R22" s="51">
        <f t="shared" si="2"/>
        <v>10.233528423248536</v>
      </c>
      <c r="S22" s="51">
        <f t="shared" si="3"/>
        <v>24.082980819377646</v>
      </c>
    </row>
    <row r="23" spans="1:19" s="52" customFormat="1">
      <c r="A23" s="138"/>
      <c r="B23" s="46" t="s">
        <v>31</v>
      </c>
      <c r="C23" s="62">
        <f t="shared" si="21"/>
        <v>1683</v>
      </c>
      <c r="D23" s="62">
        <f t="shared" si="21"/>
        <v>350</v>
      </c>
      <c r="E23" s="62">
        <f t="shared" si="21"/>
        <v>1</v>
      </c>
      <c r="F23" s="62">
        <f t="shared" si="21"/>
        <v>0</v>
      </c>
      <c r="G23" s="62">
        <f t="shared" si="21"/>
        <v>1062</v>
      </c>
      <c r="H23" s="47">
        <f t="shared" si="21"/>
        <v>0</v>
      </c>
      <c r="I23" s="53">
        <f t="shared" si="21"/>
        <v>3096</v>
      </c>
      <c r="J23" s="54"/>
      <c r="K23" s="62">
        <f>K17+K11+K5</f>
        <v>510</v>
      </c>
      <c r="L23" s="62">
        <f>L17+L11+L5</f>
        <v>355</v>
      </c>
      <c r="M23" s="54"/>
      <c r="N23" s="62">
        <f>N17+N11+N5</f>
        <v>2770</v>
      </c>
      <c r="O23" s="62">
        <f>O17+O11+O5</f>
        <v>324</v>
      </c>
      <c r="P23" s="55"/>
      <c r="Q23" s="56">
        <f t="shared" si="1"/>
        <v>16.472868217054263</v>
      </c>
      <c r="R23" s="56">
        <f t="shared" si="2"/>
        <v>11.466408268733851</v>
      </c>
      <c r="S23" s="56">
        <f t="shared" si="3"/>
        <v>10.465116279069766</v>
      </c>
    </row>
    <row r="24" spans="1:19" s="52" customFormat="1">
      <c r="A24" s="138"/>
      <c r="B24" s="46" t="s">
        <v>54</v>
      </c>
      <c r="C24" s="62">
        <f t="shared" si="21"/>
        <v>10440</v>
      </c>
      <c r="D24" s="62">
        <f t="shared" si="21"/>
        <v>8018</v>
      </c>
      <c r="E24" s="62">
        <f t="shared" si="21"/>
        <v>14</v>
      </c>
      <c r="F24" s="62">
        <f t="shared" si="21"/>
        <v>2</v>
      </c>
      <c r="G24" s="62">
        <f t="shared" si="21"/>
        <v>6058</v>
      </c>
      <c r="H24" s="47">
        <f t="shared" si="21"/>
        <v>0</v>
      </c>
      <c r="I24" s="53">
        <f t="shared" ref="I24:I25" si="22">SUM(C24:H24)</f>
        <v>24532</v>
      </c>
      <c r="J24" s="54"/>
      <c r="K24" s="62">
        <f t="shared" ref="K24:L25" si="23">K18+K12+K6</f>
        <v>7782</v>
      </c>
      <c r="L24" s="62">
        <f t="shared" si="23"/>
        <v>12495</v>
      </c>
      <c r="M24" s="54"/>
      <c r="N24" s="62">
        <f t="shared" ref="N24:O25" si="24">N18+N12+N6</f>
        <v>12029</v>
      </c>
      <c r="O24" s="62">
        <f t="shared" si="24"/>
        <v>12504</v>
      </c>
      <c r="P24" s="55"/>
      <c r="Q24" s="56">
        <f t="shared" si="1"/>
        <v>31.721832708299367</v>
      </c>
      <c r="R24" s="56">
        <f t="shared" si="2"/>
        <v>50.933474645361166</v>
      </c>
      <c r="S24" s="56">
        <f t="shared" si="3"/>
        <v>50.970161421816407</v>
      </c>
    </row>
    <row r="25" spans="1:19" s="52" customFormat="1">
      <c r="A25" s="138"/>
      <c r="B25" s="46" t="s">
        <v>25</v>
      </c>
      <c r="C25" s="62">
        <f t="shared" si="21"/>
        <v>13758</v>
      </c>
      <c r="D25" s="62">
        <f t="shared" si="21"/>
        <v>15246</v>
      </c>
      <c r="E25" s="62">
        <f t="shared" si="21"/>
        <v>12</v>
      </c>
      <c r="F25" s="62">
        <f t="shared" si="21"/>
        <v>0</v>
      </c>
      <c r="G25" s="62">
        <f t="shared" si="21"/>
        <v>5991</v>
      </c>
      <c r="H25" s="47">
        <f t="shared" si="21"/>
        <v>195</v>
      </c>
      <c r="I25" s="53">
        <f t="shared" si="22"/>
        <v>35202</v>
      </c>
      <c r="J25" s="54"/>
      <c r="K25" s="62">
        <f t="shared" si="23"/>
        <v>15479</v>
      </c>
      <c r="L25" s="62">
        <f t="shared" si="23"/>
        <v>11163</v>
      </c>
      <c r="M25" s="54"/>
      <c r="N25" s="62">
        <f t="shared" si="24"/>
        <v>17690</v>
      </c>
      <c r="O25" s="62">
        <f t="shared" si="24"/>
        <v>17513</v>
      </c>
      <c r="P25" s="55"/>
      <c r="Q25" s="56">
        <f t="shared" si="1"/>
        <v>43.971933412874272</v>
      </c>
      <c r="R25" s="56">
        <f t="shared" si="2"/>
        <v>31.711266405317883</v>
      </c>
      <c r="S25" s="56">
        <f t="shared" si="3"/>
        <v>49.750014203738424</v>
      </c>
    </row>
    <row r="26" spans="1:19" s="52" customFormat="1" ht="27.95" customHeight="1">
      <c r="A26" s="139"/>
      <c r="B26" s="63" t="s">
        <v>21</v>
      </c>
      <c r="C26" s="53">
        <f>SUM(C22:C25)</f>
        <v>34144</v>
      </c>
      <c r="D26" s="53">
        <f t="shared" ref="D26:H26" si="25">SUM(D22:D25)</f>
        <v>28430</v>
      </c>
      <c r="E26" s="53">
        <f t="shared" si="25"/>
        <v>64</v>
      </c>
      <c r="F26" s="53">
        <f t="shared" si="25"/>
        <v>2</v>
      </c>
      <c r="G26" s="53">
        <f t="shared" si="25"/>
        <v>17252</v>
      </c>
      <c r="H26" s="53">
        <f t="shared" si="25"/>
        <v>195</v>
      </c>
      <c r="I26" s="53">
        <f t="shared" ref="I26" si="26">SUM(C26:H26)</f>
        <v>80087</v>
      </c>
      <c r="J26" s="64"/>
      <c r="K26" s="65">
        <f>K20+K14+K8</f>
        <v>26306</v>
      </c>
      <c r="L26" s="65">
        <f>L20+L14+L8</f>
        <v>25779</v>
      </c>
      <c r="M26" s="64"/>
      <c r="N26" s="65">
        <f>SUM(N22:N25)</f>
        <v>45590</v>
      </c>
      <c r="O26" s="65">
        <f>SUM(O22:O25)</f>
        <v>34497</v>
      </c>
      <c r="P26" s="55"/>
      <c r="Q26" s="66">
        <f t="shared" si="1"/>
        <v>32.846779127698625</v>
      </c>
      <c r="R26" s="66">
        <f t="shared" si="2"/>
        <v>32.188744740095146</v>
      </c>
      <c r="S26" s="66">
        <f t="shared" si="3"/>
        <v>43.074406582841164</v>
      </c>
    </row>
    <row r="27" spans="1:19" ht="21.95" customHeight="1">
      <c r="A27" s="5" t="s">
        <v>70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7"/>
    </row>
  </sheetData>
  <mergeCells count="4">
    <mergeCell ref="A22:A26"/>
    <mergeCell ref="A4:A8"/>
    <mergeCell ref="A10:A14"/>
    <mergeCell ref="A16:A20"/>
  </mergeCells>
  <printOptions horizontalCentered="1" verticalCentered="1"/>
  <pageMargins left="0.55118110236220474" right="0.55118110236220474" top="0.78740157480314965" bottom="0.78740157480314965" header="0.31496062992125984" footer="0.31496062992125984"/>
  <pageSetup paperSize="9" scale="9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2"/>
  <sheetViews>
    <sheetView showGridLines="0" workbookViewId="0"/>
  </sheetViews>
  <sheetFormatPr defaultColWidth="8.85546875" defaultRowHeight="15"/>
  <cols>
    <col min="1" max="1" width="38.7109375" style="26" customWidth="1"/>
    <col min="2" max="5" width="8.7109375" style="21" customWidth="1"/>
    <col min="6" max="6" width="3.5703125" style="26" customWidth="1"/>
    <col min="7" max="8" width="8.140625" style="26" customWidth="1"/>
    <col min="9" max="9" width="2.28515625" style="26" customWidth="1"/>
    <col min="10" max="11" width="7.7109375" style="26" customWidth="1"/>
    <col min="12" max="12" width="2.28515625" style="26" customWidth="1"/>
    <col min="13" max="15" width="6.7109375" style="26" customWidth="1"/>
    <col min="16" max="16" width="2.28515625" style="26" customWidth="1"/>
    <col min="17" max="17" width="8.7109375" style="20" customWidth="1"/>
    <col min="18" max="18" width="7.28515625" style="26" bestFit="1" customWidth="1"/>
    <col min="19" max="19" width="5.5703125" style="26" customWidth="1"/>
    <col min="20" max="16384" width="8.85546875" style="26"/>
  </cols>
  <sheetData>
    <row r="1" spans="1:20" ht="24" customHeight="1">
      <c r="A1" s="15" t="s">
        <v>74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4"/>
      <c r="P1" s="13"/>
      <c r="Q1" s="39"/>
      <c r="R1" s="14"/>
      <c r="S1" s="1"/>
    </row>
    <row r="2" spans="1:20" ht="24" customHeight="1">
      <c r="A2" s="16" t="s">
        <v>58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11"/>
      <c r="P2" s="9"/>
      <c r="Q2" s="40"/>
      <c r="R2" s="11"/>
      <c r="S2" s="1"/>
    </row>
    <row r="3" spans="1:20" ht="45">
      <c r="A3" s="28" t="s">
        <v>59</v>
      </c>
      <c r="B3" s="37" t="s">
        <v>18</v>
      </c>
      <c r="C3" s="37" t="s">
        <v>19</v>
      </c>
      <c r="D3" s="37" t="s">
        <v>20</v>
      </c>
      <c r="E3" s="37" t="s">
        <v>5</v>
      </c>
      <c r="F3" s="2" t="s">
        <v>9</v>
      </c>
      <c r="G3" s="38" t="s">
        <v>57</v>
      </c>
      <c r="H3" s="38" t="s">
        <v>56</v>
      </c>
      <c r="I3" s="2"/>
      <c r="J3" s="38" t="s">
        <v>11</v>
      </c>
      <c r="K3" s="37" t="s">
        <v>10</v>
      </c>
      <c r="L3" s="2"/>
      <c r="M3" s="36" t="s">
        <v>14</v>
      </c>
      <c r="N3" s="36" t="s">
        <v>15</v>
      </c>
      <c r="O3" s="36" t="s">
        <v>16</v>
      </c>
      <c r="P3" s="2"/>
      <c r="Q3" s="41" t="s">
        <v>60</v>
      </c>
      <c r="R3" s="36" t="s">
        <v>61</v>
      </c>
    </row>
    <row r="4" spans="1:20" s="52" customFormat="1" ht="18" customHeight="1">
      <c r="A4" s="69" t="s">
        <v>1</v>
      </c>
      <c r="B4" s="31"/>
      <c r="C4" s="32"/>
      <c r="D4" s="32"/>
      <c r="E4" s="32"/>
      <c r="F4" s="35"/>
      <c r="G4" s="32"/>
      <c r="H4" s="32"/>
      <c r="I4" s="35"/>
      <c r="J4" s="32"/>
      <c r="K4" s="32"/>
      <c r="L4" s="35"/>
      <c r="M4" s="33"/>
      <c r="N4" s="33"/>
      <c r="O4" s="33"/>
      <c r="P4" s="35"/>
      <c r="Q4" s="42"/>
      <c r="R4" s="34"/>
    </row>
    <row r="5" spans="1:20" s="52" customFormat="1">
      <c r="A5" s="70" t="s">
        <v>34</v>
      </c>
      <c r="B5" s="71">
        <v>0</v>
      </c>
      <c r="C5" s="71">
        <v>10</v>
      </c>
      <c r="D5" s="71">
        <v>25</v>
      </c>
      <c r="E5" s="72">
        <f t="shared" ref="E5:E30" si="0">SUM(B5:D5)</f>
        <v>35</v>
      </c>
      <c r="G5" s="71">
        <v>1</v>
      </c>
      <c r="H5" s="71">
        <v>2</v>
      </c>
      <c r="J5" s="71">
        <v>32</v>
      </c>
      <c r="K5" s="71">
        <v>3</v>
      </c>
      <c r="M5" s="56">
        <f t="shared" ref="M5:M30" si="1">G5/E5%</f>
        <v>2.8571428571428572</v>
      </c>
      <c r="N5" s="56">
        <f t="shared" ref="N5:N30" si="2">H5/E5%</f>
        <v>5.7142857142857144</v>
      </c>
      <c r="O5" s="56">
        <f t="shared" ref="O5:O30" si="3">K5/E5%</f>
        <v>8.5714285714285712</v>
      </c>
      <c r="Q5" s="73">
        <v>624</v>
      </c>
      <c r="R5" s="76">
        <f>+E5/Q5%</f>
        <v>5.6089743589743586</v>
      </c>
      <c r="T5" s="74"/>
    </row>
    <row r="6" spans="1:20" s="52" customFormat="1">
      <c r="A6" s="70" t="s">
        <v>35</v>
      </c>
      <c r="B6" s="71">
        <v>61</v>
      </c>
      <c r="C6" s="71">
        <v>766</v>
      </c>
      <c r="D6" s="71">
        <v>1344</v>
      </c>
      <c r="E6" s="72">
        <f t="shared" si="0"/>
        <v>2171</v>
      </c>
      <c r="G6" s="71">
        <v>461</v>
      </c>
      <c r="H6" s="71">
        <v>868</v>
      </c>
      <c r="J6" s="71">
        <v>1133</v>
      </c>
      <c r="K6" s="71">
        <v>1038</v>
      </c>
      <c r="M6" s="56">
        <f t="shared" si="1"/>
        <v>21.234454168585906</v>
      </c>
      <c r="N6" s="56">
        <f t="shared" si="2"/>
        <v>39.981575310916625</v>
      </c>
      <c r="O6" s="56">
        <f t="shared" si="3"/>
        <v>47.812068171349608</v>
      </c>
      <c r="Q6" s="73">
        <v>10494</v>
      </c>
      <c r="R6" s="76">
        <f t="shared" ref="R6:R31" si="4">+E6/Q6%</f>
        <v>20.688012197446159</v>
      </c>
      <c r="T6" s="74"/>
    </row>
    <row r="7" spans="1:20" s="52" customFormat="1">
      <c r="A7" s="70" t="s">
        <v>36</v>
      </c>
      <c r="B7" s="71">
        <v>6</v>
      </c>
      <c r="C7" s="71">
        <v>179</v>
      </c>
      <c r="D7" s="71">
        <v>343</v>
      </c>
      <c r="E7" s="72">
        <f t="shared" si="0"/>
        <v>528</v>
      </c>
      <c r="G7" s="71">
        <v>119</v>
      </c>
      <c r="H7" s="71">
        <v>101</v>
      </c>
      <c r="J7" s="71">
        <v>253</v>
      </c>
      <c r="K7" s="71">
        <v>275</v>
      </c>
      <c r="M7" s="56">
        <f t="shared" si="1"/>
        <v>22.537878787878785</v>
      </c>
      <c r="N7" s="56">
        <f t="shared" si="2"/>
        <v>19.128787878787879</v>
      </c>
      <c r="O7" s="56">
        <f t="shared" si="3"/>
        <v>52.083333333333329</v>
      </c>
      <c r="Q7" s="73">
        <v>4946</v>
      </c>
      <c r="R7" s="76">
        <f t="shared" si="4"/>
        <v>10.675293166194905</v>
      </c>
      <c r="T7" s="74"/>
    </row>
    <row r="8" spans="1:20" s="52" customFormat="1">
      <c r="A8" s="70" t="s">
        <v>37</v>
      </c>
      <c r="B8" s="71">
        <v>15</v>
      </c>
      <c r="C8" s="71">
        <v>366</v>
      </c>
      <c r="D8" s="71">
        <v>1035</v>
      </c>
      <c r="E8" s="72">
        <f t="shared" si="0"/>
        <v>1416</v>
      </c>
      <c r="G8" s="71">
        <v>280</v>
      </c>
      <c r="H8" s="71">
        <v>79</v>
      </c>
      <c r="J8" s="71">
        <v>1000</v>
      </c>
      <c r="K8" s="71">
        <v>416</v>
      </c>
      <c r="M8" s="56">
        <f t="shared" si="1"/>
        <v>19.774011299435028</v>
      </c>
      <c r="N8" s="56">
        <f t="shared" si="2"/>
        <v>5.5790960451977405</v>
      </c>
      <c r="O8" s="56">
        <f t="shared" si="3"/>
        <v>29.378531073446329</v>
      </c>
      <c r="Q8" s="73">
        <v>16740</v>
      </c>
      <c r="R8" s="76">
        <f t="shared" si="4"/>
        <v>8.4587813620071675</v>
      </c>
      <c r="T8" s="74"/>
    </row>
    <row r="9" spans="1:20" s="52" customFormat="1">
      <c r="A9" s="70" t="s">
        <v>38</v>
      </c>
      <c r="B9" s="71">
        <v>89</v>
      </c>
      <c r="C9" s="71">
        <v>1821</v>
      </c>
      <c r="D9" s="71">
        <v>4987</v>
      </c>
      <c r="E9" s="72">
        <f t="shared" si="0"/>
        <v>6897</v>
      </c>
      <c r="G9" s="71">
        <v>889</v>
      </c>
      <c r="H9" s="71">
        <v>269</v>
      </c>
      <c r="J9" s="71">
        <v>5573</v>
      </c>
      <c r="K9" s="71">
        <v>1324</v>
      </c>
      <c r="M9" s="56">
        <f t="shared" si="1"/>
        <v>12.889662171958824</v>
      </c>
      <c r="N9" s="56">
        <f t="shared" si="2"/>
        <v>3.9002464839785413</v>
      </c>
      <c r="O9" s="56">
        <f t="shared" si="3"/>
        <v>19.196752211106279</v>
      </c>
      <c r="Q9" s="73">
        <v>87344</v>
      </c>
      <c r="R9" s="76">
        <f t="shared" si="4"/>
        <v>7.8963638028943022</v>
      </c>
      <c r="T9" s="74"/>
    </row>
    <row r="10" spans="1:20" s="52" customFormat="1">
      <c r="A10" s="70" t="s">
        <v>39</v>
      </c>
      <c r="B10" s="71">
        <v>98</v>
      </c>
      <c r="C10" s="71">
        <v>1259</v>
      </c>
      <c r="D10" s="71">
        <v>2563</v>
      </c>
      <c r="E10" s="72">
        <f t="shared" si="0"/>
        <v>3920</v>
      </c>
      <c r="G10" s="71">
        <v>461</v>
      </c>
      <c r="H10" s="71">
        <v>226</v>
      </c>
      <c r="J10" s="71">
        <v>3389</v>
      </c>
      <c r="K10" s="71">
        <v>531</v>
      </c>
      <c r="M10" s="56">
        <f t="shared" ref="M10" si="5">G10/E10%</f>
        <v>11.760204081632653</v>
      </c>
      <c r="N10" s="56">
        <f t="shared" ref="N10" si="6">H10/E10%</f>
        <v>5.7653061224489788</v>
      </c>
      <c r="O10" s="56">
        <f t="shared" ref="O10" si="7">K10/E10%</f>
        <v>13.545918367346937</v>
      </c>
      <c r="Q10" s="73">
        <v>36631</v>
      </c>
      <c r="R10" s="76">
        <f t="shared" si="4"/>
        <v>10.701318555321995</v>
      </c>
      <c r="T10" s="74"/>
    </row>
    <row r="11" spans="1:20" s="52" customFormat="1">
      <c r="A11" s="70" t="s">
        <v>40</v>
      </c>
      <c r="B11" s="71">
        <v>29</v>
      </c>
      <c r="C11" s="71">
        <v>500</v>
      </c>
      <c r="D11" s="71">
        <v>1184</v>
      </c>
      <c r="E11" s="72">
        <f t="shared" si="0"/>
        <v>1713</v>
      </c>
      <c r="G11" s="71">
        <v>257</v>
      </c>
      <c r="H11" s="71">
        <v>188</v>
      </c>
      <c r="J11" s="71">
        <v>1256</v>
      </c>
      <c r="K11" s="71">
        <v>457</v>
      </c>
      <c r="M11" s="56">
        <f t="shared" si="1"/>
        <v>15.002918855808524</v>
      </c>
      <c r="N11" s="56">
        <f t="shared" si="2"/>
        <v>10.974897840046703</v>
      </c>
      <c r="O11" s="56">
        <f t="shared" si="3"/>
        <v>26.67834208990076</v>
      </c>
      <c r="P11" s="35"/>
      <c r="Q11" s="73">
        <v>16242</v>
      </c>
      <c r="R11" s="76">
        <f t="shared" si="4"/>
        <v>10.546730698189879</v>
      </c>
      <c r="T11" s="74"/>
    </row>
    <row r="12" spans="1:20" s="52" customFormat="1">
      <c r="A12" s="70" t="s">
        <v>41</v>
      </c>
      <c r="B12" s="71">
        <v>3</v>
      </c>
      <c r="C12" s="71">
        <v>162</v>
      </c>
      <c r="D12" s="71">
        <v>414</v>
      </c>
      <c r="E12" s="72">
        <f t="shared" si="0"/>
        <v>579</v>
      </c>
      <c r="F12" s="35"/>
      <c r="G12" s="71">
        <v>66</v>
      </c>
      <c r="H12" s="71">
        <v>33</v>
      </c>
      <c r="I12" s="35"/>
      <c r="J12" s="71">
        <v>467</v>
      </c>
      <c r="K12" s="71">
        <v>112</v>
      </c>
      <c r="L12" s="35"/>
      <c r="M12" s="56">
        <f t="shared" si="1"/>
        <v>11.398963730569948</v>
      </c>
      <c r="N12" s="56">
        <f t="shared" si="2"/>
        <v>5.6994818652849739</v>
      </c>
      <c r="O12" s="56">
        <f t="shared" si="3"/>
        <v>19.34369602763385</v>
      </c>
      <c r="P12" s="35"/>
      <c r="Q12" s="73">
        <v>9436</v>
      </c>
      <c r="R12" s="76">
        <f t="shared" si="4"/>
        <v>6.1360746078846971</v>
      </c>
      <c r="T12" s="74"/>
    </row>
    <row r="13" spans="1:20" s="52" customFormat="1" ht="18" customHeight="1">
      <c r="A13" s="69" t="s">
        <v>2</v>
      </c>
      <c r="B13" s="31"/>
      <c r="C13" s="32"/>
      <c r="D13" s="32"/>
      <c r="E13" s="32"/>
      <c r="F13" s="35"/>
      <c r="G13" s="32"/>
      <c r="H13" s="32"/>
      <c r="I13" s="35"/>
      <c r="J13" s="32"/>
      <c r="K13" s="32"/>
      <c r="L13" s="35"/>
      <c r="M13" s="33"/>
      <c r="N13" s="33"/>
      <c r="O13" s="33"/>
      <c r="P13" s="35"/>
      <c r="Q13" s="42"/>
      <c r="R13" s="79"/>
      <c r="T13" s="74"/>
    </row>
    <row r="14" spans="1:20" s="52" customFormat="1">
      <c r="A14" s="70" t="s">
        <v>32</v>
      </c>
      <c r="B14" s="71">
        <v>17</v>
      </c>
      <c r="C14" s="71">
        <v>150</v>
      </c>
      <c r="D14" s="71">
        <v>354</v>
      </c>
      <c r="E14" s="72">
        <f>SUM(B14:D14)</f>
        <v>521</v>
      </c>
      <c r="F14" s="35"/>
      <c r="G14" s="71">
        <v>108</v>
      </c>
      <c r="H14" s="71">
        <v>73</v>
      </c>
      <c r="I14" s="35"/>
      <c r="J14" s="71">
        <v>454</v>
      </c>
      <c r="K14" s="71">
        <v>67</v>
      </c>
      <c r="L14" s="35"/>
      <c r="M14" s="56">
        <f t="shared" ref="M14:M15" si="8">G14/E14%</f>
        <v>20.72936660268714</v>
      </c>
      <c r="N14" s="56">
        <f t="shared" ref="N14:N15" si="9">H14/E14%</f>
        <v>14.011516314779271</v>
      </c>
      <c r="O14" s="56">
        <f t="shared" ref="O14:O15" si="10">K14/E14%</f>
        <v>12.859884836852208</v>
      </c>
      <c r="P14" s="35"/>
      <c r="Q14" s="73">
        <v>6995</v>
      </c>
      <c r="R14" s="76">
        <f t="shared" si="4"/>
        <v>7.4481772694781982</v>
      </c>
      <c r="T14" s="74"/>
    </row>
    <row r="15" spans="1:20" s="52" customFormat="1">
      <c r="A15" s="70" t="s">
        <v>33</v>
      </c>
      <c r="B15" s="71">
        <v>110</v>
      </c>
      <c r="C15" s="71">
        <v>883</v>
      </c>
      <c r="D15" s="71">
        <v>1581</v>
      </c>
      <c r="E15" s="72">
        <f t="shared" ref="E15" si="11">SUM(B15:D15)</f>
        <v>2574</v>
      </c>
      <c r="F15" s="35"/>
      <c r="G15" s="71">
        <v>403</v>
      </c>
      <c r="H15" s="71">
        <v>282</v>
      </c>
      <c r="I15" s="35"/>
      <c r="J15" s="71">
        <v>2316</v>
      </c>
      <c r="K15" s="71">
        <v>258</v>
      </c>
      <c r="L15" s="35"/>
      <c r="M15" s="56">
        <f t="shared" si="8"/>
        <v>15.656565656565657</v>
      </c>
      <c r="N15" s="56">
        <f t="shared" si="9"/>
        <v>10.955710955710956</v>
      </c>
      <c r="O15" s="56">
        <f t="shared" si="10"/>
        <v>10.023310023310025</v>
      </c>
      <c r="P15" s="35"/>
      <c r="Q15" s="73">
        <v>14931</v>
      </c>
      <c r="R15" s="76">
        <f t="shared" si="4"/>
        <v>17.23930078360458</v>
      </c>
      <c r="T15" s="74"/>
    </row>
    <row r="16" spans="1:20" s="52" customFormat="1" ht="18" customHeight="1">
      <c r="A16" s="69" t="s">
        <v>29</v>
      </c>
      <c r="B16" s="31"/>
      <c r="C16" s="32"/>
      <c r="D16" s="32"/>
      <c r="E16" s="32"/>
      <c r="F16" s="35"/>
      <c r="G16" s="32"/>
      <c r="H16" s="32"/>
      <c r="I16" s="35"/>
      <c r="J16" s="32"/>
      <c r="K16" s="32"/>
      <c r="L16" s="35"/>
      <c r="M16" s="33"/>
      <c r="N16" s="33"/>
      <c r="O16" s="33"/>
      <c r="P16" s="35"/>
      <c r="Q16" s="42"/>
      <c r="R16" s="79"/>
      <c r="T16" s="74"/>
    </row>
    <row r="17" spans="1:20" s="52" customFormat="1">
      <c r="A17" s="70" t="s">
        <v>55</v>
      </c>
      <c r="B17" s="71">
        <v>64</v>
      </c>
      <c r="C17" s="71">
        <v>746</v>
      </c>
      <c r="D17" s="71">
        <v>1361</v>
      </c>
      <c r="E17" s="72">
        <f t="shared" si="0"/>
        <v>2171</v>
      </c>
      <c r="G17" s="71">
        <v>249</v>
      </c>
      <c r="H17" s="71">
        <v>308</v>
      </c>
      <c r="J17" s="71">
        <v>1801</v>
      </c>
      <c r="K17" s="71">
        <v>370</v>
      </c>
      <c r="M17" s="56">
        <f t="shared" si="1"/>
        <v>11.469368954398893</v>
      </c>
      <c r="N17" s="56">
        <f t="shared" si="2"/>
        <v>14.187010594196222</v>
      </c>
      <c r="O17" s="56">
        <f t="shared" si="3"/>
        <v>17.042837402118838</v>
      </c>
      <c r="Q17" s="73">
        <v>13935</v>
      </c>
      <c r="R17" s="76">
        <f t="shared" si="4"/>
        <v>15.579476139217798</v>
      </c>
      <c r="T17" s="74"/>
    </row>
    <row r="18" spans="1:20" s="52" customFormat="1">
      <c r="A18" s="70" t="s">
        <v>42</v>
      </c>
      <c r="B18" s="71">
        <v>145</v>
      </c>
      <c r="C18" s="71">
        <v>3897</v>
      </c>
      <c r="D18" s="71">
        <v>7903</v>
      </c>
      <c r="E18" s="72">
        <f t="shared" si="0"/>
        <v>11945</v>
      </c>
      <c r="G18" s="71">
        <v>3802</v>
      </c>
      <c r="H18" s="71">
        <v>6184</v>
      </c>
      <c r="J18" s="71">
        <v>4995</v>
      </c>
      <c r="K18" s="71">
        <v>6950</v>
      </c>
      <c r="M18" s="56">
        <f t="shared" si="1"/>
        <v>31.829217245709501</v>
      </c>
      <c r="N18" s="56">
        <f t="shared" si="2"/>
        <v>51.770615320217665</v>
      </c>
      <c r="O18" s="56">
        <f t="shared" si="3"/>
        <v>58.183340309753035</v>
      </c>
      <c r="Q18" s="73">
        <v>60631</v>
      </c>
      <c r="R18" s="76">
        <f t="shared" si="4"/>
        <v>19.701142979663871</v>
      </c>
      <c r="T18" s="74"/>
    </row>
    <row r="19" spans="1:20" s="52" customFormat="1">
      <c r="A19" s="70" t="s">
        <v>43</v>
      </c>
      <c r="B19" s="71">
        <v>47</v>
      </c>
      <c r="C19" s="71">
        <v>914</v>
      </c>
      <c r="D19" s="71">
        <v>1946</v>
      </c>
      <c r="E19" s="72">
        <f t="shared" si="0"/>
        <v>2907</v>
      </c>
      <c r="G19" s="71">
        <v>1016</v>
      </c>
      <c r="H19" s="71">
        <v>804</v>
      </c>
      <c r="J19" s="71">
        <v>2254</v>
      </c>
      <c r="K19" s="71">
        <v>653</v>
      </c>
      <c r="M19" s="56">
        <f t="shared" si="1"/>
        <v>34.950120399036805</v>
      </c>
      <c r="N19" s="56">
        <f t="shared" si="2"/>
        <v>27.657378740970071</v>
      </c>
      <c r="O19" s="56">
        <f t="shared" si="3"/>
        <v>22.463020295837634</v>
      </c>
      <c r="Q19" s="73">
        <v>34088</v>
      </c>
      <c r="R19" s="76">
        <f t="shared" si="4"/>
        <v>8.5279277164984748</v>
      </c>
      <c r="T19" s="74"/>
    </row>
    <row r="20" spans="1:20" s="52" customFormat="1">
      <c r="A20" s="70" t="s">
        <v>44</v>
      </c>
      <c r="B20" s="71">
        <v>551</v>
      </c>
      <c r="C20" s="71">
        <v>4516</v>
      </c>
      <c r="D20" s="71">
        <v>5351</v>
      </c>
      <c r="E20" s="72">
        <f t="shared" si="0"/>
        <v>10418</v>
      </c>
      <c r="G20" s="71">
        <v>3731</v>
      </c>
      <c r="H20" s="71">
        <v>6002</v>
      </c>
      <c r="J20" s="71">
        <v>5234</v>
      </c>
      <c r="K20" s="71">
        <v>5184</v>
      </c>
      <c r="M20" s="56">
        <f t="shared" si="1"/>
        <v>35.81301593396045</v>
      </c>
      <c r="N20" s="56">
        <f t="shared" si="2"/>
        <v>57.611825686312152</v>
      </c>
      <c r="O20" s="56">
        <f t="shared" si="3"/>
        <v>49.760030716068343</v>
      </c>
      <c r="Q20" s="73">
        <v>31687</v>
      </c>
      <c r="R20" s="76">
        <f t="shared" si="4"/>
        <v>32.877836336668032</v>
      </c>
      <c r="T20" s="74"/>
    </row>
    <row r="21" spans="1:20" s="52" customFormat="1">
      <c r="A21" s="70" t="s">
        <v>45</v>
      </c>
      <c r="B21" s="71">
        <v>16</v>
      </c>
      <c r="C21" s="71">
        <v>786</v>
      </c>
      <c r="D21" s="71">
        <v>3446</v>
      </c>
      <c r="E21" s="72">
        <f t="shared" si="0"/>
        <v>4248</v>
      </c>
      <c r="G21" s="71">
        <v>679</v>
      </c>
      <c r="H21" s="71">
        <v>494</v>
      </c>
      <c r="J21" s="71">
        <v>2746</v>
      </c>
      <c r="K21" s="71">
        <v>1502</v>
      </c>
      <c r="M21" s="56">
        <f t="shared" si="1"/>
        <v>15.983992467043315</v>
      </c>
      <c r="N21" s="56">
        <f t="shared" si="2"/>
        <v>11.629001883239173</v>
      </c>
      <c r="O21" s="56">
        <f t="shared" si="3"/>
        <v>35.357815442561211</v>
      </c>
      <c r="Q21" s="73">
        <v>30926</v>
      </c>
      <c r="R21" s="76">
        <f t="shared" si="4"/>
        <v>13.736015003556878</v>
      </c>
      <c r="T21" s="74"/>
    </row>
    <row r="22" spans="1:20" s="52" customFormat="1">
      <c r="A22" s="70" t="s">
        <v>46</v>
      </c>
      <c r="B22" s="71">
        <v>2</v>
      </c>
      <c r="C22" s="71">
        <v>208</v>
      </c>
      <c r="D22" s="71">
        <v>1118</v>
      </c>
      <c r="E22" s="72">
        <f t="shared" si="0"/>
        <v>1328</v>
      </c>
      <c r="G22" s="71">
        <v>218</v>
      </c>
      <c r="H22" s="71">
        <v>190</v>
      </c>
      <c r="J22" s="71">
        <v>565</v>
      </c>
      <c r="K22" s="71">
        <v>763</v>
      </c>
      <c r="M22" s="56">
        <f t="shared" si="1"/>
        <v>16.41566265060241</v>
      </c>
      <c r="N22" s="56">
        <f t="shared" si="2"/>
        <v>14.307228915662652</v>
      </c>
      <c r="O22" s="56">
        <f t="shared" si="3"/>
        <v>57.454819277108435</v>
      </c>
      <c r="Q22" s="73">
        <v>24266</v>
      </c>
      <c r="R22" s="76">
        <f t="shared" si="4"/>
        <v>5.4726778208192535</v>
      </c>
      <c r="T22" s="74"/>
    </row>
    <row r="23" spans="1:20" s="52" customFormat="1">
      <c r="A23" s="70" t="s">
        <v>47</v>
      </c>
      <c r="B23" s="71">
        <v>4</v>
      </c>
      <c r="C23" s="71">
        <v>76</v>
      </c>
      <c r="D23" s="71">
        <v>189</v>
      </c>
      <c r="E23" s="72">
        <f t="shared" si="0"/>
        <v>269</v>
      </c>
      <c r="G23" s="71">
        <v>48</v>
      </c>
      <c r="H23" s="71">
        <v>146</v>
      </c>
      <c r="J23" s="71">
        <v>64</v>
      </c>
      <c r="K23" s="71">
        <v>205</v>
      </c>
      <c r="M23" s="56">
        <f t="shared" si="1"/>
        <v>17.843866171003718</v>
      </c>
      <c r="N23" s="56">
        <f t="shared" si="2"/>
        <v>54.275092936802977</v>
      </c>
      <c r="O23" s="56">
        <f t="shared" si="3"/>
        <v>76.208178438661704</v>
      </c>
      <c r="Q23" s="73">
        <v>1774</v>
      </c>
      <c r="R23" s="76">
        <f t="shared" si="4"/>
        <v>15.163472378804961</v>
      </c>
      <c r="T23" s="74"/>
    </row>
    <row r="24" spans="1:20" s="52" customFormat="1">
      <c r="A24" s="70" t="s">
        <v>48</v>
      </c>
      <c r="B24" s="71">
        <v>33</v>
      </c>
      <c r="C24" s="71">
        <v>1016</v>
      </c>
      <c r="D24" s="71">
        <v>2784</v>
      </c>
      <c r="E24" s="72">
        <f t="shared" si="0"/>
        <v>3833</v>
      </c>
      <c r="G24" s="71">
        <v>700</v>
      </c>
      <c r="H24" s="71">
        <v>834</v>
      </c>
      <c r="J24" s="71">
        <v>1719</v>
      </c>
      <c r="K24" s="71">
        <v>2114</v>
      </c>
      <c r="M24" s="56">
        <f t="shared" si="1"/>
        <v>18.262457605009132</v>
      </c>
      <c r="N24" s="56">
        <f t="shared" si="2"/>
        <v>21.758413775110881</v>
      </c>
      <c r="O24" s="56">
        <f t="shared" si="3"/>
        <v>55.15262196712758</v>
      </c>
      <c r="Q24" s="73">
        <v>22846</v>
      </c>
      <c r="R24" s="76">
        <f t="shared" si="4"/>
        <v>16.77755405760308</v>
      </c>
      <c r="T24" s="74"/>
    </row>
    <row r="25" spans="1:20" s="52" customFormat="1">
      <c r="A25" s="70" t="s">
        <v>49</v>
      </c>
      <c r="B25" s="71">
        <v>249</v>
      </c>
      <c r="C25" s="71">
        <v>3651</v>
      </c>
      <c r="D25" s="71">
        <v>4431</v>
      </c>
      <c r="E25" s="72">
        <f t="shared" si="0"/>
        <v>8331</v>
      </c>
      <c r="G25" s="71">
        <v>7486</v>
      </c>
      <c r="H25" s="71">
        <v>2268</v>
      </c>
      <c r="J25" s="71">
        <v>5359</v>
      </c>
      <c r="K25" s="71">
        <v>2972</v>
      </c>
      <c r="M25" s="56">
        <f t="shared" si="1"/>
        <v>89.857160004801344</v>
      </c>
      <c r="N25" s="56">
        <f t="shared" si="2"/>
        <v>27.223622614332012</v>
      </c>
      <c r="O25" s="56">
        <f t="shared" si="3"/>
        <v>35.673988716840718</v>
      </c>
      <c r="Q25" s="73">
        <v>23126</v>
      </c>
      <c r="R25" s="76">
        <f t="shared" si="4"/>
        <v>36.024388134567154</v>
      </c>
      <c r="T25" s="74"/>
    </row>
    <row r="26" spans="1:20" s="52" customFormat="1">
      <c r="A26" s="70" t="s">
        <v>50</v>
      </c>
      <c r="B26" s="71">
        <v>91</v>
      </c>
      <c r="C26" s="71">
        <v>1467</v>
      </c>
      <c r="D26" s="71">
        <v>3172</v>
      </c>
      <c r="E26" s="72">
        <f t="shared" si="0"/>
        <v>4730</v>
      </c>
      <c r="G26" s="71">
        <v>1759</v>
      </c>
      <c r="H26" s="71">
        <v>2224</v>
      </c>
      <c r="J26" s="71">
        <v>2211</v>
      </c>
      <c r="K26" s="71">
        <v>2519</v>
      </c>
      <c r="M26" s="56">
        <f t="shared" si="1"/>
        <v>37.188160676532775</v>
      </c>
      <c r="N26" s="56">
        <f t="shared" si="2"/>
        <v>47.019027484143763</v>
      </c>
      <c r="O26" s="56">
        <f t="shared" si="3"/>
        <v>53.255813953488378</v>
      </c>
      <c r="Q26" s="73">
        <v>37804</v>
      </c>
      <c r="R26" s="76">
        <f t="shared" si="4"/>
        <v>12.51190350227489</v>
      </c>
      <c r="T26" s="74"/>
    </row>
    <row r="27" spans="1:20" s="52" customFormat="1">
      <c r="A27" s="70" t="s">
        <v>51</v>
      </c>
      <c r="B27" s="71">
        <v>4</v>
      </c>
      <c r="C27" s="71">
        <v>263</v>
      </c>
      <c r="D27" s="71">
        <v>1323</v>
      </c>
      <c r="E27" s="72">
        <f t="shared" si="0"/>
        <v>1590</v>
      </c>
      <c r="G27" s="71">
        <v>1153</v>
      </c>
      <c r="H27" s="71">
        <v>485</v>
      </c>
      <c r="J27" s="71">
        <v>363</v>
      </c>
      <c r="K27" s="71">
        <v>1227</v>
      </c>
      <c r="M27" s="56">
        <f t="shared" si="1"/>
        <v>72.515723270440247</v>
      </c>
      <c r="N27" s="56">
        <f t="shared" si="2"/>
        <v>30.50314465408805</v>
      </c>
      <c r="O27" s="56">
        <f t="shared" si="3"/>
        <v>77.169811320754718</v>
      </c>
      <c r="Q27" s="73">
        <v>13196</v>
      </c>
      <c r="R27" s="76">
        <f t="shared" si="4"/>
        <v>12.049105789633222</v>
      </c>
      <c r="T27" s="74"/>
    </row>
    <row r="28" spans="1:20" s="52" customFormat="1">
      <c r="A28" s="70" t="s">
        <v>52</v>
      </c>
      <c r="B28" s="71">
        <v>17</v>
      </c>
      <c r="C28" s="71">
        <v>673</v>
      </c>
      <c r="D28" s="71">
        <v>2439</v>
      </c>
      <c r="E28" s="72">
        <f t="shared" si="0"/>
        <v>3129</v>
      </c>
      <c r="G28" s="71">
        <v>1192</v>
      </c>
      <c r="H28" s="71">
        <v>1680</v>
      </c>
      <c r="J28" s="71">
        <v>657</v>
      </c>
      <c r="K28" s="71">
        <v>2472</v>
      </c>
      <c r="M28" s="56">
        <f t="shared" si="1"/>
        <v>38.095238095238095</v>
      </c>
      <c r="N28" s="56">
        <f t="shared" si="2"/>
        <v>53.691275167785236</v>
      </c>
      <c r="O28" s="56">
        <f t="shared" si="3"/>
        <v>79.002876318312559</v>
      </c>
      <c r="Q28" s="73">
        <v>25106</v>
      </c>
      <c r="R28" s="76">
        <f t="shared" si="4"/>
        <v>12.463156217637218</v>
      </c>
      <c r="T28" s="74"/>
    </row>
    <row r="29" spans="1:20" s="52" customFormat="1">
      <c r="A29" s="70" t="s">
        <v>53</v>
      </c>
      <c r="B29" s="71">
        <v>181</v>
      </c>
      <c r="C29" s="71">
        <v>1206</v>
      </c>
      <c r="D29" s="71">
        <v>1494</v>
      </c>
      <c r="E29" s="72">
        <f t="shared" si="0"/>
        <v>2881</v>
      </c>
      <c r="G29" s="71">
        <v>398</v>
      </c>
      <c r="H29" s="71">
        <v>1292</v>
      </c>
      <c r="J29" s="71">
        <f>61+681</f>
        <v>742</v>
      </c>
      <c r="K29" s="71">
        <v>2139</v>
      </c>
      <c r="M29" s="56">
        <f t="shared" si="1"/>
        <v>13.81464769177369</v>
      </c>
      <c r="N29" s="56">
        <f t="shared" si="2"/>
        <v>44.845539743144741</v>
      </c>
      <c r="O29" s="56">
        <f t="shared" si="3"/>
        <v>74.245053800763628</v>
      </c>
      <c r="Q29" s="73">
        <v>7728</v>
      </c>
      <c r="R29" s="76">
        <f t="shared" si="4"/>
        <v>37.280020703933744</v>
      </c>
      <c r="T29" s="74"/>
    </row>
    <row r="30" spans="1:20" s="52" customFormat="1">
      <c r="A30" s="70" t="s">
        <v>25</v>
      </c>
      <c r="B30" s="71">
        <v>65</v>
      </c>
      <c r="C30" s="71">
        <v>516</v>
      </c>
      <c r="D30" s="71">
        <v>1374</v>
      </c>
      <c r="E30" s="72">
        <f t="shared" si="0"/>
        <v>1955</v>
      </c>
      <c r="F30" s="75"/>
      <c r="G30" s="71">
        <v>831</v>
      </c>
      <c r="H30" s="71">
        <v>748</v>
      </c>
      <c r="J30" s="71">
        <f>-61+1070</f>
        <v>1009</v>
      </c>
      <c r="K30" s="71">
        <v>946</v>
      </c>
      <c r="M30" s="56">
        <f t="shared" si="1"/>
        <v>42.506393861892583</v>
      </c>
      <c r="N30" s="56">
        <f t="shared" si="2"/>
        <v>38.260869565217391</v>
      </c>
      <c r="O30" s="56">
        <f t="shared" si="3"/>
        <v>48.388746803069054</v>
      </c>
      <c r="Q30" s="73">
        <v>15411</v>
      </c>
      <c r="R30" s="76">
        <f t="shared" si="4"/>
        <v>12.685743949127245</v>
      </c>
      <c r="T30" s="74"/>
    </row>
    <row r="31" spans="1:20" ht="30" customHeight="1">
      <c r="A31" s="81" t="s">
        <v>5</v>
      </c>
      <c r="B31" s="27">
        <f>SUM(B4:B30)</f>
        <v>1897</v>
      </c>
      <c r="C31" s="27">
        <f>SUM(C4:C30)</f>
        <v>26031</v>
      </c>
      <c r="D31" s="27">
        <f>SUM(D4:D30)</f>
        <v>52161</v>
      </c>
      <c r="E31" s="27">
        <f>SUM(E4:E30)</f>
        <v>80089</v>
      </c>
      <c r="F31" s="19"/>
      <c r="G31" s="27">
        <f>SUM(G4:G30)</f>
        <v>26307</v>
      </c>
      <c r="H31" s="27">
        <f>SUM(H4:H30)</f>
        <v>25780</v>
      </c>
      <c r="I31" s="3"/>
      <c r="J31" s="27">
        <f>SUM(J4:J30)</f>
        <v>45592</v>
      </c>
      <c r="K31" s="27">
        <f>SUM(K4:K30)</f>
        <v>34497</v>
      </c>
      <c r="L31" s="3"/>
      <c r="M31" s="4">
        <f>G31/E31%</f>
        <v>32.847207481676634</v>
      </c>
      <c r="N31" s="4">
        <f>H31/E31%</f>
        <v>32.189189526651603</v>
      </c>
      <c r="O31" s="4">
        <f>K31/E31%</f>
        <v>43.073330919352223</v>
      </c>
      <c r="P31" s="3"/>
      <c r="Q31" s="43">
        <f>SUM(Q5:Q30)</f>
        <v>546907</v>
      </c>
      <c r="R31" s="80">
        <f t="shared" si="4"/>
        <v>14.643988831739218</v>
      </c>
      <c r="T31" s="45"/>
    </row>
    <row r="32" spans="1:20" ht="20.100000000000001" customHeight="1">
      <c r="A32" s="5" t="s">
        <v>70</v>
      </c>
      <c r="B32" s="23"/>
      <c r="C32" s="23"/>
      <c r="D32" s="23"/>
      <c r="E32" s="23"/>
      <c r="F32" s="22"/>
      <c r="G32" s="22"/>
      <c r="H32" s="22"/>
      <c r="I32" s="22"/>
      <c r="J32" s="22"/>
      <c r="K32" s="22"/>
      <c r="L32" s="22"/>
      <c r="M32" s="22"/>
      <c r="N32" s="22"/>
      <c r="O32" s="24"/>
      <c r="P32" s="22"/>
      <c r="Q32" s="44"/>
      <c r="R32" s="24"/>
    </row>
  </sheetData>
  <printOptions horizontalCentered="1" verticalCentered="1"/>
  <pageMargins left="0.55118110236220474" right="0.55118110236220474" top="0.74803149606299213" bottom="0.74803149606299213" header="0.31496062992125984" footer="0.31496062992125984"/>
  <pageSetup paperSize="9" scale="88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Y101"/>
  <sheetViews>
    <sheetView topLeftCell="A41" workbookViewId="0">
      <selection activeCell="A41" sqref="A41:F41"/>
    </sheetView>
  </sheetViews>
  <sheetFormatPr defaultColWidth="8.85546875" defaultRowHeight="15"/>
  <cols>
    <col min="1" max="1" width="36" style="52" bestFit="1" customWidth="1"/>
    <col min="2" max="3" width="10.28515625" style="52" bestFit="1" customWidth="1"/>
    <col min="4" max="4" width="12.7109375" style="52" bestFit="1" customWidth="1"/>
    <col min="5" max="5" width="9" style="52" bestFit="1" customWidth="1"/>
    <col min="6" max="6" width="11.7109375" style="52" customWidth="1"/>
    <col min="7" max="7" width="9" style="52" bestFit="1" customWidth="1"/>
    <col min="8" max="8" width="36" style="52" bestFit="1" customWidth="1"/>
    <col min="9" max="9" width="10.140625" style="85" customWidth="1"/>
    <col min="10" max="10" width="9.42578125" style="52" customWidth="1"/>
    <col min="11" max="11" width="13.7109375" style="52" customWidth="1"/>
    <col min="12" max="12" width="8.85546875" style="52" bestFit="1" customWidth="1"/>
    <col min="13" max="14" width="12.7109375" style="52" bestFit="1" customWidth="1"/>
    <col min="15" max="15" width="9.28515625" style="52" bestFit="1" customWidth="1"/>
    <col min="16" max="16" width="10.28515625" style="52" bestFit="1" customWidth="1"/>
    <col min="17" max="17" width="4.85546875" style="52" customWidth="1"/>
    <col min="18" max="18" width="36" style="52" bestFit="1" customWidth="1"/>
    <col min="19" max="20" width="10.28515625" style="52" bestFit="1" customWidth="1"/>
    <col min="21" max="21" width="12.7109375" style="52" bestFit="1" customWidth="1"/>
    <col min="22" max="23" width="6.85546875" style="52" bestFit="1" customWidth="1"/>
    <col min="24" max="25" width="5.140625" style="52" bestFit="1" customWidth="1"/>
    <col min="26" max="16384" width="8.85546875" style="52"/>
  </cols>
  <sheetData>
    <row r="1" spans="1:25" hidden="1">
      <c r="A1" s="100" t="s">
        <v>81</v>
      </c>
      <c r="B1" s="97" t="s">
        <v>0</v>
      </c>
      <c r="C1" s="97" t="s">
        <v>3</v>
      </c>
      <c r="D1" s="97" t="s">
        <v>4</v>
      </c>
      <c r="E1" s="97" t="s">
        <v>28</v>
      </c>
      <c r="F1" s="97" t="s">
        <v>75</v>
      </c>
      <c r="G1" s="97" t="s">
        <v>26</v>
      </c>
      <c r="H1" s="63" t="s">
        <v>5</v>
      </c>
      <c r="K1" s="100" t="s">
        <v>81</v>
      </c>
      <c r="M1" s="89">
        <f>+M30/$M$31</f>
        <v>0.12493744145161498</v>
      </c>
      <c r="N1" s="89">
        <f t="shared" ref="N1:P1" si="0">+N30/$M$31</f>
        <v>0.18796437691685808</v>
      </c>
      <c r="O1" s="89">
        <f t="shared" si="0"/>
        <v>0.17322622454348299</v>
      </c>
      <c r="P1" s="89">
        <f t="shared" si="0"/>
        <v>0.5138719570880439</v>
      </c>
      <c r="R1" s="89">
        <f>+R30/$L$30</f>
        <v>6.8561272024947703E-2</v>
      </c>
      <c r="S1" s="89">
        <f t="shared" ref="S1:U1" si="1">+S30/$L$30</f>
        <v>5.9340631135864894E-2</v>
      </c>
      <c r="T1" s="89">
        <f t="shared" si="1"/>
        <v>0.10655390577878161</v>
      </c>
      <c r="U1" s="89">
        <f t="shared" si="1"/>
        <v>8.1420119861914969E-2</v>
      </c>
    </row>
    <row r="2" spans="1:25" hidden="1">
      <c r="A2" s="96"/>
      <c r="B2" s="101"/>
      <c r="C2" s="101"/>
      <c r="D2" s="101"/>
      <c r="E2" s="101"/>
      <c r="F2" s="101"/>
      <c r="G2" s="101"/>
      <c r="H2" s="98"/>
      <c r="K2" s="69"/>
      <c r="L2" s="108" t="s">
        <v>76</v>
      </c>
      <c r="M2" s="84" t="s">
        <v>77</v>
      </c>
      <c r="N2" s="84" t="s">
        <v>78</v>
      </c>
      <c r="O2" s="84" t="s">
        <v>79</v>
      </c>
      <c r="P2" s="84" t="s">
        <v>80</v>
      </c>
      <c r="R2" s="102" t="s">
        <v>82</v>
      </c>
      <c r="S2" s="102" t="s">
        <v>83</v>
      </c>
      <c r="T2" s="102" t="s">
        <v>84</v>
      </c>
      <c r="U2" s="102" t="s">
        <v>85</v>
      </c>
    </row>
    <row r="3" spans="1:25" hidden="1">
      <c r="A3" s="161" t="s">
        <v>76</v>
      </c>
      <c r="B3" s="161"/>
      <c r="C3" s="161"/>
      <c r="D3" s="161"/>
      <c r="E3" s="161"/>
      <c r="F3" s="161"/>
      <c r="G3" s="161"/>
      <c r="H3" s="161"/>
      <c r="K3" s="69" t="s">
        <v>1</v>
      </c>
      <c r="L3" s="155"/>
      <c r="M3" s="156"/>
      <c r="N3" s="156"/>
      <c r="O3" s="156"/>
      <c r="P3" s="157"/>
      <c r="R3" s="158"/>
      <c r="S3" s="159"/>
      <c r="T3" s="159"/>
      <c r="U3" s="160"/>
    </row>
    <row r="4" spans="1:25" hidden="1">
      <c r="A4" s="91" t="str">
        <f>+REGIONE_sintesi!B22</f>
        <v>Industria in senso stretto</v>
      </c>
      <c r="B4" s="92">
        <f>+REGIONE_sintesi!C22</f>
        <v>19899</v>
      </c>
      <c r="C4" s="92">
        <f>+REGIONE_sintesi!D22</f>
        <v>8611</v>
      </c>
      <c r="D4" s="92">
        <f>+REGIONE_sintesi!E22</f>
        <v>49</v>
      </c>
      <c r="E4" s="92">
        <f>+REGIONE_sintesi!F22</f>
        <v>0</v>
      </c>
      <c r="F4" s="92">
        <f>+REGIONE_sintesi!G22</f>
        <v>9199</v>
      </c>
      <c r="G4" s="92">
        <f>+REGIONE_sintesi!H22</f>
        <v>0</v>
      </c>
      <c r="H4" s="92">
        <f>+REGIONE_sintesi!I22</f>
        <v>37758</v>
      </c>
      <c r="I4" s="95">
        <f>+H4/$H$8</f>
        <v>0.24227763304800892</v>
      </c>
      <c r="K4" s="70" t="s">
        <v>34</v>
      </c>
      <c r="L4" s="92">
        <f>+REGIONE_Settore!E5</f>
        <v>103</v>
      </c>
      <c r="M4" s="86">
        <f>+AL_AT_Settore!E5</f>
        <v>5</v>
      </c>
      <c r="N4" s="86">
        <f>+BI_NO_VCO_VC_Settore!E5</f>
        <v>35</v>
      </c>
      <c r="O4" s="86">
        <f>+CN_Settore!E5</f>
        <v>28</v>
      </c>
      <c r="P4" s="86">
        <f>+TO_Settore!E5</f>
        <v>35</v>
      </c>
      <c r="Q4" s="95">
        <f t="shared" ref="Q4:Q11" si="2">+L4/$L$30</f>
        <v>6.6090884591199007E-4</v>
      </c>
      <c r="R4" s="86">
        <f>+BI_NO_VCO_VC_Settore!G5</f>
        <v>6</v>
      </c>
      <c r="S4" s="86">
        <f>+BI_NO_VCO_VC_Settore!H5</f>
        <v>3</v>
      </c>
      <c r="T4" s="86">
        <f>+BI_NO_VCO_VC_Settore!J5</f>
        <v>29</v>
      </c>
      <c r="U4" s="86">
        <f>+BI_NO_VCO_VC_Settore!K5</f>
        <v>6</v>
      </c>
      <c r="V4" s="95">
        <f>+R4/$L4</f>
        <v>5.8252427184466021E-2</v>
      </c>
      <c r="W4" s="95">
        <f>+S4/$L4</f>
        <v>2.9126213592233011E-2</v>
      </c>
      <c r="X4" s="95">
        <f t="shared" ref="X4:Y4" si="3">+T4/$L4</f>
        <v>0.28155339805825241</v>
      </c>
      <c r="Y4" s="95">
        <f t="shared" si="3"/>
        <v>5.8252427184466021E-2</v>
      </c>
    </row>
    <row r="5" spans="1:25" hidden="1">
      <c r="A5" s="91" t="str">
        <f>+REGIONE_sintesi!B23</f>
        <v>Costruzioni</v>
      </c>
      <c r="B5" s="92">
        <f>+REGIONE_sintesi!C23</f>
        <v>3955</v>
      </c>
      <c r="C5" s="92">
        <f>+REGIONE_sintesi!D23</f>
        <v>734</v>
      </c>
      <c r="D5" s="92">
        <f>+REGIONE_sintesi!E23</f>
        <v>2</v>
      </c>
      <c r="E5" s="92">
        <f>+REGIONE_sintesi!F23</f>
        <v>0</v>
      </c>
      <c r="F5" s="92">
        <f>+REGIONE_sintesi!G23</f>
        <v>2445</v>
      </c>
      <c r="G5" s="92">
        <f>+REGIONE_sintesi!H23</f>
        <v>0</v>
      </c>
      <c r="H5" s="92">
        <f>+REGIONE_sintesi!I23</f>
        <v>7136</v>
      </c>
      <c r="I5" s="95">
        <f t="shared" ref="I5:I7" si="4">+H5/$H$8</f>
        <v>4.5788791499300589E-2</v>
      </c>
      <c r="K5" s="70" t="s">
        <v>35</v>
      </c>
      <c r="L5" s="92">
        <f>+REGIONE_Settore!E6</f>
        <v>6300</v>
      </c>
      <c r="M5" s="86">
        <f>+AL_AT_Settore!E6</f>
        <v>820</v>
      </c>
      <c r="N5" s="86">
        <f>+BI_NO_VCO_VC_Settore!E6</f>
        <v>926</v>
      </c>
      <c r="O5" s="86">
        <f>+CN_Settore!E6</f>
        <v>2383</v>
      </c>
      <c r="P5" s="86">
        <f>+TO_Settore!E6</f>
        <v>2171</v>
      </c>
      <c r="Q5" s="95">
        <f t="shared" si="2"/>
        <v>4.0424521643160558E-2</v>
      </c>
      <c r="R5" s="86">
        <f>+BI_NO_VCO_VC_Settore!G6</f>
        <v>277</v>
      </c>
      <c r="S5" s="86">
        <f>+BI_NO_VCO_VC_Settore!H6</f>
        <v>281</v>
      </c>
      <c r="T5" s="86">
        <f>+BI_NO_VCO_VC_Settore!J6</f>
        <v>572</v>
      </c>
      <c r="U5" s="86">
        <f>+BI_NO_VCO_VC_Settore!K6</f>
        <v>354</v>
      </c>
      <c r="V5" s="95">
        <f t="shared" ref="V5:V29" si="5">+R5/$L5</f>
        <v>4.3968253968253969E-2</v>
      </c>
      <c r="W5" s="95">
        <f t="shared" ref="W5:W29" si="6">+S5/$L5</f>
        <v>4.4603174603174603E-2</v>
      </c>
      <c r="X5" s="95">
        <f t="shared" ref="X5:X29" si="7">+T5/$L5</f>
        <v>9.0793650793650788E-2</v>
      </c>
      <c r="Y5" s="95">
        <f t="shared" ref="Y5:Y29" si="8">+U5/$L5</f>
        <v>5.6190476190476193E-2</v>
      </c>
    </row>
    <row r="6" spans="1:25" hidden="1">
      <c r="A6" s="91" t="str">
        <f>+REGIONE_sintesi!B24</f>
        <v>Commercio, alberghi e ristoraz.</v>
      </c>
      <c r="B6" s="92">
        <f>+REGIONE_sintesi!C24</f>
        <v>23378</v>
      </c>
      <c r="C6" s="92">
        <f>+REGIONE_sintesi!D24</f>
        <v>14826</v>
      </c>
      <c r="D6" s="92">
        <f>+REGIONE_sintesi!E24</f>
        <v>26</v>
      </c>
      <c r="E6" s="92">
        <f>+REGIONE_sintesi!F24</f>
        <v>2</v>
      </c>
      <c r="F6" s="92">
        <f>+REGIONE_sintesi!G24</f>
        <v>11108</v>
      </c>
      <c r="G6" s="92">
        <f>+REGIONE_sintesi!H24</f>
        <v>0</v>
      </c>
      <c r="H6" s="92">
        <f>+REGIONE_sintesi!I24</f>
        <v>49340</v>
      </c>
      <c r="I6" s="95">
        <f t="shared" si="4"/>
        <v>0.31659458696405424</v>
      </c>
      <c r="K6" s="70" t="s">
        <v>36</v>
      </c>
      <c r="L6" s="92">
        <f>+REGIONE_Settore!E7</f>
        <v>2015</v>
      </c>
      <c r="M6" s="86">
        <f>+AL_AT_Settore!E7</f>
        <v>157</v>
      </c>
      <c r="N6" s="86">
        <f>+BI_NO_VCO_VC_Settore!E7</f>
        <v>1167</v>
      </c>
      <c r="O6" s="86">
        <f>+CN_Settore!E7</f>
        <v>163</v>
      </c>
      <c r="P6" s="86">
        <f>+TO_Settore!E7</f>
        <v>528</v>
      </c>
      <c r="Q6" s="95">
        <f t="shared" si="2"/>
        <v>1.2929430335074368E-2</v>
      </c>
      <c r="R6" s="86">
        <f>+BI_NO_VCO_VC_Settore!G7</f>
        <v>288</v>
      </c>
      <c r="S6" s="86">
        <f>+BI_NO_VCO_VC_Settore!H7</f>
        <v>67</v>
      </c>
      <c r="T6" s="86">
        <f>+BI_NO_VCO_VC_Settore!J7</f>
        <v>587</v>
      </c>
      <c r="U6" s="86">
        <f>+BI_NO_VCO_VC_Settore!K7</f>
        <v>580</v>
      </c>
      <c r="V6" s="95">
        <f t="shared" si="5"/>
        <v>0.14292803970223325</v>
      </c>
      <c r="W6" s="95">
        <f t="shared" si="6"/>
        <v>3.3250620347394538E-2</v>
      </c>
      <c r="X6" s="95">
        <f t="shared" si="7"/>
        <v>0.29131513647642682</v>
      </c>
      <c r="Y6" s="95">
        <f t="shared" si="8"/>
        <v>0.28784119106699751</v>
      </c>
    </row>
    <row r="7" spans="1:25" hidden="1">
      <c r="A7" s="91" t="str">
        <f>+REGIONE_sintesi!B25</f>
        <v>Altri servizi</v>
      </c>
      <c r="B7" s="92">
        <f>+REGIONE_sintesi!C25</f>
        <v>27518</v>
      </c>
      <c r="C7" s="92">
        <f>+REGIONE_sintesi!D25</f>
        <v>24240</v>
      </c>
      <c r="D7" s="92">
        <f>+REGIONE_sintesi!E25</f>
        <v>14</v>
      </c>
      <c r="E7" s="92">
        <f>+REGIONE_sintesi!F25</f>
        <v>0</v>
      </c>
      <c r="F7" s="92">
        <f>+REGIONE_sintesi!G25</f>
        <v>9637</v>
      </c>
      <c r="G7" s="92">
        <f>+REGIONE_sintesi!H25</f>
        <v>203</v>
      </c>
      <c r="H7" s="92">
        <f>+REGIONE_sintesi!I25</f>
        <v>61612</v>
      </c>
      <c r="I7" s="95">
        <f t="shared" si="4"/>
        <v>0.39533898848863624</v>
      </c>
      <c r="K7" s="70" t="s">
        <v>37</v>
      </c>
      <c r="L7" s="92">
        <f>+REGIONE_Settore!E8</f>
        <v>3504</v>
      </c>
      <c r="M7" s="86">
        <f>+AL_AT_Settore!E8</f>
        <v>674</v>
      </c>
      <c r="N7" s="86">
        <f>+BI_NO_VCO_VC_Settore!E8</f>
        <v>740</v>
      </c>
      <c r="O7" s="86">
        <f>+CN_Settore!E8</f>
        <v>674</v>
      </c>
      <c r="P7" s="86">
        <f>+TO_Settore!E8</f>
        <v>1416</v>
      </c>
      <c r="Q7" s="95">
        <f t="shared" si="2"/>
        <v>2.2483733942481682E-2</v>
      </c>
      <c r="R7" s="86">
        <f>+BI_NO_VCO_VC_Settore!G8</f>
        <v>201</v>
      </c>
      <c r="S7" s="86">
        <f>+BI_NO_VCO_VC_Settore!H8</f>
        <v>17</v>
      </c>
      <c r="T7" s="86">
        <f>+BI_NO_VCO_VC_Settore!J8</f>
        <v>556</v>
      </c>
      <c r="U7" s="86">
        <f>+BI_NO_VCO_VC_Settore!K8</f>
        <v>184</v>
      </c>
      <c r="V7" s="95">
        <f t="shared" si="5"/>
        <v>5.7363013698630137E-2</v>
      </c>
      <c r="W7" s="95">
        <f t="shared" si="6"/>
        <v>4.8515981735159815E-3</v>
      </c>
      <c r="X7" s="95">
        <f t="shared" si="7"/>
        <v>0.158675799086758</v>
      </c>
      <c r="Y7" s="95">
        <f t="shared" si="8"/>
        <v>5.2511415525114152E-2</v>
      </c>
    </row>
    <row r="8" spans="1:25" hidden="1">
      <c r="A8" s="93" t="str">
        <f>+REGIONE_sintesi!B26</f>
        <v>TOTALE GENERALE</v>
      </c>
      <c r="B8" s="94">
        <f>+REGIONE_sintesi!C26</f>
        <v>74750</v>
      </c>
      <c r="C8" s="94">
        <f>+REGIONE_sintesi!D26</f>
        <v>48411</v>
      </c>
      <c r="D8" s="94">
        <f>+REGIONE_sintesi!E26</f>
        <v>91</v>
      </c>
      <c r="E8" s="94">
        <f>+REGIONE_sintesi!F26</f>
        <v>2</v>
      </c>
      <c r="F8" s="94">
        <f>+REGIONE_sintesi!G26</f>
        <v>32389</v>
      </c>
      <c r="G8" s="94">
        <f>+REGIONE_sintesi!H26</f>
        <v>203</v>
      </c>
      <c r="H8" s="94">
        <f>+REGIONE_sintesi!I26</f>
        <v>155846</v>
      </c>
      <c r="K8" s="70" t="s">
        <v>38</v>
      </c>
      <c r="L8" s="92">
        <f>+REGIONE_Settore!E9</f>
        <v>12661</v>
      </c>
      <c r="M8" s="86">
        <f>+AL_AT_Settore!E9</f>
        <v>1336</v>
      </c>
      <c r="N8" s="86">
        <f>+BI_NO_VCO_VC_Settore!E9</f>
        <v>2391</v>
      </c>
      <c r="O8" s="86">
        <f>+CN_Settore!E9</f>
        <v>2037</v>
      </c>
      <c r="P8" s="86">
        <f>+TO_Settore!E9</f>
        <v>6897</v>
      </c>
      <c r="Q8" s="95">
        <f t="shared" si="2"/>
        <v>8.1240455321278701E-2</v>
      </c>
      <c r="R8" s="86">
        <f>+BI_NO_VCO_VC_Settore!G9</f>
        <v>423</v>
      </c>
      <c r="S8" s="86">
        <f>+BI_NO_VCO_VC_Settore!H9</f>
        <v>122</v>
      </c>
      <c r="T8" s="86">
        <f>+BI_NO_VCO_VC_Settore!J9</f>
        <v>1965</v>
      </c>
      <c r="U8" s="86">
        <f>+BI_NO_VCO_VC_Settore!K9</f>
        <v>426</v>
      </c>
      <c r="V8" s="95">
        <f t="shared" si="5"/>
        <v>3.3409683279361821E-2</v>
      </c>
      <c r="W8" s="95">
        <f t="shared" si="6"/>
        <v>9.6358897401469072E-3</v>
      </c>
      <c r="X8" s="95">
        <f t="shared" si="7"/>
        <v>0.15520101097859568</v>
      </c>
      <c r="Y8" s="95">
        <f t="shared" si="8"/>
        <v>3.3646631387726091E-2</v>
      </c>
    </row>
    <row r="9" spans="1:25" hidden="1">
      <c r="A9" s="96"/>
      <c r="B9" s="99">
        <f t="shared" ref="B9:G9" si="9">+B8/$H$8</f>
        <v>0.4796401575914685</v>
      </c>
      <c r="C9" s="99">
        <f t="shared" si="9"/>
        <v>0.31063357416937232</v>
      </c>
      <c r="D9" s="99">
        <f t="shared" si="9"/>
        <v>5.8390975706787472E-4</v>
      </c>
      <c r="E9" s="99">
        <f t="shared" si="9"/>
        <v>1.2833181474019225E-5</v>
      </c>
      <c r="F9" s="99">
        <f t="shared" si="9"/>
        <v>0.20782695738100432</v>
      </c>
      <c r="G9" s="99">
        <f t="shared" si="9"/>
        <v>1.3025679196129512E-3</v>
      </c>
      <c r="H9" s="98"/>
      <c r="K9" s="70" t="s">
        <v>39</v>
      </c>
      <c r="L9" s="92">
        <f>+REGIONE_Settore!E10</f>
        <v>7935</v>
      </c>
      <c r="M9" s="86">
        <f>+AL_AT_Settore!E10</f>
        <v>909</v>
      </c>
      <c r="N9" s="86">
        <f>+BI_NO_VCO_VC_Settore!E10</f>
        <v>1310</v>
      </c>
      <c r="O9" s="86">
        <f>+CN_Settore!E10</f>
        <v>1796</v>
      </c>
      <c r="P9" s="86">
        <f>+TO_Settore!E10</f>
        <v>3920</v>
      </c>
      <c r="Q9" s="95">
        <f t="shared" si="2"/>
        <v>5.091564749817127E-2</v>
      </c>
      <c r="R9" s="86">
        <f>+BI_NO_VCO_VC_Settore!G10</f>
        <v>174</v>
      </c>
      <c r="S9" s="86">
        <f>+BI_NO_VCO_VC_Settore!H10</f>
        <v>46</v>
      </c>
      <c r="T9" s="86">
        <f>+BI_NO_VCO_VC_Settore!J10</f>
        <v>1169</v>
      </c>
      <c r="U9" s="86">
        <f>+BI_NO_VCO_VC_Settore!K10</f>
        <v>141</v>
      </c>
      <c r="V9" s="95">
        <f t="shared" si="5"/>
        <v>2.1928166351606805E-2</v>
      </c>
      <c r="W9" s="95">
        <f t="shared" si="6"/>
        <v>5.7971014492753624E-3</v>
      </c>
      <c r="X9" s="95">
        <f t="shared" si="7"/>
        <v>0.14732199117832387</v>
      </c>
      <c r="Y9" s="95">
        <f t="shared" si="8"/>
        <v>1.7769376181474481E-2</v>
      </c>
    </row>
    <row r="10" spans="1:25" hidden="1">
      <c r="A10" s="162" t="s">
        <v>77</v>
      </c>
      <c r="B10" s="162"/>
      <c r="C10" s="162"/>
      <c r="D10" s="162"/>
      <c r="E10" s="162"/>
      <c r="F10" s="162"/>
      <c r="G10" s="162"/>
      <c r="H10" s="162"/>
      <c r="K10" s="70" t="s">
        <v>40</v>
      </c>
      <c r="L10" s="92">
        <f>+REGIONE_Settore!E11</f>
        <v>4081</v>
      </c>
      <c r="M10" s="86">
        <f>+AL_AT_Settore!E11</f>
        <v>763</v>
      </c>
      <c r="N10" s="86">
        <f>+BI_NO_VCO_VC_Settore!E11</f>
        <v>746</v>
      </c>
      <c r="O10" s="86">
        <f>+CN_Settore!E11</f>
        <v>859</v>
      </c>
      <c r="P10" s="86">
        <f>+TO_Settore!E11</f>
        <v>1713</v>
      </c>
      <c r="Q10" s="95">
        <f t="shared" si="2"/>
        <v>2.6186106797736228E-2</v>
      </c>
      <c r="R10" s="86">
        <f>+BI_NO_VCO_VC_Settore!G11</f>
        <v>139</v>
      </c>
      <c r="S10" s="86">
        <f>+BI_NO_VCO_VC_Settore!H11</f>
        <v>101</v>
      </c>
      <c r="T10" s="86">
        <f>+BI_NO_VCO_VC_Settore!J11</f>
        <v>566</v>
      </c>
      <c r="U10" s="86">
        <f>+BI_NO_VCO_VC_Settore!K11</f>
        <v>180</v>
      </c>
      <c r="V10" s="95">
        <f t="shared" si="5"/>
        <v>3.4060279343298208E-2</v>
      </c>
      <c r="W10" s="95">
        <f t="shared" si="6"/>
        <v>2.4748836069590788E-2</v>
      </c>
      <c r="X10" s="95">
        <f t="shared" si="7"/>
        <v>0.13869149718206322</v>
      </c>
      <c r="Y10" s="95">
        <f t="shared" si="8"/>
        <v>4.4106836559666747E-2</v>
      </c>
    </row>
    <row r="11" spans="1:25" hidden="1">
      <c r="A11" s="83" t="str">
        <f>+AL_AT_sintesi!B22</f>
        <v>Industria in senso stretto</v>
      </c>
      <c r="B11" s="86">
        <f>+AL_AT_sintesi!C22</f>
        <v>2653</v>
      </c>
      <c r="C11" s="86">
        <f>+AL_AT_sintesi!D22</f>
        <v>847</v>
      </c>
      <c r="D11" s="86">
        <f>+AL_AT_sintesi!E22</f>
        <v>2</v>
      </c>
      <c r="E11" s="86">
        <f>+AL_AT_sintesi!F22</f>
        <v>52</v>
      </c>
      <c r="F11" s="86">
        <f>+AL_AT_sintesi!G22</f>
        <v>1257</v>
      </c>
      <c r="G11" s="86">
        <f>+AL_AT_sintesi!H22</f>
        <v>0</v>
      </c>
      <c r="H11" s="86">
        <f>+AL_AT_sintesi!I22</f>
        <v>4811</v>
      </c>
      <c r="K11" s="70" t="s">
        <v>41</v>
      </c>
      <c r="L11" s="92">
        <f>+REGIONE_Settore!E12</f>
        <v>1160</v>
      </c>
      <c r="M11" s="86">
        <f>+AL_AT_Settore!E12</f>
        <v>146</v>
      </c>
      <c r="N11" s="86">
        <f>+BI_NO_VCO_VC_Settore!E12</f>
        <v>239</v>
      </c>
      <c r="O11" s="86">
        <f>+CN_Settore!E12</f>
        <v>196</v>
      </c>
      <c r="P11" s="86">
        <f>+TO_Settore!E12</f>
        <v>579</v>
      </c>
      <c r="Q11" s="95">
        <f t="shared" si="2"/>
        <v>7.4432452549311502E-3</v>
      </c>
      <c r="R11" s="86">
        <f>+BI_NO_VCO_VC_Settore!G12</f>
        <v>18</v>
      </c>
      <c r="S11" s="86">
        <f>+BI_NO_VCO_VC_Settore!H12</f>
        <v>4</v>
      </c>
      <c r="T11" s="86">
        <f>+BI_NO_VCO_VC_Settore!J12</f>
        <v>203</v>
      </c>
      <c r="U11" s="86">
        <f>+BI_NO_VCO_VC_Settore!K12</f>
        <v>36</v>
      </c>
      <c r="V11" s="95">
        <f t="shared" si="5"/>
        <v>1.5517241379310345E-2</v>
      </c>
      <c r="W11" s="95">
        <f t="shared" si="6"/>
        <v>3.4482758620689655E-3</v>
      </c>
      <c r="X11" s="95">
        <f t="shared" si="7"/>
        <v>0.17499999999999999</v>
      </c>
      <c r="Y11" s="95">
        <f t="shared" si="8"/>
        <v>3.1034482758620689E-2</v>
      </c>
    </row>
    <row r="12" spans="1:25" hidden="1">
      <c r="A12" s="83" t="str">
        <f>+AL_AT_sintesi!B23</f>
        <v>Costruzioni</v>
      </c>
      <c r="B12" s="86">
        <f>+AL_AT_sintesi!C23</f>
        <v>562</v>
      </c>
      <c r="C12" s="86">
        <f>+AL_AT_sintesi!D23</f>
        <v>93</v>
      </c>
      <c r="D12" s="86">
        <f>+AL_AT_sintesi!E23</f>
        <v>0</v>
      </c>
      <c r="E12" s="86">
        <f>+AL_AT_sintesi!F23</f>
        <v>27</v>
      </c>
      <c r="F12" s="86">
        <f>+AL_AT_sintesi!G23</f>
        <v>313</v>
      </c>
      <c r="G12" s="86">
        <f>+AL_AT_sintesi!H23</f>
        <v>0</v>
      </c>
      <c r="H12" s="86">
        <f>+AL_AT_sintesi!I23</f>
        <v>995</v>
      </c>
      <c r="K12" s="69" t="s">
        <v>2</v>
      </c>
      <c r="L12" s="152"/>
      <c r="M12" s="153"/>
      <c r="N12" s="153"/>
      <c r="O12" s="153"/>
      <c r="P12" s="154"/>
      <c r="Q12" s="95"/>
      <c r="R12" s="158"/>
      <c r="S12" s="159"/>
      <c r="T12" s="159"/>
      <c r="U12" s="160"/>
      <c r="V12" s="95"/>
      <c r="W12" s="95"/>
      <c r="X12" s="95"/>
      <c r="Y12" s="95"/>
    </row>
    <row r="13" spans="1:25" hidden="1">
      <c r="A13" s="83" t="str">
        <f>+AL_AT_sintesi!B24</f>
        <v>Commercio, alberghi e ristoraz.</v>
      </c>
      <c r="B13" s="86">
        <f>+AL_AT_sintesi!C24</f>
        <v>3170</v>
      </c>
      <c r="C13" s="86">
        <f>+AL_AT_sintesi!D24</f>
        <v>2201</v>
      </c>
      <c r="D13" s="86">
        <f>+AL_AT_sintesi!E24</f>
        <v>3</v>
      </c>
      <c r="E13" s="86">
        <f>+AL_AT_sintesi!F24</f>
        <v>63</v>
      </c>
      <c r="F13" s="86">
        <f>+AL_AT_sintesi!G24</f>
        <v>1212</v>
      </c>
      <c r="G13" s="86">
        <f>+AL_AT_sintesi!H24</f>
        <v>0</v>
      </c>
      <c r="H13" s="86">
        <f>+AL_AT_sintesi!I24</f>
        <v>6649</v>
      </c>
      <c r="K13" s="70" t="s">
        <v>32</v>
      </c>
      <c r="L13" s="92">
        <f>+REGIONE_Settore!E14</f>
        <v>1452</v>
      </c>
      <c r="M13" s="86">
        <f>+AL_AT_Settore!E14</f>
        <v>252</v>
      </c>
      <c r="N13" s="86">
        <f>+BI_NO_VCO_VC_Settore!E14</f>
        <v>320</v>
      </c>
      <c r="O13" s="86">
        <f>+CN_Settore!E14</f>
        <v>359</v>
      </c>
      <c r="P13" s="86">
        <f>+TO_Settore!E14</f>
        <v>521</v>
      </c>
      <c r="Q13" s="95">
        <f>+L13/$L$30</f>
        <v>9.316889750137957E-3</v>
      </c>
      <c r="R13" s="86">
        <f>+BI_NO_VCO_VC_Settore!G14</f>
        <v>59</v>
      </c>
      <c r="S13" s="86">
        <f>+BI_NO_VCO_VC_Settore!H14</f>
        <v>14</v>
      </c>
      <c r="T13" s="86">
        <f>+BI_NO_VCO_VC_Settore!J14</f>
        <v>294</v>
      </c>
      <c r="U13" s="86">
        <f>+BI_NO_VCO_VC_Settore!K14</f>
        <v>26</v>
      </c>
      <c r="V13" s="95">
        <f t="shared" si="5"/>
        <v>4.0633608815426998E-2</v>
      </c>
      <c r="W13" s="95">
        <f t="shared" si="6"/>
        <v>9.6418732782369149E-3</v>
      </c>
      <c r="X13" s="95">
        <f t="shared" si="7"/>
        <v>0.2024793388429752</v>
      </c>
      <c r="Y13" s="95">
        <f t="shared" si="8"/>
        <v>1.790633608815427E-2</v>
      </c>
    </row>
    <row r="14" spans="1:25" hidden="1">
      <c r="A14" s="83" t="str">
        <f>+AL_AT_sintesi!B25</f>
        <v>Altri servizi</v>
      </c>
      <c r="B14" s="86">
        <f>+AL_AT_sintesi!C25</f>
        <v>3845</v>
      </c>
      <c r="C14" s="86">
        <f>+AL_AT_sintesi!D25</f>
        <v>2275</v>
      </c>
      <c r="D14" s="86">
        <f>+AL_AT_sintesi!E25</f>
        <v>1</v>
      </c>
      <c r="E14" s="86">
        <f>+AL_AT_sintesi!F25</f>
        <v>36</v>
      </c>
      <c r="F14" s="86">
        <f>+AL_AT_sintesi!G25</f>
        <v>862</v>
      </c>
      <c r="G14" s="86">
        <f>+AL_AT_sintesi!H25</f>
        <v>1</v>
      </c>
      <c r="H14" s="86">
        <f>+AL_AT_sintesi!I25</f>
        <v>7020</v>
      </c>
      <c r="K14" s="70" t="s">
        <v>33</v>
      </c>
      <c r="L14" s="92">
        <f>+REGIONE_Settore!E15</f>
        <v>5684</v>
      </c>
      <c r="M14" s="86">
        <f>+AL_AT_Settore!E15</f>
        <v>743</v>
      </c>
      <c r="N14" s="86">
        <f>+BI_NO_VCO_VC_Settore!E15</f>
        <v>1034</v>
      </c>
      <c r="O14" s="86">
        <f>+CN_Settore!E15</f>
        <v>1334</v>
      </c>
      <c r="P14" s="86">
        <f>+TO_Settore!E15</f>
        <v>2574</v>
      </c>
      <c r="Q14" s="95">
        <f>+L14/$L$30</f>
        <v>3.6471901749162636E-2</v>
      </c>
      <c r="R14" s="86">
        <f>+BI_NO_VCO_VC_Settore!G15</f>
        <v>164</v>
      </c>
      <c r="S14" s="86">
        <f>+BI_NO_VCO_VC_Settore!H15</f>
        <v>80</v>
      </c>
      <c r="T14" s="86">
        <f>+BI_NO_VCO_VC_Settore!J15</f>
        <v>953</v>
      </c>
      <c r="U14" s="86">
        <f>+BI_NO_VCO_VC_Settore!K15</f>
        <v>81</v>
      </c>
      <c r="V14" s="95">
        <f t="shared" si="5"/>
        <v>2.8852920478536243E-2</v>
      </c>
      <c r="W14" s="95">
        <f t="shared" si="6"/>
        <v>1.4074595355383532E-2</v>
      </c>
      <c r="X14" s="95">
        <f t="shared" si="7"/>
        <v>0.16766361717100633</v>
      </c>
      <c r="Y14" s="95">
        <f t="shared" si="8"/>
        <v>1.4250527797325828E-2</v>
      </c>
    </row>
    <row r="15" spans="1:25" hidden="1">
      <c r="A15" s="87" t="str">
        <f>+AL_AT_sintesi!B26</f>
        <v>TOTALE GENERALE</v>
      </c>
      <c r="B15" s="88">
        <f>+AL_AT_sintesi!C26</f>
        <v>10230</v>
      </c>
      <c r="C15" s="88">
        <f>+AL_AT_sintesi!D26</f>
        <v>5416</v>
      </c>
      <c r="D15" s="88">
        <f>+AL_AT_sintesi!E26</f>
        <v>6</v>
      </c>
      <c r="E15" s="88">
        <f>+AL_AT_sintesi!F26</f>
        <v>178</v>
      </c>
      <c r="F15" s="88">
        <f>+AL_AT_sintesi!G26</f>
        <v>3644</v>
      </c>
      <c r="G15" s="88">
        <f>+AL_AT_sintesi!H26</f>
        <v>1</v>
      </c>
      <c r="H15" s="88">
        <f>+AL_AT_sintesi!I26</f>
        <v>19475</v>
      </c>
      <c r="I15" s="89">
        <f>+H15/$H$34</f>
        <v>0.12495428501767646</v>
      </c>
      <c r="K15" s="69" t="s">
        <v>29</v>
      </c>
      <c r="L15" s="155"/>
      <c r="M15" s="156"/>
      <c r="N15" s="156"/>
      <c r="O15" s="156"/>
      <c r="P15" s="157"/>
      <c r="Q15" s="95"/>
      <c r="R15" s="158"/>
      <c r="S15" s="159"/>
      <c r="T15" s="159"/>
      <c r="U15" s="160"/>
      <c r="V15" s="95"/>
      <c r="W15" s="95"/>
      <c r="X15" s="95"/>
      <c r="Y15" s="95"/>
    </row>
    <row r="16" spans="1:25" hidden="1">
      <c r="A16" s="162" t="s">
        <v>78</v>
      </c>
      <c r="B16" s="162"/>
      <c r="C16" s="162"/>
      <c r="D16" s="162"/>
      <c r="E16" s="162"/>
      <c r="F16" s="162"/>
      <c r="G16" s="162"/>
      <c r="H16" s="162"/>
      <c r="K16" s="70" t="s">
        <v>55</v>
      </c>
      <c r="L16" s="92">
        <f>+REGIONE_Settore!E17</f>
        <v>4127</v>
      </c>
      <c r="M16" s="86">
        <f>+AL_AT_Settore!E17</f>
        <v>516</v>
      </c>
      <c r="N16" s="86">
        <f>+BI_NO_VCO_VC_Settore!E17</f>
        <v>605</v>
      </c>
      <c r="O16" s="86">
        <f>+CN_Settore!E17</f>
        <v>835</v>
      </c>
      <c r="P16" s="86">
        <f>+TO_Settore!E17</f>
        <v>2171</v>
      </c>
      <c r="Q16" s="95">
        <f t="shared" ref="Q16:Q29" si="10">+L16/$L$30</f>
        <v>2.6481269971638671E-2</v>
      </c>
      <c r="R16" s="86">
        <f>+BI_NO_VCO_VC_Settore!G17</f>
        <v>74</v>
      </c>
      <c r="S16" s="86">
        <f>+BI_NO_VCO_VC_Settore!H17</f>
        <v>81</v>
      </c>
      <c r="T16" s="86">
        <f>+BI_NO_VCO_VC_Settore!J17</f>
        <v>534</v>
      </c>
      <c r="U16" s="86">
        <f>+BI_NO_VCO_VC_Settore!K17</f>
        <v>71</v>
      </c>
      <c r="V16" s="95">
        <f t="shared" si="5"/>
        <v>1.7930700266537435E-2</v>
      </c>
      <c r="W16" s="95">
        <f t="shared" si="6"/>
        <v>1.9626847589047734E-2</v>
      </c>
      <c r="X16" s="95">
        <f t="shared" si="7"/>
        <v>0.12939181003149988</v>
      </c>
      <c r="Y16" s="95">
        <f t="shared" si="8"/>
        <v>1.7203779985461593E-2</v>
      </c>
    </row>
    <row r="17" spans="1:25" hidden="1">
      <c r="A17" s="83" t="str">
        <f>+BI_NO_VCO_VC_sintesi!B22</f>
        <v>Industria in senso stretto</v>
      </c>
      <c r="B17" s="86">
        <f>+BI_NO_VCO_VC_sintesi!C22</f>
        <v>4690</v>
      </c>
      <c r="C17" s="86">
        <f>+BI_NO_VCO_VC_sintesi!D22</f>
        <v>1559</v>
      </c>
      <c r="D17" s="86">
        <f>+BI_NO_VCO_VC_sintesi!E22</f>
        <v>3</v>
      </c>
      <c r="E17" s="86">
        <f>+BI_NO_VCO_VC_sintesi!F22</f>
        <v>0</v>
      </c>
      <c r="F17" s="86">
        <f>+BI_NO_VCO_VC_sintesi!G22</f>
        <v>1303</v>
      </c>
      <c r="G17" s="86">
        <f>+BI_NO_VCO_VC_sintesi!H22</f>
        <v>0</v>
      </c>
      <c r="H17" s="86">
        <f>+BI_NO_VCO_VC_sintesi!I22</f>
        <v>7555</v>
      </c>
      <c r="K17" s="70" t="s">
        <v>42</v>
      </c>
      <c r="L17" s="112">
        <f>+REGIONE_Settore!E18</f>
        <v>23588</v>
      </c>
      <c r="M17" s="86">
        <f>+AL_AT_Settore!E18</f>
        <v>3440</v>
      </c>
      <c r="N17" s="86">
        <f>+BI_NO_VCO_VC_Settore!E18</f>
        <v>4635</v>
      </c>
      <c r="O17" s="86">
        <f>+CN_Settore!E18</f>
        <v>3569</v>
      </c>
      <c r="P17" s="86">
        <f>+TO_Settore!E18</f>
        <v>11945</v>
      </c>
      <c r="Q17" s="95">
        <f t="shared" si="10"/>
        <v>0.15135454230458273</v>
      </c>
      <c r="R17" s="86">
        <f>+BI_NO_VCO_VC_Settore!G18</f>
        <v>1442</v>
      </c>
      <c r="S17" s="86">
        <f>+BI_NO_VCO_VC_Settore!H18</f>
        <v>2298</v>
      </c>
      <c r="T17" s="86">
        <f>+BI_NO_VCO_VC_Settore!J18</f>
        <v>1944</v>
      </c>
      <c r="U17" s="86">
        <f>+BI_NO_VCO_VC_Settore!K18</f>
        <v>2691</v>
      </c>
      <c r="V17" s="95">
        <f t="shared" si="5"/>
        <v>6.1132779379345428E-2</v>
      </c>
      <c r="W17" s="95">
        <f t="shared" si="6"/>
        <v>9.7422418178734954E-2</v>
      </c>
      <c r="X17" s="95">
        <f t="shared" si="7"/>
        <v>8.2414787179921997E-2</v>
      </c>
      <c r="Y17" s="95">
        <f t="shared" si="8"/>
        <v>0.11408343225368832</v>
      </c>
    </row>
    <row r="18" spans="1:25" hidden="1">
      <c r="A18" s="83" t="str">
        <f>+BI_NO_VCO_VC_sintesi!B23</f>
        <v>Costruzioni</v>
      </c>
      <c r="B18" s="86">
        <f>+BI_NO_VCO_VC_sintesi!C23</f>
        <v>852</v>
      </c>
      <c r="C18" s="86">
        <f>+BI_NO_VCO_VC_sintesi!D23</f>
        <v>120</v>
      </c>
      <c r="D18" s="86">
        <f>+BI_NO_VCO_VC_sintesi!E23</f>
        <v>2</v>
      </c>
      <c r="E18" s="86">
        <f>+BI_NO_VCO_VC_sintesi!F23</f>
        <v>0</v>
      </c>
      <c r="F18" s="86">
        <f>+BI_NO_VCO_VC_sintesi!G23</f>
        <v>380</v>
      </c>
      <c r="G18" s="86">
        <f>+BI_NO_VCO_VC_sintesi!H23</f>
        <v>0</v>
      </c>
      <c r="H18" s="86">
        <f>+BI_NO_VCO_VC_sintesi!I23</f>
        <v>1354</v>
      </c>
      <c r="K18" s="70" t="s">
        <v>43</v>
      </c>
      <c r="L18" s="92">
        <f>+REGIONE_Settore!E19</f>
        <v>5547</v>
      </c>
      <c r="M18" s="86">
        <f>+AL_AT_Settore!E19</f>
        <v>1033</v>
      </c>
      <c r="N18" s="86">
        <f>+BI_NO_VCO_VC_Settore!E19</f>
        <v>1028</v>
      </c>
      <c r="O18" s="86">
        <f>+CN_Settore!E19</f>
        <v>579</v>
      </c>
      <c r="P18" s="86">
        <f>+TO_Settore!E19</f>
        <v>2907</v>
      </c>
      <c r="Q18" s="95">
        <f t="shared" si="10"/>
        <v>3.5592828818192319E-2</v>
      </c>
      <c r="R18" s="86">
        <f>+BI_NO_VCO_VC_Settore!G19</f>
        <v>389</v>
      </c>
      <c r="S18" s="86">
        <f>+BI_NO_VCO_VC_Settore!H19</f>
        <v>221</v>
      </c>
      <c r="T18" s="86">
        <f>+BI_NO_VCO_VC_Settore!J19</f>
        <v>818</v>
      </c>
      <c r="U18" s="86">
        <f>+BI_NO_VCO_VC_Settore!K19</f>
        <v>210</v>
      </c>
      <c r="V18" s="95">
        <f t="shared" si="5"/>
        <v>7.0127997115557963E-2</v>
      </c>
      <c r="W18" s="95">
        <f t="shared" si="6"/>
        <v>3.984135568775915E-2</v>
      </c>
      <c r="X18" s="95">
        <f t="shared" si="7"/>
        <v>0.14746709933297278</v>
      </c>
      <c r="Y18" s="95">
        <f t="shared" si="8"/>
        <v>3.7858301784748513E-2</v>
      </c>
    </row>
    <row r="19" spans="1:25" hidden="1">
      <c r="A19" s="83" t="str">
        <f>+BI_NO_VCO_VC_sintesi!B24</f>
        <v>Commercio, alberghi e ristoraz.</v>
      </c>
      <c r="B19" s="86">
        <f>+BI_NO_VCO_VC_sintesi!C24</f>
        <v>5658</v>
      </c>
      <c r="C19" s="86">
        <f>+BI_NO_VCO_VC_sintesi!D24</f>
        <v>2735</v>
      </c>
      <c r="D19" s="86">
        <f>+BI_NO_VCO_VC_sintesi!E24</f>
        <v>10</v>
      </c>
      <c r="E19" s="86">
        <f>+BI_NO_VCO_VC_sintesi!F24</f>
        <v>0</v>
      </c>
      <c r="F19" s="86">
        <f>+BI_NO_VCO_VC_sintesi!G24</f>
        <v>1695</v>
      </c>
      <c r="G19" s="86">
        <f>+BI_NO_VCO_VC_sintesi!H24</f>
        <v>0</v>
      </c>
      <c r="H19" s="86">
        <f>+BI_NO_VCO_VC_sintesi!I24</f>
        <v>10098</v>
      </c>
      <c r="K19" s="70" t="s">
        <v>44</v>
      </c>
      <c r="L19" s="112">
        <f>+REGIONE_Settore!E20</f>
        <v>21625</v>
      </c>
      <c r="M19" s="86">
        <f>+AL_AT_Settore!E20</f>
        <v>2691</v>
      </c>
      <c r="N19" s="86">
        <f>+BI_NO_VCO_VC_Settore!E20</f>
        <v>4856</v>
      </c>
      <c r="O19" s="86">
        <f>+CN_Settore!E20</f>
        <v>3661</v>
      </c>
      <c r="P19" s="86">
        <f>+TO_Settore!E20</f>
        <v>10418</v>
      </c>
      <c r="Q19" s="95">
        <f t="shared" si="10"/>
        <v>0.13875877468783285</v>
      </c>
      <c r="R19" s="86">
        <f>+BI_NO_VCO_VC_Settore!G20</f>
        <v>2454</v>
      </c>
      <c r="S19" s="86">
        <f>+BI_NO_VCO_VC_Settore!H20</f>
        <v>2585</v>
      </c>
      <c r="T19" s="86">
        <f>+BI_NO_VCO_VC_Settore!J20</f>
        <v>2125</v>
      </c>
      <c r="U19" s="86">
        <f>+BI_NO_VCO_VC_Settore!K20</f>
        <v>2731</v>
      </c>
      <c r="V19" s="95">
        <f t="shared" si="5"/>
        <v>0.11347976878612717</v>
      </c>
      <c r="W19" s="95">
        <f t="shared" si="6"/>
        <v>0.11953757225433526</v>
      </c>
      <c r="X19" s="95">
        <f t="shared" si="7"/>
        <v>9.8265895953757232E-2</v>
      </c>
      <c r="Y19" s="95">
        <f t="shared" si="8"/>
        <v>0.12628901734104045</v>
      </c>
    </row>
    <row r="20" spans="1:25" hidden="1">
      <c r="A20" s="83" t="str">
        <f>+BI_NO_VCO_VC_sintesi!B25</f>
        <v>Altri servizi</v>
      </c>
      <c r="B20" s="86">
        <f>+BI_NO_VCO_VC_sintesi!C25</f>
        <v>5562</v>
      </c>
      <c r="C20" s="86">
        <f>+BI_NO_VCO_VC_sintesi!D25</f>
        <v>3379</v>
      </c>
      <c r="D20" s="86">
        <f>+BI_NO_VCO_VC_sintesi!E25</f>
        <v>3</v>
      </c>
      <c r="E20" s="86">
        <f>+BI_NO_VCO_VC_sintesi!F25</f>
        <v>0</v>
      </c>
      <c r="F20" s="86">
        <f>+BI_NO_VCO_VC_sintesi!G25</f>
        <v>1342</v>
      </c>
      <c r="G20" s="86">
        <f>+BI_NO_VCO_VC_sintesi!H25</f>
        <v>5</v>
      </c>
      <c r="H20" s="86">
        <f>+BI_NO_VCO_VC_sintesi!I25</f>
        <v>10291</v>
      </c>
      <c r="K20" s="70" t="s">
        <v>45</v>
      </c>
      <c r="L20" s="92">
        <f>+REGIONE_Settore!E21</f>
        <v>5219</v>
      </c>
      <c r="M20" s="86">
        <f>+AL_AT_Settore!E21</f>
        <v>172</v>
      </c>
      <c r="N20" s="86">
        <f>+BI_NO_VCO_VC_Settore!E21</f>
        <v>326</v>
      </c>
      <c r="O20" s="86">
        <f>+CN_Settore!E21</f>
        <v>472</v>
      </c>
      <c r="P20" s="86">
        <f>+TO_Settore!E21</f>
        <v>4248</v>
      </c>
      <c r="Q20" s="95">
        <f t="shared" si="10"/>
        <v>3.3488187056453164E-2</v>
      </c>
      <c r="R20" s="86">
        <f>+BI_NO_VCO_VC_Settore!G21</f>
        <v>38</v>
      </c>
      <c r="S20" s="86">
        <f>+BI_NO_VCO_VC_Settore!H21</f>
        <v>66</v>
      </c>
      <c r="T20" s="86">
        <f>+BI_NO_VCO_VC_Settore!J21</f>
        <v>172</v>
      </c>
      <c r="U20" s="86">
        <f>+BI_NO_VCO_VC_Settore!K21</f>
        <v>154</v>
      </c>
      <c r="V20" s="95">
        <f t="shared" si="5"/>
        <v>7.2810883310979119E-3</v>
      </c>
      <c r="W20" s="95">
        <f t="shared" si="6"/>
        <v>1.264610078559111E-2</v>
      </c>
      <c r="X20" s="95">
        <f t="shared" si="7"/>
        <v>3.2956505077601075E-2</v>
      </c>
      <c r="Y20" s="95">
        <f t="shared" si="8"/>
        <v>2.9507568499712589E-2</v>
      </c>
    </row>
    <row r="21" spans="1:25" hidden="1">
      <c r="A21" s="87" t="str">
        <f>+BI_NO_VCO_VC_sintesi!B26</f>
        <v>TOTALE GENERALE</v>
      </c>
      <c r="B21" s="88">
        <f>+BI_NO_VCO_VC_sintesi!C26</f>
        <v>16762</v>
      </c>
      <c r="C21" s="88">
        <f>+BI_NO_VCO_VC_sintesi!D26</f>
        <v>7793</v>
      </c>
      <c r="D21" s="88">
        <f>+BI_NO_VCO_VC_sintesi!E26</f>
        <v>18</v>
      </c>
      <c r="E21" s="88">
        <f>+BI_NO_VCO_VC_sintesi!F26</f>
        <v>0</v>
      </c>
      <c r="F21" s="88">
        <f>+BI_NO_VCO_VC_sintesi!G26</f>
        <v>4720</v>
      </c>
      <c r="G21" s="88">
        <f>+BI_NO_VCO_VC_sintesi!H26</f>
        <v>5</v>
      </c>
      <c r="H21" s="88">
        <f>+BI_NO_VCO_VC_sintesi!I26</f>
        <v>29298</v>
      </c>
      <c r="I21" s="89">
        <f>+H21/$H$34</f>
        <v>0.18798000731439718</v>
      </c>
      <c r="K21" s="70" t="s">
        <v>46</v>
      </c>
      <c r="L21" s="92">
        <f>+REGIONE_Settore!E22</f>
        <v>2382</v>
      </c>
      <c r="M21" s="86">
        <f>+AL_AT_Settore!E22</f>
        <v>246</v>
      </c>
      <c r="N21" s="86">
        <f>+BI_NO_VCO_VC_Settore!E22</f>
        <v>369</v>
      </c>
      <c r="O21" s="86">
        <f>+CN_Settore!E22</f>
        <v>440</v>
      </c>
      <c r="P21" s="86">
        <f>+TO_Settore!E22</f>
        <v>1328</v>
      </c>
      <c r="Q21" s="95">
        <f t="shared" si="10"/>
        <v>1.5284319135556897E-2</v>
      </c>
      <c r="R21" s="86">
        <f>+BI_NO_VCO_VC_Settore!G22</f>
        <v>49</v>
      </c>
      <c r="S21" s="86">
        <f>+BI_NO_VCO_VC_Settore!H22</f>
        <v>62</v>
      </c>
      <c r="T21" s="86">
        <f>+BI_NO_VCO_VC_Settore!J22</f>
        <v>164</v>
      </c>
      <c r="U21" s="86">
        <f>+BI_NO_VCO_VC_Settore!K22</f>
        <v>205</v>
      </c>
      <c r="V21" s="95">
        <f t="shared" si="5"/>
        <v>2.0570948782535684E-2</v>
      </c>
      <c r="W21" s="95">
        <f t="shared" si="6"/>
        <v>2.6028547439126783E-2</v>
      </c>
      <c r="X21" s="95">
        <f t="shared" si="7"/>
        <v>6.8849706129303107E-2</v>
      </c>
      <c r="Y21" s="95">
        <f t="shared" si="8"/>
        <v>8.606213266162889E-2</v>
      </c>
    </row>
    <row r="22" spans="1:25" hidden="1">
      <c r="A22" s="162" t="s">
        <v>79</v>
      </c>
      <c r="B22" s="162"/>
      <c r="C22" s="162"/>
      <c r="D22" s="162"/>
      <c r="E22" s="162"/>
      <c r="F22" s="162"/>
      <c r="G22" s="162"/>
      <c r="H22" s="162"/>
      <c r="K22" s="70" t="s">
        <v>47</v>
      </c>
      <c r="L22" s="92">
        <f>+REGIONE_Settore!E23</f>
        <v>411</v>
      </c>
      <c r="M22" s="86">
        <f>+AL_AT_Settore!E23</f>
        <v>37</v>
      </c>
      <c r="N22" s="86">
        <f>+BI_NO_VCO_VC_Settore!E23</f>
        <v>51</v>
      </c>
      <c r="O22" s="86">
        <f>+CN_Settore!E23</f>
        <v>55</v>
      </c>
      <c r="P22" s="86">
        <f>+TO_Settore!E23</f>
        <v>269</v>
      </c>
      <c r="Q22" s="95">
        <f t="shared" si="10"/>
        <v>2.6372187929109506E-3</v>
      </c>
      <c r="R22" s="86">
        <f>+BI_NO_VCO_VC_Settore!G23</f>
        <v>3</v>
      </c>
      <c r="S22" s="86">
        <f>+BI_NO_VCO_VC_Settore!H23</f>
        <v>32</v>
      </c>
      <c r="T22" s="86">
        <f>+BI_NO_VCO_VC_Settore!J23</f>
        <v>10</v>
      </c>
      <c r="U22" s="86">
        <f>+BI_NO_VCO_VC_Settore!K23</f>
        <v>41</v>
      </c>
      <c r="V22" s="95">
        <f t="shared" si="5"/>
        <v>7.2992700729927005E-3</v>
      </c>
      <c r="W22" s="95">
        <f t="shared" si="6"/>
        <v>7.785888077858881E-2</v>
      </c>
      <c r="X22" s="95">
        <f t="shared" si="7"/>
        <v>2.4330900243309004E-2</v>
      </c>
      <c r="Y22" s="95">
        <f t="shared" si="8"/>
        <v>9.9756690997566913E-2</v>
      </c>
    </row>
    <row r="23" spans="1:25" hidden="1">
      <c r="A23" s="83" t="str">
        <f>+CN_sintesi!B22</f>
        <v>Industria in senso stretto</v>
      </c>
      <c r="B23" s="86">
        <f>+CN_sintesi!C22</f>
        <v>4294</v>
      </c>
      <c r="C23" s="86">
        <f>+CN_sintesi!D22</f>
        <v>1387</v>
      </c>
      <c r="D23" s="86">
        <f>+CN_sintesi!E22</f>
        <v>8</v>
      </c>
      <c r="E23" s="86">
        <f>+CN_sintesi!F22</f>
        <v>0</v>
      </c>
      <c r="F23" s="86">
        <f>+CN_sintesi!G22</f>
        <v>2447</v>
      </c>
      <c r="G23" s="86">
        <f>+CN_sintesi!H22</f>
        <v>0</v>
      </c>
      <c r="H23" s="86">
        <f>+CN_sintesi!I22</f>
        <v>8136</v>
      </c>
      <c r="K23" s="70" t="s">
        <v>48</v>
      </c>
      <c r="L23" s="92">
        <f>+REGIONE_Settore!E24</f>
        <v>5687</v>
      </c>
      <c r="M23" s="86">
        <f>+AL_AT_Settore!E24</f>
        <v>461</v>
      </c>
      <c r="N23" s="86">
        <f>+BI_NO_VCO_VC_Settore!E24</f>
        <v>654</v>
      </c>
      <c r="O23" s="86">
        <f>+CN_Settore!E24</f>
        <v>739</v>
      </c>
      <c r="P23" s="86">
        <f>+TO_Settore!E24</f>
        <v>3833</v>
      </c>
      <c r="Q23" s="95">
        <f t="shared" si="10"/>
        <v>3.6491151521373666E-2</v>
      </c>
      <c r="R23" s="86">
        <f>+BI_NO_VCO_VC_Settore!G24</f>
        <v>85</v>
      </c>
      <c r="S23" s="86">
        <f>+BI_NO_VCO_VC_Settore!H24</f>
        <v>195</v>
      </c>
      <c r="T23" s="86">
        <f>+BI_NO_VCO_VC_Settore!J24</f>
        <v>219</v>
      </c>
      <c r="U23" s="86">
        <f>+BI_NO_VCO_VC_Settore!K24</f>
        <v>435</v>
      </c>
      <c r="V23" s="95">
        <f t="shared" si="5"/>
        <v>1.4946368911552665E-2</v>
      </c>
      <c r="W23" s="95">
        <f t="shared" si="6"/>
        <v>3.4288728679444345E-2</v>
      </c>
      <c r="X23" s="95">
        <f t="shared" si="7"/>
        <v>3.8508879901529805E-2</v>
      </c>
      <c r="Y23" s="95">
        <f t="shared" si="8"/>
        <v>7.6490240900298934E-2</v>
      </c>
    </row>
    <row r="24" spans="1:25" hidden="1">
      <c r="A24" s="83" t="str">
        <f>+CN_sintesi!B23</f>
        <v>Costruzioni</v>
      </c>
      <c r="B24" s="86">
        <f>+CN_sintesi!C23</f>
        <v>858</v>
      </c>
      <c r="C24" s="86">
        <f>+CN_sintesi!D23</f>
        <v>173</v>
      </c>
      <c r="D24" s="86">
        <f>+CN_sintesi!E23</f>
        <v>0</v>
      </c>
      <c r="E24" s="86">
        <f>+CN_sintesi!F23</f>
        <v>0</v>
      </c>
      <c r="F24" s="86">
        <f>+CN_sintesi!G23</f>
        <v>662</v>
      </c>
      <c r="G24" s="86">
        <f>+CN_sintesi!H23</f>
        <v>0</v>
      </c>
      <c r="H24" s="86">
        <f>+CN_sintesi!I23</f>
        <v>1693</v>
      </c>
      <c r="K24" s="70" t="s">
        <v>49</v>
      </c>
      <c r="L24" s="92">
        <f>+REGIONE_Settore!E25</f>
        <v>15293</v>
      </c>
      <c r="M24" s="86">
        <f>+AL_AT_Settore!E25</f>
        <v>1804</v>
      </c>
      <c r="N24" s="86">
        <f>+BI_NO_VCO_VC_Settore!E25</f>
        <v>2614</v>
      </c>
      <c r="O24" s="86">
        <f>+CN_Settore!E25</f>
        <v>2547</v>
      </c>
      <c r="P24" s="86">
        <f>+TO_Settore!E25</f>
        <v>8331</v>
      </c>
      <c r="Q24" s="95">
        <f t="shared" si="10"/>
        <v>9.8128922141087996E-2</v>
      </c>
      <c r="R24" s="86">
        <f>+BI_NO_VCO_VC_Settore!G25</f>
        <v>2234</v>
      </c>
      <c r="S24" s="86">
        <f>+BI_NO_VCO_VC_Settore!H25</f>
        <v>528</v>
      </c>
      <c r="T24" s="86">
        <f>+BI_NO_VCO_VC_Settore!J25</f>
        <v>1814</v>
      </c>
      <c r="U24" s="86">
        <f>+BI_NO_VCO_VC_Settore!K25</f>
        <v>800</v>
      </c>
      <c r="V24" s="95">
        <f t="shared" si="5"/>
        <v>0.14607990583927288</v>
      </c>
      <c r="W24" s="95">
        <f t="shared" si="6"/>
        <v>3.4525599947688487E-2</v>
      </c>
      <c r="X24" s="95">
        <f t="shared" si="7"/>
        <v>0.11861636042633884</v>
      </c>
      <c r="Y24" s="95">
        <f t="shared" si="8"/>
        <v>5.2311515072255281E-2</v>
      </c>
    </row>
    <row r="25" spans="1:25" hidden="1">
      <c r="A25" s="83" t="str">
        <f>+CN_sintesi!B24</f>
        <v>Commercio, alberghi e ristoraz.</v>
      </c>
      <c r="B25" s="86">
        <f>+CN_sintesi!C24</f>
        <v>4112</v>
      </c>
      <c r="C25" s="86">
        <f>+CN_sintesi!D24</f>
        <v>1874</v>
      </c>
      <c r="D25" s="86">
        <f>+CN_sintesi!E24</f>
        <v>0</v>
      </c>
      <c r="E25" s="86">
        <f>+CN_sintesi!F24</f>
        <v>0</v>
      </c>
      <c r="F25" s="86">
        <f>+CN_sintesi!G24</f>
        <v>2079</v>
      </c>
      <c r="G25" s="86">
        <f>+CN_sintesi!H24</f>
        <v>0</v>
      </c>
      <c r="H25" s="86">
        <f>+CN_sintesi!I24</f>
        <v>8065</v>
      </c>
      <c r="K25" s="70" t="s">
        <v>50</v>
      </c>
      <c r="L25" s="92">
        <f>+REGIONE_Settore!E26</f>
        <v>7937</v>
      </c>
      <c r="M25" s="86">
        <f>+AL_AT_Settore!E26</f>
        <v>726</v>
      </c>
      <c r="N25" s="86">
        <f>+BI_NO_VCO_VC_Settore!E26</f>
        <v>1233</v>
      </c>
      <c r="O25" s="86">
        <f>+CN_Settore!E26</f>
        <v>1248</v>
      </c>
      <c r="P25" s="86">
        <f>+TO_Settore!E26</f>
        <v>4730</v>
      </c>
      <c r="Q25" s="95">
        <f t="shared" si="10"/>
        <v>5.092848067964529E-2</v>
      </c>
      <c r="R25" s="86">
        <f>+BI_NO_VCO_VC_Settore!G26</f>
        <v>434</v>
      </c>
      <c r="S25" s="86">
        <f>+BI_NO_VCO_VC_Settore!H26</f>
        <v>647</v>
      </c>
      <c r="T25" s="86">
        <f>+BI_NO_VCO_VC_Settore!J26</f>
        <v>731</v>
      </c>
      <c r="U25" s="86">
        <f>+BI_NO_VCO_VC_Settore!K26</f>
        <v>502</v>
      </c>
      <c r="V25" s="95">
        <f t="shared" si="5"/>
        <v>5.4680609802192262E-2</v>
      </c>
      <c r="W25" s="95">
        <f t="shared" si="6"/>
        <v>8.1516945949351147E-2</v>
      </c>
      <c r="X25" s="95">
        <f t="shared" si="7"/>
        <v>9.2100289782033509E-2</v>
      </c>
      <c r="Y25" s="95">
        <f t="shared" si="8"/>
        <v>6.3248078619125611E-2</v>
      </c>
    </row>
    <row r="26" spans="1:25" hidden="1">
      <c r="A26" s="83" t="str">
        <f>+CN_sintesi!B25</f>
        <v>Altri servizi</v>
      </c>
      <c r="B26" s="86">
        <f>+CN_sintesi!C25</f>
        <v>4354</v>
      </c>
      <c r="C26" s="86">
        <f>+CN_sintesi!D25</f>
        <v>3341</v>
      </c>
      <c r="D26" s="86">
        <f>+CN_sintesi!E25</f>
        <v>1</v>
      </c>
      <c r="E26" s="86">
        <f>+CN_sintesi!F25</f>
        <v>0</v>
      </c>
      <c r="F26" s="86">
        <f>+CN_sintesi!G25</f>
        <v>1407</v>
      </c>
      <c r="G26" s="86">
        <f>+CN_sintesi!H25</f>
        <v>0</v>
      </c>
      <c r="H26" s="86">
        <f>+CN_sintesi!I25</f>
        <v>9103</v>
      </c>
      <c r="K26" s="70" t="s">
        <v>51</v>
      </c>
      <c r="L26" s="92">
        <f>+REGIONE_Settore!E27</f>
        <v>3119</v>
      </c>
      <c r="M26" s="86">
        <f>+AL_AT_Settore!E27</f>
        <v>334</v>
      </c>
      <c r="N26" s="86">
        <f>+BI_NO_VCO_VC_Settore!E27</f>
        <v>677</v>
      </c>
      <c r="O26" s="86">
        <f>+CN_Settore!E27</f>
        <v>518</v>
      </c>
      <c r="P26" s="86">
        <f>+TO_Settore!E27</f>
        <v>1590</v>
      </c>
      <c r="Q26" s="95">
        <f t="shared" si="10"/>
        <v>2.0013346508732981E-2</v>
      </c>
      <c r="R26" s="86">
        <f>+BI_NO_VCO_VC_Settore!G27</f>
        <v>561</v>
      </c>
      <c r="S26" s="86">
        <f>+BI_NO_VCO_VC_Settore!H27</f>
        <v>174</v>
      </c>
      <c r="T26" s="86">
        <f>+BI_NO_VCO_VC_Settore!J27</f>
        <v>180</v>
      </c>
      <c r="U26" s="86">
        <f>+BI_NO_VCO_VC_Settore!K27</f>
        <v>497</v>
      </c>
      <c r="V26" s="95">
        <f t="shared" si="5"/>
        <v>0.17986534145559474</v>
      </c>
      <c r="W26" s="95">
        <f t="shared" si="6"/>
        <v>5.5787111253606927E-2</v>
      </c>
      <c r="X26" s="95">
        <f t="shared" si="7"/>
        <v>5.771080474511061E-2</v>
      </c>
      <c r="Y26" s="95">
        <f t="shared" si="8"/>
        <v>0.15934594421288875</v>
      </c>
    </row>
    <row r="27" spans="1:25" hidden="1">
      <c r="A27" s="87" t="str">
        <f>+CN_sintesi!B26</f>
        <v>TOTALE GENERALE</v>
      </c>
      <c r="B27" s="88">
        <f>+CN_sintesi!C26</f>
        <v>13618</v>
      </c>
      <c r="C27" s="88">
        <f>+CN_sintesi!D26</f>
        <v>6775</v>
      </c>
      <c r="D27" s="88">
        <f>+CN_sintesi!E26</f>
        <v>9</v>
      </c>
      <c r="E27" s="88">
        <f>+CN_sintesi!F26</f>
        <v>0</v>
      </c>
      <c r="F27" s="88">
        <f>+CN_sintesi!G26</f>
        <v>6595</v>
      </c>
      <c r="G27" s="88">
        <f>+CN_sintesi!H26</f>
        <v>0</v>
      </c>
      <c r="H27" s="88">
        <f>+CN_sintesi!I26</f>
        <v>26997</v>
      </c>
      <c r="I27" s="89">
        <f>+H27/$H$34</f>
        <v>0.17321647407559493</v>
      </c>
      <c r="K27" s="70" t="s">
        <v>52</v>
      </c>
      <c r="L27" s="92">
        <f>+REGIONE_Settore!E28</f>
        <v>6644</v>
      </c>
      <c r="M27" s="86">
        <f>+AL_AT_Settore!E28</f>
        <v>909</v>
      </c>
      <c r="N27" s="86">
        <f>+BI_NO_VCO_VC_Settore!E28</f>
        <v>1524</v>
      </c>
      <c r="O27" s="86">
        <f>+CN_Settore!E28</f>
        <v>1081</v>
      </c>
      <c r="P27" s="86">
        <f>+TO_Settore!E28</f>
        <v>3129</v>
      </c>
      <c r="Q27" s="95">
        <f t="shared" si="10"/>
        <v>4.263182885669186E-2</v>
      </c>
      <c r="R27" s="86">
        <f>+BI_NO_VCO_VC_Settore!G28</f>
        <v>605</v>
      </c>
      <c r="S27" s="86">
        <f>+BI_NO_VCO_VC_Settore!H28</f>
        <v>848</v>
      </c>
      <c r="T27" s="86">
        <f>+BI_NO_VCO_VC_Settore!J28</f>
        <v>377</v>
      </c>
      <c r="U27" s="86">
        <f>+BI_NO_VCO_VC_Settore!K28</f>
        <v>1147</v>
      </c>
      <c r="V27" s="95">
        <f t="shared" si="5"/>
        <v>9.1059602649006616E-2</v>
      </c>
      <c r="W27" s="95">
        <f t="shared" si="6"/>
        <v>0.12763395544852499</v>
      </c>
      <c r="X27" s="95">
        <f t="shared" si="7"/>
        <v>5.6742925948223964E-2</v>
      </c>
      <c r="Y27" s="95">
        <f t="shared" si="8"/>
        <v>0.17263696568332329</v>
      </c>
    </row>
    <row r="28" spans="1:25" hidden="1">
      <c r="A28" s="162" t="s">
        <v>80</v>
      </c>
      <c r="B28" s="162"/>
      <c r="C28" s="162"/>
      <c r="D28" s="162"/>
      <c r="E28" s="162"/>
      <c r="F28" s="162"/>
      <c r="G28" s="162"/>
      <c r="H28" s="162"/>
      <c r="K28" s="70" t="s">
        <v>53</v>
      </c>
      <c r="L28" s="92">
        <f>+REGIONE_Settore!E29</f>
        <v>5752</v>
      </c>
      <c r="M28" s="86">
        <f>+AL_AT_Settore!E29</f>
        <v>842</v>
      </c>
      <c r="N28" s="86">
        <f>+BI_NO_VCO_VC_Settore!E29</f>
        <v>1219</v>
      </c>
      <c r="O28" s="86">
        <f>+CN_Settore!E29</f>
        <v>812</v>
      </c>
      <c r="P28" s="86">
        <f>+TO_Settore!E29</f>
        <v>2881</v>
      </c>
      <c r="Q28" s="95">
        <f t="shared" si="10"/>
        <v>3.6908229919279285E-2</v>
      </c>
      <c r="R28" s="86">
        <f>+BI_NO_VCO_VC_Settore!G29</f>
        <v>250</v>
      </c>
      <c r="S28" s="86">
        <f>+BI_NO_VCO_VC_Settore!H29</f>
        <v>555</v>
      </c>
      <c r="T28" s="86">
        <f>+BI_NO_VCO_VC_Settore!J29</f>
        <v>313</v>
      </c>
      <c r="U28" s="86">
        <f>+BI_NO_VCO_VC_Settore!K29</f>
        <v>906</v>
      </c>
      <c r="V28" s="95">
        <f t="shared" si="5"/>
        <v>4.3463143254520165E-2</v>
      </c>
      <c r="W28" s="95">
        <f t="shared" si="6"/>
        <v>9.6488178025034774E-2</v>
      </c>
      <c r="X28" s="95">
        <f t="shared" si="7"/>
        <v>5.4415855354659246E-2</v>
      </c>
      <c r="Y28" s="95">
        <f t="shared" si="8"/>
        <v>0.1575104311543811</v>
      </c>
    </row>
    <row r="29" spans="1:25" hidden="1">
      <c r="A29" s="83" t="str">
        <f>+TO_sintesi!B22</f>
        <v>Industria in senso stretto</v>
      </c>
      <c r="B29" s="86">
        <f>+TO_sintesi!C22</f>
        <v>8263</v>
      </c>
      <c r="C29" s="86">
        <f>+TO_sintesi!D22</f>
        <v>4816</v>
      </c>
      <c r="D29" s="86">
        <f>+TO_sintesi!E22</f>
        <v>37</v>
      </c>
      <c r="E29" s="86">
        <f>+TO_sintesi!F22</f>
        <v>0</v>
      </c>
      <c r="F29" s="86">
        <f>+TO_sintesi!G22</f>
        <v>4141</v>
      </c>
      <c r="G29" s="86">
        <f>+TO_sintesi!H22</f>
        <v>0</v>
      </c>
      <c r="H29" s="86">
        <f>+TO_sintesi!I22</f>
        <v>17257</v>
      </c>
      <c r="K29" s="70" t="s">
        <v>25</v>
      </c>
      <c r="L29" s="92">
        <f>+REGIONE_Settore!E30</f>
        <v>3620</v>
      </c>
      <c r="M29" s="86">
        <f>+AL_AT_Settore!E30</f>
        <v>456</v>
      </c>
      <c r="N29" s="86">
        <f>+BI_NO_VCO_VC_Settore!E30</f>
        <v>596</v>
      </c>
      <c r="O29" s="86">
        <f>+CN_Settore!E30</f>
        <v>613</v>
      </c>
      <c r="P29" s="86">
        <f>+TO_Settore!E30</f>
        <v>1955</v>
      </c>
      <c r="Q29" s="95">
        <f t="shared" si="10"/>
        <v>2.3228058467974797E-2</v>
      </c>
      <c r="R29" s="86">
        <f>+BI_NO_VCO_VC_Settore!G30</f>
        <v>318</v>
      </c>
      <c r="S29" s="86">
        <f>+BI_NO_VCO_VC_Settore!H30</f>
        <v>221</v>
      </c>
      <c r="T29" s="86">
        <f>+BI_NO_VCO_VC_Settore!J30</f>
        <v>311</v>
      </c>
      <c r="U29" s="86">
        <f>+BI_NO_VCO_VC_Settore!K30</f>
        <v>285</v>
      </c>
      <c r="V29" s="95">
        <f t="shared" si="5"/>
        <v>8.7845303867403315E-2</v>
      </c>
      <c r="W29" s="95">
        <f t="shared" si="6"/>
        <v>6.104972375690608E-2</v>
      </c>
      <c r="X29" s="95">
        <f t="shared" si="7"/>
        <v>8.5911602209944746E-2</v>
      </c>
      <c r="Y29" s="95">
        <f t="shared" si="8"/>
        <v>7.8729281767955794E-2</v>
      </c>
    </row>
    <row r="30" spans="1:25" hidden="1">
      <c r="A30" s="83" t="str">
        <f>+TO_sintesi!B23</f>
        <v>Costruzioni</v>
      </c>
      <c r="B30" s="86">
        <f>+TO_sintesi!C23</f>
        <v>1683</v>
      </c>
      <c r="C30" s="86">
        <f>+TO_sintesi!D23</f>
        <v>350</v>
      </c>
      <c r="D30" s="86">
        <f>+TO_sintesi!E23</f>
        <v>1</v>
      </c>
      <c r="E30" s="86">
        <f>+TO_sintesi!F23</f>
        <v>0</v>
      </c>
      <c r="F30" s="86">
        <f>+TO_sintesi!G23</f>
        <v>1062</v>
      </c>
      <c r="G30" s="86">
        <f>+TO_sintesi!H23</f>
        <v>0</v>
      </c>
      <c r="H30" s="86">
        <f>+TO_sintesi!I23</f>
        <v>3096</v>
      </c>
      <c r="K30" s="106" t="s">
        <v>5</v>
      </c>
      <c r="L30" s="107">
        <f t="shared" ref="L30:P30" si="11">SUM(L4:L29)</f>
        <v>155846</v>
      </c>
      <c r="M30" s="90">
        <f t="shared" si="11"/>
        <v>19472</v>
      </c>
      <c r="N30" s="90">
        <f t="shared" si="11"/>
        <v>29295</v>
      </c>
      <c r="O30" s="90">
        <f t="shared" si="11"/>
        <v>26998</v>
      </c>
      <c r="P30" s="90">
        <f t="shared" si="11"/>
        <v>80089</v>
      </c>
      <c r="R30" s="88">
        <f>+BI_NO_VCO_VC_Settore!G31</f>
        <v>10685</v>
      </c>
      <c r="S30" s="88">
        <f>+BI_NO_VCO_VC_Settore!H31</f>
        <v>9248</v>
      </c>
      <c r="T30" s="88">
        <f>+BI_NO_VCO_VC_Settore!J31</f>
        <v>16606</v>
      </c>
      <c r="U30" s="88">
        <f>+BI_NO_VCO_VC_Settore!K31</f>
        <v>12689</v>
      </c>
    </row>
    <row r="31" spans="1:25" hidden="1">
      <c r="A31" s="83" t="str">
        <f>+TO_sintesi!B24</f>
        <v>Commercio, alberghi e ristoraz.</v>
      </c>
      <c r="B31" s="86">
        <f>+TO_sintesi!C24</f>
        <v>10440</v>
      </c>
      <c r="C31" s="86">
        <f>+TO_sintesi!D24</f>
        <v>8018</v>
      </c>
      <c r="D31" s="86">
        <f>+TO_sintesi!E24</f>
        <v>14</v>
      </c>
      <c r="E31" s="86">
        <f>+TO_sintesi!F24</f>
        <v>2</v>
      </c>
      <c r="F31" s="86">
        <f>+TO_sintesi!G24</f>
        <v>6058</v>
      </c>
      <c r="G31" s="86">
        <f>+TO_sintesi!H24</f>
        <v>0</v>
      </c>
      <c r="H31" s="86">
        <f>+TO_sintesi!I24</f>
        <v>24532</v>
      </c>
      <c r="M31" s="148">
        <f>+M30+N30+O30+P30</f>
        <v>155854</v>
      </c>
      <c r="N31" s="149"/>
      <c r="O31" s="149"/>
      <c r="P31" s="150"/>
    </row>
    <row r="32" spans="1:25" hidden="1">
      <c r="A32" s="83" t="str">
        <f>+TO_sintesi!B25</f>
        <v>Altri servizi</v>
      </c>
      <c r="B32" s="86">
        <f>+TO_sintesi!C25</f>
        <v>13758</v>
      </c>
      <c r="C32" s="86">
        <f>+TO_sintesi!D25</f>
        <v>15246</v>
      </c>
      <c r="D32" s="86">
        <f>+TO_sintesi!E25</f>
        <v>12</v>
      </c>
      <c r="E32" s="86">
        <f>+TO_sintesi!F25</f>
        <v>0</v>
      </c>
      <c r="F32" s="86">
        <f>+TO_sintesi!G25</f>
        <v>5991</v>
      </c>
      <c r="G32" s="86">
        <f>+TO_sintesi!H25</f>
        <v>195</v>
      </c>
      <c r="H32" s="86">
        <f>+TO_sintesi!I25</f>
        <v>35202</v>
      </c>
    </row>
    <row r="33" spans="1:21" hidden="1">
      <c r="A33" s="87" t="str">
        <f>+TO_sintesi!B26</f>
        <v>TOTALE GENERALE</v>
      </c>
      <c r="B33" s="88">
        <f>+TO_sintesi!C26</f>
        <v>34144</v>
      </c>
      <c r="C33" s="88">
        <f>+TO_sintesi!D26</f>
        <v>28430</v>
      </c>
      <c r="D33" s="88">
        <f>+TO_sintesi!E26</f>
        <v>64</v>
      </c>
      <c r="E33" s="88">
        <f>+TO_sintesi!F26</f>
        <v>2</v>
      </c>
      <c r="F33" s="88">
        <f>+TO_sintesi!G26</f>
        <v>17252</v>
      </c>
      <c r="G33" s="88">
        <f>+TO_sintesi!H26</f>
        <v>195</v>
      </c>
      <c r="H33" s="88">
        <f>+TO_sintesi!I26</f>
        <v>80087</v>
      </c>
      <c r="I33" s="89">
        <f>+H33/$H$34</f>
        <v>0.51384923359233148</v>
      </c>
    </row>
    <row r="34" spans="1:21" hidden="1">
      <c r="A34" s="151" t="s">
        <v>5</v>
      </c>
      <c r="B34" s="151"/>
      <c r="C34" s="151"/>
      <c r="D34" s="151"/>
      <c r="E34" s="151"/>
      <c r="F34" s="151"/>
      <c r="G34" s="151"/>
      <c r="H34" s="90">
        <f>+H33+H27+H21+H15</f>
        <v>155857</v>
      </c>
      <c r="K34" s="100" t="s">
        <v>81</v>
      </c>
      <c r="L34" s="84" t="s">
        <v>77</v>
      </c>
      <c r="M34" s="84" t="s">
        <v>78</v>
      </c>
      <c r="N34" s="84" t="s">
        <v>79</v>
      </c>
      <c r="O34" s="84" t="s">
        <v>80</v>
      </c>
      <c r="P34" s="84" t="s">
        <v>5</v>
      </c>
    </row>
    <row r="35" spans="1:21" hidden="1">
      <c r="K35" s="69" t="s">
        <v>1</v>
      </c>
      <c r="L35" s="103">
        <f>+SUM(M4:M11)</f>
        <v>4810</v>
      </c>
      <c r="M35" s="103">
        <f t="shared" ref="M35:O35" si="12">+SUM(N4:N11)</f>
        <v>7554</v>
      </c>
      <c r="N35" s="103">
        <f t="shared" si="12"/>
        <v>8136</v>
      </c>
      <c r="O35" s="103">
        <f t="shared" si="12"/>
        <v>17259</v>
      </c>
      <c r="P35" s="90">
        <f t="shared" ref="P35:P37" si="13">SUM(L35:O35)</f>
        <v>37759</v>
      </c>
      <c r="Q35" s="95">
        <f>+P35/$P$38</f>
        <v>0.24227161317643436</v>
      </c>
      <c r="R35" s="104">
        <f>+L35/L$38</f>
        <v>0.2470213640098603</v>
      </c>
      <c r="S35" s="104">
        <f t="shared" ref="S35:U37" si="14">+M35/M$38</f>
        <v>0.25785970302099337</v>
      </c>
      <c r="T35" s="104">
        <f t="shared" si="14"/>
        <v>0.30135565597451663</v>
      </c>
      <c r="U35" s="104">
        <f>+O35/O$38</f>
        <v>0.21549775874339797</v>
      </c>
    </row>
    <row r="36" spans="1:21" hidden="1">
      <c r="K36" s="69" t="s">
        <v>2</v>
      </c>
      <c r="L36" s="103">
        <f>+SUM(M13:M14)</f>
        <v>995</v>
      </c>
      <c r="M36" s="103">
        <f t="shared" ref="M36:O36" si="15">+SUM(N13:N14)</f>
        <v>1354</v>
      </c>
      <c r="N36" s="103">
        <f t="shared" si="15"/>
        <v>1693</v>
      </c>
      <c r="O36" s="103">
        <f t="shared" si="15"/>
        <v>3095</v>
      </c>
      <c r="P36" s="90">
        <f t="shared" si="13"/>
        <v>7137</v>
      </c>
      <c r="Q36" s="95">
        <f t="shared" ref="Q36:Q37" si="16">+P36/$P$38</f>
        <v>4.5792857417839776E-2</v>
      </c>
      <c r="R36" s="104">
        <f t="shared" ref="R36:R37" si="17">+L36/L$38</f>
        <v>5.1099013968775676E-2</v>
      </c>
      <c r="S36" s="104">
        <f t="shared" si="14"/>
        <v>4.6219491380781706E-2</v>
      </c>
      <c r="T36" s="104">
        <f t="shared" si="14"/>
        <v>6.27083487665753E-2</v>
      </c>
      <c r="U36" s="104">
        <f t="shared" si="14"/>
        <v>3.8644507984866835E-2</v>
      </c>
    </row>
    <row r="37" spans="1:21" hidden="1">
      <c r="K37" s="69" t="s">
        <v>29</v>
      </c>
      <c r="L37" s="103">
        <f>+SUM(M16:M29)</f>
        <v>13667</v>
      </c>
      <c r="M37" s="103">
        <f t="shared" ref="M37:O37" si="18">+SUM(N16:N29)</f>
        <v>20387</v>
      </c>
      <c r="N37" s="103">
        <f t="shared" si="18"/>
        <v>17169</v>
      </c>
      <c r="O37" s="103">
        <f t="shared" si="18"/>
        <v>59735</v>
      </c>
      <c r="P37" s="90">
        <f t="shared" si="13"/>
        <v>110958</v>
      </c>
      <c r="Q37" s="95">
        <f t="shared" si="16"/>
        <v>0.71193552940572591</v>
      </c>
      <c r="R37" s="104">
        <f t="shared" si="17"/>
        <v>0.701879622021364</v>
      </c>
      <c r="S37" s="104">
        <f t="shared" si="14"/>
        <v>0.695920805598225</v>
      </c>
      <c r="T37" s="104">
        <f t="shared" si="14"/>
        <v>0.63593599525890809</v>
      </c>
      <c r="U37" s="104">
        <f t="shared" si="14"/>
        <v>0.74585773327173521</v>
      </c>
    </row>
    <row r="38" spans="1:21" hidden="1">
      <c r="K38" s="105" t="s">
        <v>5</v>
      </c>
      <c r="L38" s="90">
        <f t="shared" ref="L38:O38" si="19">SUM(L35:L37)</f>
        <v>19472</v>
      </c>
      <c r="M38" s="90">
        <f t="shared" si="19"/>
        <v>29295</v>
      </c>
      <c r="N38" s="90">
        <f t="shared" si="19"/>
        <v>26998</v>
      </c>
      <c r="O38" s="90">
        <f t="shared" si="19"/>
        <v>80089</v>
      </c>
      <c r="P38" s="90">
        <f>SUM(P35:P37)</f>
        <v>155854</v>
      </c>
    </row>
    <row r="39" spans="1:21" hidden="1"/>
    <row r="40" spans="1:21" hidden="1"/>
    <row r="41" spans="1:21">
      <c r="A41" s="147" t="s">
        <v>86</v>
      </c>
      <c r="B41" s="147"/>
      <c r="C41" s="147"/>
      <c r="D41" s="147"/>
      <c r="E41" s="147"/>
      <c r="F41" s="147"/>
      <c r="H41" s="147" t="s">
        <v>88</v>
      </c>
      <c r="I41" s="147"/>
      <c r="J41" s="147"/>
      <c r="K41" s="147"/>
      <c r="L41" s="147"/>
      <c r="M41" s="147"/>
    </row>
    <row r="42" spans="1:21">
      <c r="A42" s="69"/>
      <c r="B42" s="119" t="s">
        <v>76</v>
      </c>
      <c r="C42" s="63" t="s">
        <v>77</v>
      </c>
      <c r="D42" s="63" t="s">
        <v>78</v>
      </c>
      <c r="E42" s="63" t="s">
        <v>79</v>
      </c>
      <c r="F42" s="63" t="s">
        <v>80</v>
      </c>
      <c r="H42" s="69"/>
      <c r="I42" s="108" t="s">
        <v>76</v>
      </c>
      <c r="J42" s="84" t="s">
        <v>77</v>
      </c>
      <c r="K42" s="84" t="s">
        <v>78</v>
      </c>
      <c r="L42" s="84" t="s">
        <v>79</v>
      </c>
      <c r="M42" s="84" t="s">
        <v>80</v>
      </c>
    </row>
    <row r="43" spans="1:21">
      <c r="A43" s="118" t="s">
        <v>1</v>
      </c>
      <c r="B43" s="117">
        <f>AVERAGE(B44:B51)</f>
        <v>9.8626322566569602</v>
      </c>
      <c r="C43" s="122">
        <f t="shared" ref="C43:F43" si="20">AVERAGE(C44:C51)</f>
        <v>9.636554484273697</v>
      </c>
      <c r="D43" s="122">
        <f t="shared" si="20"/>
        <v>9.9123810052045886</v>
      </c>
      <c r="E43" s="122">
        <f t="shared" si="20"/>
        <v>12.348465271242787</v>
      </c>
      <c r="F43" s="123">
        <f t="shared" si="20"/>
        <v>10.088943593614182</v>
      </c>
      <c r="H43" s="69" t="s">
        <v>1</v>
      </c>
      <c r="I43" s="117">
        <f>AVERAGE(I44:I51)</f>
        <v>17.380076139503768</v>
      </c>
      <c r="J43" s="122">
        <f t="shared" ref="J43" si="21">AVERAGE(J44:J51)</f>
        <v>20.375119362164845</v>
      </c>
      <c r="K43" s="122">
        <f t="shared" ref="K43" si="22">AVERAGE(K44:K51)</f>
        <v>19.504395408259242</v>
      </c>
      <c r="L43" s="122">
        <f t="shared" ref="L43" si="23">AVERAGE(L44:L51)</f>
        <v>16.966894982207027</v>
      </c>
      <c r="M43" s="123">
        <f t="shared" ref="M43" si="24">AVERAGE(M44:M51)</f>
        <v>14.681904494126565</v>
      </c>
    </row>
    <row r="44" spans="1:21">
      <c r="A44" s="70" t="s">
        <v>34</v>
      </c>
      <c r="B44" s="120">
        <f>+REGIONE_Settore!R5</f>
        <v>5.1654964894684046</v>
      </c>
      <c r="C44" s="121">
        <f>+AL_AT_Settore!R5</f>
        <v>1.7123287671232876</v>
      </c>
      <c r="D44" s="121">
        <f>+BI_NO_VCO_VC_Settore!R5</f>
        <v>4.9226441631504922</v>
      </c>
      <c r="E44" s="121">
        <f>+CN_Settore!R5</f>
        <v>7.588075880758808</v>
      </c>
      <c r="F44" s="121">
        <f>+TO_Settore!R5</f>
        <v>5.6089743589743586</v>
      </c>
      <c r="H44" s="70" t="s">
        <v>34</v>
      </c>
      <c r="I44" s="109">
        <f>+REGIONE_Settore!M5</f>
        <v>15.533980582524272</v>
      </c>
      <c r="J44" s="110">
        <f>+AL_AT_Settore!M5</f>
        <v>20</v>
      </c>
      <c r="K44" s="110">
        <f>+BI_NO_VCO_VC_Settore!M5</f>
        <v>17.142857142857142</v>
      </c>
      <c r="L44" s="110">
        <f>+CN_Settore!M5</f>
        <v>28.571428571428569</v>
      </c>
      <c r="M44" s="110">
        <f>+TO_Settore!M5</f>
        <v>2.8571428571428572</v>
      </c>
    </row>
    <row r="45" spans="1:21">
      <c r="A45" s="70" t="s">
        <v>35</v>
      </c>
      <c r="B45" s="109">
        <f>+REGIONE_Settore!R6</f>
        <v>18.142548596112309</v>
      </c>
      <c r="C45" s="110">
        <f>+AL_AT_Settore!R6</f>
        <v>16.015625</v>
      </c>
      <c r="D45" s="110">
        <f>+BI_NO_VCO_VC_Settore!R6</f>
        <v>16.636722960833634</v>
      </c>
      <c r="E45" s="110">
        <f>+CN_Settore!R6</f>
        <v>17.590610467262124</v>
      </c>
      <c r="F45" s="110">
        <f>+TO_Settore!R6</f>
        <v>20.688012197446159</v>
      </c>
      <c r="H45" s="70" t="s">
        <v>35</v>
      </c>
      <c r="I45" s="109">
        <f>+REGIONE_Settore!M6</f>
        <v>27.841269841269842</v>
      </c>
      <c r="J45" s="110">
        <f>+AL_AT_Settore!M6</f>
        <v>24.146341463414636</v>
      </c>
      <c r="K45" s="110">
        <f>+BI_NO_VCO_VC_Settore!M6</f>
        <v>29.913606911447086</v>
      </c>
      <c r="L45" s="110">
        <f>+CN_Settore!M6</f>
        <v>34.368443138900545</v>
      </c>
      <c r="M45" s="110">
        <f>+TO_Settore!M6</f>
        <v>21.234454168585906</v>
      </c>
    </row>
    <row r="46" spans="1:21">
      <c r="A46" s="70" t="s">
        <v>36</v>
      </c>
      <c r="B46" s="109">
        <f>+REGIONE_Settore!R7</f>
        <v>7.6703464027407691</v>
      </c>
      <c r="C46" s="110">
        <f>+AL_AT_Settore!R7</f>
        <v>11.426491994177583</v>
      </c>
      <c r="D46" s="110">
        <f>+BI_NO_VCO_VC_Settore!R7</f>
        <v>6.6484361647581611</v>
      </c>
      <c r="E46" s="110">
        <f>+CN_Settore!R7</f>
        <v>6.7973311092577147</v>
      </c>
      <c r="F46" s="110">
        <f>+TO_Settore!R7</f>
        <v>10.675293166194905</v>
      </c>
      <c r="H46" s="70" t="s">
        <v>36</v>
      </c>
      <c r="I46" s="109">
        <f>+REGIONE_Settore!M7</f>
        <v>24.962779156327546</v>
      </c>
      <c r="J46" s="110">
        <f>+AL_AT_Settore!M7</f>
        <v>40.127388535031848</v>
      </c>
      <c r="K46" s="110">
        <f>+BI_NO_VCO_VC_Settore!M7</f>
        <v>24.678663239074549</v>
      </c>
      <c r="L46" s="110">
        <f>+CN_Settore!M7</f>
        <v>20.858895705521473</v>
      </c>
      <c r="M46" s="110">
        <f>+TO_Settore!M7</f>
        <v>22.537878787878785</v>
      </c>
    </row>
    <row r="47" spans="1:21">
      <c r="A47" s="70" t="s">
        <v>37</v>
      </c>
      <c r="B47" s="109">
        <f>+REGIONE_Settore!R8</f>
        <v>8.5274147623567202</v>
      </c>
      <c r="C47" s="110">
        <f>+AL_AT_Settore!R8</f>
        <v>7.4532787791662054</v>
      </c>
      <c r="D47" s="110">
        <f>+BI_NO_VCO_VC_Settore!R8</f>
        <v>8.4359325125398996</v>
      </c>
      <c r="E47" s="110">
        <f>+CN_Settore!R8</f>
        <v>10.312117503059975</v>
      </c>
      <c r="F47" s="110">
        <f>+TO_Settore!R8</f>
        <v>8.4587813620071675</v>
      </c>
      <c r="H47" s="70" t="s">
        <v>37</v>
      </c>
      <c r="I47" s="109">
        <f>+REGIONE_Settore!M8</f>
        <v>19.149543378995435</v>
      </c>
      <c r="J47" s="110">
        <f>+AL_AT_Settore!M8</f>
        <v>19.13946587537092</v>
      </c>
      <c r="K47" s="110">
        <f>+BI_NO_VCO_VC_Settore!M8</f>
        <v>27.162162162162161</v>
      </c>
      <c r="L47" s="110">
        <f>+CN_Settore!M8</f>
        <v>9.050445103857566</v>
      </c>
      <c r="M47" s="110">
        <f>+TO_Settore!M8</f>
        <v>19.774011299435028</v>
      </c>
    </row>
    <row r="48" spans="1:21">
      <c r="A48" s="70" t="s">
        <v>38</v>
      </c>
      <c r="B48" s="109">
        <f>+REGIONE_Settore!R9</f>
        <v>9.3006684786601053</v>
      </c>
      <c r="C48" s="110">
        <f>+AL_AT_Settore!R9</f>
        <v>9.950841650528826</v>
      </c>
      <c r="D48" s="110">
        <f>+BI_NO_VCO_VC_Settore!R9</f>
        <v>10.550236067599171</v>
      </c>
      <c r="E48" s="110">
        <f>+CN_Settore!R9</f>
        <v>16.040633120718166</v>
      </c>
      <c r="F48" s="110">
        <f>+TO_Settore!R9</f>
        <v>7.8963638028943022</v>
      </c>
      <c r="H48" s="70" t="s">
        <v>38</v>
      </c>
      <c r="I48" s="109">
        <f>+REGIONE_Settore!M9</f>
        <v>12.82679093278572</v>
      </c>
      <c r="J48" s="110">
        <f>+AL_AT_Settore!M9</f>
        <v>11.826347305389222</v>
      </c>
      <c r="K48" s="110">
        <f>+BI_NO_VCO_VC_Settore!M9</f>
        <v>17.69134253450439</v>
      </c>
      <c r="L48" s="110">
        <f>+CN_Settore!M9</f>
        <v>7.5601374570446733</v>
      </c>
      <c r="M48" s="110">
        <f>+TO_Settore!M9</f>
        <v>12.889662171958824</v>
      </c>
    </row>
    <row r="49" spans="1:13">
      <c r="A49" s="70" t="s">
        <v>39</v>
      </c>
      <c r="B49" s="109">
        <f>+REGIONE_Settore!R10</f>
        <v>12.972681347785571</v>
      </c>
      <c r="C49" s="110">
        <f>+AL_AT_Settore!R10</f>
        <v>15.117245967071344</v>
      </c>
      <c r="D49" s="110">
        <f>+BI_NO_VCO_VC_Settore!R10</f>
        <v>15.453580276041054</v>
      </c>
      <c r="E49" s="110">
        <f>+CN_Settore!R10</f>
        <v>17.87598288046183</v>
      </c>
      <c r="F49" s="110">
        <f>+TO_Settore!R10</f>
        <v>10.701318555321995</v>
      </c>
      <c r="H49" s="70" t="s">
        <v>39</v>
      </c>
      <c r="I49" s="109">
        <f>+REGIONE_Settore!M10</f>
        <v>11.871455576559548</v>
      </c>
      <c r="J49" s="110">
        <f>+AL_AT_Settore!M10</f>
        <v>14.851485148514852</v>
      </c>
      <c r="K49" s="110">
        <f>+BI_NO_VCO_VC_Settore!M10</f>
        <v>13.282442748091604</v>
      </c>
      <c r="L49" s="110">
        <f>+CN_Settore!M10</f>
        <v>9.5768374164810695</v>
      </c>
      <c r="M49" s="110">
        <f>+TO_Settore!M10</f>
        <v>11.760204081632653</v>
      </c>
    </row>
    <row r="50" spans="1:13">
      <c r="A50" s="70" t="s">
        <v>40</v>
      </c>
      <c r="B50" s="109">
        <f>+REGIONE_Settore!R11</f>
        <v>10.250678187481162</v>
      </c>
      <c r="C50" s="110">
        <f>+AL_AT_Settore!R11</f>
        <v>9.1235202678464677</v>
      </c>
      <c r="D50" s="110">
        <f>+BI_NO_VCO_VC_Settore!R11</f>
        <v>9.4418428047082639</v>
      </c>
      <c r="E50" s="110">
        <f>+CN_Settore!R11</f>
        <v>11.75424192665572</v>
      </c>
      <c r="F50" s="110">
        <f>+TO_Settore!R11</f>
        <v>10.546730698189879</v>
      </c>
      <c r="H50" s="70" t="s">
        <v>40</v>
      </c>
      <c r="I50" s="109">
        <f>+REGIONE_Settore!M11</f>
        <v>15.216858613085027</v>
      </c>
      <c r="J50" s="110">
        <f>+AL_AT_Settore!M11</f>
        <v>14.416775884665793</v>
      </c>
      <c r="K50" s="110">
        <f>+BI_NO_VCO_VC_Settore!M11</f>
        <v>18.632707774798927</v>
      </c>
      <c r="L50" s="110">
        <f>+CN_Settore!M11</f>
        <v>13.50407450523865</v>
      </c>
      <c r="M50" s="110">
        <f>+TO_Settore!M11</f>
        <v>15.002918855808524</v>
      </c>
    </row>
    <row r="51" spans="1:13">
      <c r="A51" s="70" t="s">
        <v>41</v>
      </c>
      <c r="B51" s="124">
        <f>+REGIONE_Settore!R12</f>
        <v>6.8712237886506342</v>
      </c>
      <c r="C51" s="125">
        <f>+AL_AT_Settore!R12</f>
        <v>6.2931034482758621</v>
      </c>
      <c r="D51" s="125">
        <f>+BI_NO_VCO_VC_Settore!R12</f>
        <v>7.2096530920060333</v>
      </c>
      <c r="E51" s="125">
        <f>+CN_Settore!R12</f>
        <v>10.828729281767956</v>
      </c>
      <c r="F51" s="125">
        <f>+TO_Settore!R12</f>
        <v>6.1360746078846971</v>
      </c>
      <c r="H51" s="70" t="s">
        <v>41</v>
      </c>
      <c r="I51" s="109">
        <f>+REGIONE_Settore!M12</f>
        <v>11.63793103448276</v>
      </c>
      <c r="J51" s="110">
        <f>+AL_AT_Settore!M12</f>
        <v>18.493150684931507</v>
      </c>
      <c r="K51" s="110">
        <f>+BI_NO_VCO_VC_Settore!M12</f>
        <v>7.531380753138075</v>
      </c>
      <c r="L51" s="110">
        <f>+CN_Settore!M12</f>
        <v>12.244897959183673</v>
      </c>
      <c r="M51" s="110">
        <f>+TO_Settore!M12</f>
        <v>11.398963730569948</v>
      </c>
    </row>
    <row r="52" spans="1:13">
      <c r="A52" s="118" t="s">
        <v>2</v>
      </c>
      <c r="B52" s="117">
        <f>AVERAGE(B53:B54)</f>
        <v>13.569932290077359</v>
      </c>
      <c r="C52" s="122">
        <f t="shared" ref="C52:F52" si="25">AVERAGE(C53:C54)</f>
        <v>13.116775419778943</v>
      </c>
      <c r="D52" s="122">
        <f t="shared" si="25"/>
        <v>11.99435203447703</v>
      </c>
      <c r="E52" s="128">
        <f>AVERAGE(E53:E54)</f>
        <v>19.831383191707079</v>
      </c>
      <c r="F52" s="123">
        <f t="shared" si="25"/>
        <v>12.343739026541389</v>
      </c>
      <c r="H52" s="69" t="s">
        <v>2</v>
      </c>
      <c r="I52" s="117">
        <f>AVERAGE(I53:I54)</f>
        <v>15.570481541148805</v>
      </c>
      <c r="J52" s="122">
        <f t="shared" ref="J52" si="26">AVERAGE(J53:J54)</f>
        <v>15.651103420282425</v>
      </c>
      <c r="K52" s="122">
        <f t="shared" ref="K52" si="27">AVERAGE(K53:K54)</f>
        <v>17.149117504835591</v>
      </c>
      <c r="L52" s="122">
        <f>AVERAGE(L53:L54)</f>
        <v>10.127979185894517</v>
      </c>
      <c r="M52" s="123">
        <f t="shared" ref="M52" si="28">AVERAGE(M53:M54)</f>
        <v>18.192966129626399</v>
      </c>
    </row>
    <row r="53" spans="1:13">
      <c r="A53" s="70" t="s">
        <v>32</v>
      </c>
      <c r="B53" s="120">
        <f>+REGIONE_Settore!R14</f>
        <v>8.1495201212325306</v>
      </c>
      <c r="C53" s="121">
        <f>+AL_AT_Settore!R14</f>
        <v>6.8946648426812587</v>
      </c>
      <c r="D53" s="121">
        <f>+BI_NO_VCO_VC_Settore!R14</f>
        <v>7.7538163314756474</v>
      </c>
      <c r="E53" s="121">
        <f>+CN_Settore!R14</f>
        <v>11.801446416831032</v>
      </c>
      <c r="F53" s="121">
        <f>+TO_Settore!R14</f>
        <v>7.4481772694781982</v>
      </c>
      <c r="H53" s="70" t="s">
        <v>32</v>
      </c>
      <c r="I53" s="109">
        <f>+REGIONE_Settore!M14</f>
        <v>17.699724517906336</v>
      </c>
      <c r="J53" s="110">
        <f>+AL_AT_Settore!M14</f>
        <v>18.650793650793652</v>
      </c>
      <c r="K53" s="110">
        <f>+BI_NO_VCO_VC_Settore!M14</f>
        <v>18.4375</v>
      </c>
      <c r="L53" s="110">
        <f>+CN_Settore!M14</f>
        <v>12.534818941504179</v>
      </c>
      <c r="M53" s="110">
        <f>+TO_Settore!M14</f>
        <v>20.72936660268714</v>
      </c>
    </row>
    <row r="54" spans="1:13">
      <c r="A54" s="70" t="s">
        <v>33</v>
      </c>
      <c r="B54" s="124">
        <f>+REGIONE_Settore!R15</f>
        <v>18.990344458922188</v>
      </c>
      <c r="C54" s="125">
        <f>+AL_AT_Settore!R15</f>
        <v>19.338885996876627</v>
      </c>
      <c r="D54" s="125">
        <f>+BI_NO_VCO_VC_Settore!R15</f>
        <v>16.234887737478413</v>
      </c>
      <c r="E54" s="126">
        <f>+CN_Settore!R15</f>
        <v>27.861319966583125</v>
      </c>
      <c r="F54" s="125">
        <f>+TO_Settore!R15</f>
        <v>17.23930078360458</v>
      </c>
      <c r="H54" s="70" t="s">
        <v>33</v>
      </c>
      <c r="I54" s="109">
        <f>+REGIONE_Settore!M15</f>
        <v>13.441238564391274</v>
      </c>
      <c r="J54" s="110">
        <f>+AL_AT_Settore!M15</f>
        <v>12.651413189771198</v>
      </c>
      <c r="K54" s="110">
        <f>+BI_NO_VCO_VC_Settore!M15</f>
        <v>15.860735009671179</v>
      </c>
      <c r="L54" s="110">
        <f>+CN_Settore!M15</f>
        <v>7.7211394302848575</v>
      </c>
      <c r="M54" s="110">
        <f>+TO_Settore!M15</f>
        <v>15.656565656565657</v>
      </c>
    </row>
    <row r="55" spans="1:13">
      <c r="A55" s="118" t="s">
        <v>29</v>
      </c>
      <c r="B55" s="117">
        <f>AVERAGE(B56:B69)</f>
        <v>18.453197842222444</v>
      </c>
      <c r="C55" s="122">
        <f t="shared" ref="C55:F55" si="29">AVERAGE(C56:C69)</f>
        <v>17.142302286739831</v>
      </c>
      <c r="D55" s="122">
        <f t="shared" si="29"/>
        <v>18.168025349136922</v>
      </c>
      <c r="E55" s="122">
        <f t="shared" si="29"/>
        <v>23.618502643658672</v>
      </c>
      <c r="F55" s="123">
        <f t="shared" si="29"/>
        <v>17.917887195000414</v>
      </c>
      <c r="H55" s="69" t="s">
        <v>29</v>
      </c>
      <c r="I55" s="117">
        <f>AVERAGE(I56:I69)</f>
        <v>34.344286273753958</v>
      </c>
      <c r="J55" s="122">
        <f t="shared" ref="J55" si="30">AVERAGE(J56:J69)</f>
        <v>33.152734254969928</v>
      </c>
      <c r="K55" s="122">
        <f t="shared" ref="K55" si="31">AVERAGE(K56:K69)</f>
        <v>35.187352243868602</v>
      </c>
      <c r="L55" s="122">
        <f t="shared" ref="L55" si="32">AVERAGE(L56:L69)</f>
        <v>32.950023384954427</v>
      </c>
      <c r="M55" s="123">
        <f t="shared" ref="M55" si="33">AVERAGE(M56:M69)</f>
        <v>34.03893035910307</v>
      </c>
    </row>
    <row r="56" spans="1:13">
      <c r="A56" s="70" t="s">
        <v>55</v>
      </c>
      <c r="B56" s="120">
        <f>+REGIONE_Settore!R17</f>
        <v>17.338150653278998</v>
      </c>
      <c r="C56" s="121">
        <f>+AL_AT_Settore!R17</f>
        <v>17.497456765005087</v>
      </c>
      <c r="D56" s="121">
        <f>+BI_NO_VCO_VC_Settore!R17</f>
        <v>15.512820512820513</v>
      </c>
      <c r="E56" s="127">
        <f>+CN_Settore!R17</f>
        <v>27.658164955283205</v>
      </c>
      <c r="F56" s="121">
        <f>+TO_Settore!R17</f>
        <v>15.579476139217798</v>
      </c>
      <c r="H56" s="70" t="s">
        <v>55</v>
      </c>
      <c r="I56" s="109">
        <f>+REGIONE_Settore!M17</f>
        <v>10.273806639205233</v>
      </c>
      <c r="J56" s="110">
        <f>+AL_AT_Settore!M17</f>
        <v>9.3023255813953494</v>
      </c>
      <c r="K56" s="110">
        <f>+BI_NO_VCO_VC_Settore!M17</f>
        <v>12.231404958677686</v>
      </c>
      <c r="L56" s="110">
        <f>+CN_Settore!M17</f>
        <v>6.3473053892215567</v>
      </c>
      <c r="M56" s="110">
        <f>+TO_Settore!M17</f>
        <v>11.469368954398893</v>
      </c>
    </row>
    <row r="57" spans="1:13">
      <c r="A57" s="70" t="s">
        <v>42</v>
      </c>
      <c r="B57" s="109">
        <f>+REGIONE_Settore!R18</f>
        <v>19.532310953595442</v>
      </c>
      <c r="C57" s="110">
        <f>+AL_AT_Settore!R18</f>
        <v>18.63791515414206</v>
      </c>
      <c r="D57" s="110">
        <f>+BI_NO_VCO_VC_Settore!R18</f>
        <v>18.529623410889904</v>
      </c>
      <c r="E57" s="110">
        <f>+CN_Settore!R18</f>
        <v>21.416141614161415</v>
      </c>
      <c r="F57" s="110">
        <f>+TO_Settore!R18</f>
        <v>19.701142979663871</v>
      </c>
      <c r="H57" s="70" t="s">
        <v>42</v>
      </c>
      <c r="I57" s="109">
        <f>+REGIONE_Settore!M18</f>
        <v>30.986094624385281</v>
      </c>
      <c r="J57" s="110">
        <f>+AL_AT_Settore!M18</f>
        <v>33.255813953488371</v>
      </c>
      <c r="K57" s="110">
        <f>+BI_NO_VCO_VC_Settore!M18</f>
        <v>31.111111111111111</v>
      </c>
      <c r="L57" s="110">
        <f>+CN_Settore!M18</f>
        <v>25.805547772485291</v>
      </c>
      <c r="M57" s="110">
        <f>+TO_Settore!M18</f>
        <v>31.829217245709501</v>
      </c>
    </row>
    <row r="58" spans="1:13">
      <c r="A58" s="70" t="s">
        <v>43</v>
      </c>
      <c r="B58" s="109">
        <f>+REGIONE_Settore!R19</f>
        <v>8.9805235805527222</v>
      </c>
      <c r="C58" s="110">
        <f>+AL_AT_Settore!R19</f>
        <v>9.3458789468922472</v>
      </c>
      <c r="D58" s="110">
        <f>+BI_NO_VCO_VC_Settore!R19</f>
        <v>9.9961104628549204</v>
      </c>
      <c r="E58" s="110">
        <f>+CN_Settore!R19</f>
        <v>9.1296121097445599</v>
      </c>
      <c r="F58" s="110">
        <f>+TO_Settore!R19</f>
        <v>8.5279277164984748</v>
      </c>
      <c r="H58" s="70" t="s">
        <v>43</v>
      </c>
      <c r="I58" s="109">
        <f>+REGIONE_Settore!M19</f>
        <v>35.929331170001802</v>
      </c>
      <c r="J58" s="110">
        <f>+AL_AT_Settore!M19</f>
        <v>37.173281703775409</v>
      </c>
      <c r="K58" s="110">
        <f>+BI_NO_VCO_VC_Settore!M19</f>
        <v>37.840466926070043</v>
      </c>
      <c r="L58" s="110">
        <f>+CN_Settore!M19</f>
        <v>35.233160621761655</v>
      </c>
      <c r="M58" s="110">
        <f>+TO_Settore!M19</f>
        <v>34.950120399036805</v>
      </c>
    </row>
    <row r="59" spans="1:13">
      <c r="A59" s="70" t="s">
        <v>44</v>
      </c>
      <c r="B59" s="109">
        <f>+REGIONE_Settore!R20</f>
        <v>34.62049533323728</v>
      </c>
      <c r="C59" s="110">
        <f>+AL_AT_Settore!R20</f>
        <v>33.226324237560192</v>
      </c>
      <c r="D59" s="110">
        <f>+BI_NO_VCO_VC_Settore!R20</f>
        <v>35.041131476403521</v>
      </c>
      <c r="E59" s="111">
        <f>+CN_Settore!R20</f>
        <v>41.507936507936506</v>
      </c>
      <c r="F59" s="110">
        <f>+TO_Settore!R20</f>
        <v>32.877836336668032</v>
      </c>
      <c r="H59" s="70" t="s">
        <v>44</v>
      </c>
      <c r="I59" s="109">
        <f>+REGIONE_Settore!M20</f>
        <v>40.943352601156072</v>
      </c>
      <c r="J59" s="110">
        <f>+AL_AT_Settore!M20</f>
        <v>40.022296544035676</v>
      </c>
      <c r="K59" s="110">
        <f>+BI_NO_VCO_VC_Settore!M20</f>
        <v>50.535420098846785</v>
      </c>
      <c r="L59" s="110">
        <f>+CN_Settore!M20</f>
        <v>43.485386506419012</v>
      </c>
      <c r="M59" s="110">
        <f>+TO_Settore!M20</f>
        <v>35.81301593396045</v>
      </c>
    </row>
    <row r="60" spans="1:13">
      <c r="A60" s="70" t="s">
        <v>45</v>
      </c>
      <c r="B60" s="109">
        <f>+REGIONE_Settore!R21</f>
        <v>14.18784830773413</v>
      </c>
      <c r="C60" s="110">
        <f>+AL_AT_Settore!R21</f>
        <v>12.383009359251259</v>
      </c>
      <c r="D60" s="110">
        <f>+BI_NO_VCO_VC_Settore!R21</f>
        <v>13.890072432893056</v>
      </c>
      <c r="E60" s="110">
        <f>+CN_Settore!R21</f>
        <v>22.222222222222225</v>
      </c>
      <c r="F60" s="110">
        <f>+TO_Settore!R21</f>
        <v>13.736015003556878</v>
      </c>
      <c r="H60" s="70" t="s">
        <v>45</v>
      </c>
      <c r="I60" s="109">
        <f>+REGIONE_Settore!M21</f>
        <v>14.428051350833494</v>
      </c>
      <c r="J60" s="110">
        <f>+AL_AT_Settore!M21</f>
        <v>8.720930232558139</v>
      </c>
      <c r="K60" s="110">
        <f>+BI_NO_VCO_VC_Settore!M21</f>
        <v>11.656441717791411</v>
      </c>
      <c r="L60" s="110">
        <f>+CN_Settore!M21</f>
        <v>4.6610169491525424</v>
      </c>
      <c r="M60" s="110">
        <f>+TO_Settore!M21</f>
        <v>15.983992467043315</v>
      </c>
    </row>
    <row r="61" spans="1:13">
      <c r="A61" s="70" t="s">
        <v>46</v>
      </c>
      <c r="B61" s="109">
        <f>+REGIONE_Settore!R22</f>
        <v>5.7245854361932222</v>
      </c>
      <c r="C61" s="110">
        <f>+AL_AT_Settore!R22</f>
        <v>5.1898734177215191</v>
      </c>
      <c r="D61" s="110">
        <f>+BI_NO_VCO_VC_Settore!R22</f>
        <v>4.936454849498328</v>
      </c>
      <c r="E61" s="110">
        <f>+CN_Settore!R22</f>
        <v>8.5786703061025538</v>
      </c>
      <c r="F61" s="110">
        <f>+TO_Settore!R22</f>
        <v>5.4726778208192535</v>
      </c>
      <c r="H61" s="70" t="s">
        <v>46</v>
      </c>
      <c r="I61" s="109">
        <f>+REGIONE_Settore!M22</f>
        <v>15.449202350965574</v>
      </c>
      <c r="J61" s="110">
        <f>+AL_AT_Settore!M22</f>
        <v>7.3170731707317076</v>
      </c>
      <c r="K61" s="110">
        <f>+BI_NO_VCO_VC_Settore!M22</f>
        <v>13.279132791327914</v>
      </c>
      <c r="L61" s="110">
        <f>+CN_Settore!M22</f>
        <v>18.863636363636363</v>
      </c>
      <c r="M61" s="110">
        <f>+TO_Settore!M22</f>
        <v>16.41566265060241</v>
      </c>
    </row>
    <row r="62" spans="1:13">
      <c r="A62" s="70" t="s">
        <v>47</v>
      </c>
      <c r="B62" s="109">
        <f>+REGIONE_Settore!R23</f>
        <v>15.832049306625578</v>
      </c>
      <c r="C62" s="110">
        <f>+AL_AT_Settore!R23</f>
        <v>13.602941176470587</v>
      </c>
      <c r="D62" s="110">
        <f>+BI_NO_VCO_VC_Settore!R23</f>
        <v>14.206128133704736</v>
      </c>
      <c r="E62" s="110">
        <f>+CN_Settore!R23</f>
        <v>28.947368421052634</v>
      </c>
      <c r="F62" s="110">
        <f>+TO_Settore!R23</f>
        <v>15.163472378804961</v>
      </c>
      <c r="H62" s="70" t="s">
        <v>47</v>
      </c>
      <c r="I62" s="109">
        <f>+REGIONE_Settore!M23</f>
        <v>15.57177615571776</v>
      </c>
      <c r="J62" s="110">
        <f>+AL_AT_Settore!M23</f>
        <v>10.810810810810811</v>
      </c>
      <c r="K62" s="110">
        <f>+BI_NO_VCO_VC_Settore!M23</f>
        <v>5.8823529411764701</v>
      </c>
      <c r="L62" s="110">
        <f>+CN_Settore!M23</f>
        <v>14.545454545454545</v>
      </c>
      <c r="M62" s="110">
        <f>+TO_Settore!M23</f>
        <v>17.843866171003718</v>
      </c>
    </row>
    <row r="63" spans="1:13">
      <c r="A63" s="70" t="s">
        <v>48</v>
      </c>
      <c r="B63" s="109">
        <f>+REGIONE_Settore!R24</f>
        <v>16.01385408160392</v>
      </c>
      <c r="C63" s="110">
        <f>+AL_AT_Settore!R24</f>
        <v>12.678767876787679</v>
      </c>
      <c r="D63" s="110">
        <f>+BI_NO_VCO_VC_Settore!R24</f>
        <v>12.435824301197945</v>
      </c>
      <c r="E63" s="110">
        <f>+CN_Settore!R24</f>
        <v>19.591728525980912</v>
      </c>
      <c r="F63" s="110">
        <f>+TO_Settore!R24</f>
        <v>16.77755405760308</v>
      </c>
      <c r="H63" s="70" t="s">
        <v>48</v>
      </c>
      <c r="I63" s="109">
        <f>+REGIONE_Settore!M24</f>
        <v>16.124494461051523</v>
      </c>
      <c r="J63" s="110">
        <f>+AL_AT_Settore!M24</f>
        <v>17.136659436008674</v>
      </c>
      <c r="K63" s="110">
        <f>+BI_NO_VCO_VC_Settore!M24</f>
        <v>12.996941896024465</v>
      </c>
      <c r="L63" s="110">
        <f>+CN_Settore!M24</f>
        <v>7.1718538565629233</v>
      </c>
      <c r="M63" s="110">
        <f>+TO_Settore!M24</f>
        <v>18.262457605009132</v>
      </c>
    </row>
    <row r="64" spans="1:13">
      <c r="A64" s="70" t="s">
        <v>49</v>
      </c>
      <c r="B64" s="109">
        <f>+REGIONE_Settore!R25</f>
        <v>37.704635108481263</v>
      </c>
      <c r="C64" s="110">
        <f>+AL_AT_Settore!R25</f>
        <v>39.260065288356905</v>
      </c>
      <c r="D64" s="110">
        <f>+BI_NO_VCO_VC_Settore!R25</f>
        <v>37.889549210030445</v>
      </c>
      <c r="E64" s="110">
        <f>+CN_Settore!R25</f>
        <v>42.886007745411682</v>
      </c>
      <c r="F64" s="110">
        <f>+TO_Settore!R25</f>
        <v>36.024388134567154</v>
      </c>
      <c r="H64" s="70" t="s">
        <v>49</v>
      </c>
      <c r="I64" s="109">
        <f>+REGIONE_Settore!M25</f>
        <v>89.890799712286665</v>
      </c>
      <c r="J64" s="110">
        <f>+AL_AT_Settore!M25</f>
        <v>93.348115299334822</v>
      </c>
      <c r="K64" s="110">
        <f>+BI_NO_VCO_VC_Settore!M25</f>
        <v>85.462892119357306</v>
      </c>
      <c r="L64" s="110">
        <f>+CN_Settore!M25</f>
        <v>91.99057714958775</v>
      </c>
      <c r="M64" s="110">
        <f>+TO_Settore!M25</f>
        <v>89.857160004801344</v>
      </c>
    </row>
    <row r="65" spans="1:13">
      <c r="A65" s="70" t="s">
        <v>50</v>
      </c>
      <c r="B65" s="109">
        <f>+REGIONE_Settore!R26</f>
        <v>12.753068963300983</v>
      </c>
      <c r="C65" s="110">
        <f>+AL_AT_Settore!R26</f>
        <v>11.210623841877702</v>
      </c>
      <c r="D65" s="110">
        <f>+BI_NO_VCO_VC_Settore!R26</f>
        <v>12.877284595300262</v>
      </c>
      <c r="E65" s="110">
        <f>+CN_Settore!R26</f>
        <v>14.889047959914103</v>
      </c>
      <c r="F65" s="110">
        <f>+TO_Settore!R26</f>
        <v>12.51190350227489</v>
      </c>
      <c r="H65" s="70" t="s">
        <v>50</v>
      </c>
      <c r="I65" s="109">
        <f>+REGIONE_Settore!M26</f>
        <v>37.394481542144383</v>
      </c>
      <c r="J65" s="110">
        <f>+AL_AT_Settore!M26</f>
        <v>35.399449035812673</v>
      </c>
      <c r="K65" s="110">
        <f>+BI_NO_VCO_VC_Settore!M26</f>
        <v>35.198702351987023</v>
      </c>
      <c r="L65" s="110">
        <f>+CN_Settore!M26</f>
        <v>41.506410256410255</v>
      </c>
      <c r="M65" s="110">
        <f>+TO_Settore!M26</f>
        <v>37.188160676532775</v>
      </c>
    </row>
    <row r="66" spans="1:13">
      <c r="A66" s="70" t="s">
        <v>51</v>
      </c>
      <c r="B66" s="109">
        <f>+REGIONE_Settore!R27</f>
        <v>12.265523614770538</v>
      </c>
      <c r="C66" s="110">
        <f>+AL_AT_Settore!R27</f>
        <v>9.8933649289099534</v>
      </c>
      <c r="D66" s="110">
        <f>+BI_NO_VCO_VC_Settore!R27</f>
        <v>12.488470761852057</v>
      </c>
      <c r="E66" s="110">
        <f>+CN_Settore!R27</f>
        <v>15.071283095723015</v>
      </c>
      <c r="F66" s="110">
        <f>+TO_Settore!R27</f>
        <v>12.049105789633222</v>
      </c>
      <c r="H66" s="70" t="s">
        <v>51</v>
      </c>
      <c r="I66" s="109">
        <f>+REGIONE_Settore!M27</f>
        <v>75.72940044886181</v>
      </c>
      <c r="J66" s="110">
        <f>+AL_AT_Settore!M27</f>
        <v>72.754491017964071</v>
      </c>
      <c r="K66" s="110">
        <f>+BI_NO_VCO_VC_Settore!M27</f>
        <v>82.865583456425412</v>
      </c>
      <c r="L66" s="110">
        <f>+CN_Settore!M27</f>
        <v>78.185328185328189</v>
      </c>
      <c r="M66" s="110">
        <f>+TO_Settore!M27</f>
        <v>72.515723270440247</v>
      </c>
    </row>
    <row r="67" spans="1:13">
      <c r="A67" s="70" t="s">
        <v>52</v>
      </c>
      <c r="B67" s="109">
        <f>+REGIONE_Settore!R28</f>
        <v>12.602427921092563</v>
      </c>
      <c r="C67" s="110">
        <f>+AL_AT_Settore!R28</f>
        <v>11.560473101869515</v>
      </c>
      <c r="D67" s="110">
        <f>+BI_NO_VCO_VC_Settore!R28</f>
        <v>11.816701558501977</v>
      </c>
      <c r="E67" s="110">
        <f>+CN_Settore!R28</f>
        <v>15.774113526922516</v>
      </c>
      <c r="F67" s="110">
        <f>+TO_Settore!R28</f>
        <v>12.463156217637218</v>
      </c>
      <c r="H67" s="70" t="s">
        <v>52</v>
      </c>
      <c r="I67" s="109">
        <f>+REGIONE_Settore!M28</f>
        <v>38.651414810355206</v>
      </c>
      <c r="J67" s="110">
        <f>+AL_AT_Settore!M28</f>
        <v>38.173817381738175</v>
      </c>
      <c r="K67" s="110">
        <f>+BI_NO_VCO_VC_Settore!M28</f>
        <v>39.69816272965879</v>
      </c>
      <c r="L67" s="110">
        <f>+CN_Settore!M28</f>
        <v>39.315448658649395</v>
      </c>
      <c r="M67" s="110">
        <f>+TO_Settore!M28</f>
        <v>38.095238095238095</v>
      </c>
    </row>
    <row r="68" spans="1:13">
      <c r="A68" s="70" t="s">
        <v>53</v>
      </c>
      <c r="B68" s="109">
        <f>+REGIONE_Settore!R29</f>
        <v>35.671317829457365</v>
      </c>
      <c r="C68" s="110">
        <f>+AL_AT_Settore!R29</f>
        <v>28.465179175118326</v>
      </c>
      <c r="D68" s="110">
        <f>+BI_NO_VCO_VC_Settore!R29</f>
        <v>35.139809743441916</v>
      </c>
      <c r="E68" s="110">
        <f>+CN_Settore!R29</f>
        <v>41.218274111675129</v>
      </c>
      <c r="F68" s="110">
        <f>+TO_Settore!R29</f>
        <v>37.280020703933744</v>
      </c>
      <c r="H68" s="70" t="s">
        <v>53</v>
      </c>
      <c r="I68" s="109">
        <f>+REGIONE_Settore!M29</f>
        <v>17.541724617524338</v>
      </c>
      <c r="J68" s="110">
        <f>+AL_AT_Settore!M29</f>
        <v>22.565320665083135</v>
      </c>
      <c r="K68" s="110">
        <f>+BI_NO_VCO_VC_Settore!M29</f>
        <v>20.508613617719444</v>
      </c>
      <c r="L68" s="110">
        <f>+CN_Settore!M29</f>
        <v>16.995073891625616</v>
      </c>
      <c r="M68" s="110">
        <f>+TO_Settore!M29</f>
        <v>13.81464769177369</v>
      </c>
    </row>
    <row r="69" spans="1:13">
      <c r="A69" s="70" t="s">
        <v>25</v>
      </c>
      <c r="B69" s="109">
        <f>+REGIONE_Settore!R30</f>
        <v>15.117978701190228</v>
      </c>
      <c r="C69" s="110">
        <f>+AL_AT_Settore!R30</f>
        <v>17.040358744394617</v>
      </c>
      <c r="D69" s="110">
        <f>+BI_NO_VCO_VC_Settore!R30</f>
        <v>19.592373438527282</v>
      </c>
      <c r="E69" s="110">
        <f>+CN_Settore!R30</f>
        <v>21.76846590909091</v>
      </c>
      <c r="F69" s="110">
        <f>+TO_Settore!R30</f>
        <v>12.685743949127245</v>
      </c>
      <c r="H69" s="70" t="s">
        <v>25</v>
      </c>
      <c r="I69" s="109">
        <f>+REGIONE_Settore!M30</f>
        <v>41.906077348066297</v>
      </c>
      <c r="J69" s="110">
        <f>+AL_AT_Settore!M30</f>
        <v>38.15789473684211</v>
      </c>
      <c r="K69" s="110">
        <f>+BI_NO_VCO_VC_Settore!M30</f>
        <v>53.355704697986575</v>
      </c>
      <c r="L69" s="110">
        <f>+CN_Settore!M30</f>
        <v>37.194127243066887</v>
      </c>
      <c r="M69" s="110">
        <f>+TO_Settore!M30</f>
        <v>42.506393861892583</v>
      </c>
    </row>
    <row r="70" spans="1:13">
      <c r="A70" s="115" t="s">
        <v>87</v>
      </c>
      <c r="B70" s="113">
        <f>AVERAGE(B44:B69)</f>
        <v>15.246493175262477</v>
      </c>
      <c r="C70" s="113">
        <f t="shared" ref="C70:F70" si="34">AVERAGE(C44:C69)</f>
        <v>14.368357555177839</v>
      </c>
      <c r="D70" s="113">
        <f t="shared" si="34"/>
        <v>14.915480168543136</v>
      </c>
      <c r="E70" s="114">
        <f t="shared" si="34"/>
        <v>19.713823515382444</v>
      </c>
      <c r="F70" s="113">
        <f t="shared" si="34"/>
        <v>14.865810528982458</v>
      </c>
      <c r="H70" s="115" t="s">
        <v>87</v>
      </c>
      <c r="I70" s="113">
        <f>AVERAGE(I44:I69)</f>
        <v>26.958321070991765</v>
      </c>
      <c r="J70" s="113">
        <f t="shared" ref="J70" si="35">AVERAGE(J44:J69)</f>
        <v>27.201741499335199</v>
      </c>
      <c r="K70" s="113">
        <f t="shared" ref="K70" si="36">AVERAGE(K44:K69)</f>
        <v>28.280492286100372</v>
      </c>
      <c r="L70" s="116">
        <f t="shared" ref="L70" si="37">AVERAGE(L44:L69)</f>
        <v>25.39882493037139</v>
      </c>
      <c r="M70" s="113">
        <f t="shared" ref="M70" si="38">AVERAGE(M44:M69)</f>
        <v>26.254541912632217</v>
      </c>
    </row>
    <row r="71" spans="1:13">
      <c r="I71" s="52"/>
    </row>
    <row r="72" spans="1:13">
      <c r="A72" s="147" t="s">
        <v>89</v>
      </c>
      <c r="B72" s="147"/>
      <c r="C72" s="147"/>
      <c r="D72" s="147"/>
      <c r="E72" s="147"/>
      <c r="F72" s="147"/>
      <c r="H72" s="147" t="s">
        <v>90</v>
      </c>
      <c r="I72" s="147"/>
      <c r="J72" s="147"/>
      <c r="K72" s="147"/>
      <c r="L72" s="147"/>
      <c r="M72" s="147"/>
    </row>
    <row r="73" spans="1:13">
      <c r="A73" s="69"/>
      <c r="B73" s="108" t="s">
        <v>76</v>
      </c>
      <c r="C73" s="84" t="s">
        <v>77</v>
      </c>
      <c r="D73" s="84" t="s">
        <v>78</v>
      </c>
      <c r="E73" s="84" t="s">
        <v>79</v>
      </c>
      <c r="F73" s="84" t="s">
        <v>80</v>
      </c>
      <c r="H73" s="69"/>
      <c r="I73" s="108" t="s">
        <v>76</v>
      </c>
      <c r="J73" s="84" t="s">
        <v>77</v>
      </c>
      <c r="K73" s="84" t="s">
        <v>78</v>
      </c>
      <c r="L73" s="84" t="s">
        <v>79</v>
      </c>
      <c r="M73" s="84" t="s">
        <v>80</v>
      </c>
    </row>
    <row r="74" spans="1:13">
      <c r="A74" s="69" t="s">
        <v>1</v>
      </c>
      <c r="B74" s="117">
        <f>AVERAGE(B75:B82)</f>
        <v>9.5937431743978276</v>
      </c>
      <c r="C74" s="122">
        <f t="shared" ref="C74" si="39">AVERAGE(C75:C82)</f>
        <v>11.043231790554204</v>
      </c>
      <c r="D74" s="122">
        <f t="shared" ref="D74" si="40">AVERAGE(D75:D82)</f>
        <v>8.8477433935755183</v>
      </c>
      <c r="E74" s="122">
        <f t="shared" ref="E74" si="41">AVERAGE(E75:E82)</f>
        <v>8.0069751012506476</v>
      </c>
      <c r="F74" s="123">
        <f t="shared" ref="F74" si="42">AVERAGE(F75:F82)</f>
        <v>12.092959657618396</v>
      </c>
      <c r="H74" s="69" t="s">
        <v>1</v>
      </c>
      <c r="I74" s="117">
        <f>AVERAGE(I75:I82)</f>
        <v>25.506740251244331</v>
      </c>
      <c r="J74" s="122">
        <f t="shared" ref="J74" si="43">AVERAGE(J75:J82)</f>
        <v>25.203501036660501</v>
      </c>
      <c r="K74" s="122">
        <f t="shared" ref="K74" si="44">AVERAGE(K75:K82)</f>
        <v>24.713546130387943</v>
      </c>
      <c r="L74" s="122">
        <f t="shared" ref="L74" si="45">AVERAGE(L75:L82)</f>
        <v>24.109848566730236</v>
      </c>
      <c r="M74" s="123">
        <f t="shared" ref="M74" si="46">AVERAGE(M75:M82)</f>
        <v>27.076258730693208</v>
      </c>
    </row>
    <row r="75" spans="1:13">
      <c r="A75" s="70" t="s">
        <v>34</v>
      </c>
      <c r="B75" s="109">
        <f>+REGIONE_Settore!N5</f>
        <v>7.766990291262136</v>
      </c>
      <c r="C75" s="110">
        <f>+AL_AT_Settore!N5</f>
        <v>0</v>
      </c>
      <c r="D75" s="110">
        <f>+BI_NO_VCO_VC_Settore!N5</f>
        <v>8.5714285714285712</v>
      </c>
      <c r="E75" s="110">
        <f>+CN_Settore!N5</f>
        <v>7.1428571428571423</v>
      </c>
      <c r="F75" s="110">
        <f>+TO_Settore!N5</f>
        <v>5.7142857142857144</v>
      </c>
      <c r="H75" s="70" t="s">
        <v>34</v>
      </c>
      <c r="I75" s="109">
        <f>+REGIONE_Settore!O5</f>
        <v>9.7087378640776691</v>
      </c>
      <c r="J75" s="110">
        <f>+AL_AT_Settore!O5</f>
        <v>0</v>
      </c>
      <c r="K75" s="111">
        <f>+BI_NO_VCO_VC_Settore!O5</f>
        <v>17.142857142857142</v>
      </c>
      <c r="L75" s="110">
        <f>+CN_Settore!O5</f>
        <v>7.1428571428571423</v>
      </c>
      <c r="M75" s="110">
        <f>+TO_Settore!O5</f>
        <v>8.5714285714285712</v>
      </c>
    </row>
    <row r="76" spans="1:13">
      <c r="A76" s="70" t="s">
        <v>35</v>
      </c>
      <c r="B76" s="109">
        <f>+REGIONE_Settore!N6</f>
        <v>27.269841269841269</v>
      </c>
      <c r="C76" s="110">
        <f>+AL_AT_Settore!N6</f>
        <v>29.390243902439028</v>
      </c>
      <c r="D76" s="110">
        <f>+BI_NO_VCO_VC_Settore!N6</f>
        <v>30.345572354211665</v>
      </c>
      <c r="E76" s="110">
        <f>+CN_Settore!N6</f>
        <v>13.764162819974823</v>
      </c>
      <c r="F76" s="110">
        <f>+TO_Settore!N6</f>
        <v>39.981575310916625</v>
      </c>
      <c r="H76" s="70" t="s">
        <v>35</v>
      </c>
      <c r="I76" s="109">
        <f>+REGIONE_Settore!O6</f>
        <v>43.650793650793652</v>
      </c>
      <c r="J76" s="110">
        <f>+AL_AT_Settore!O6</f>
        <v>44.878048780487809</v>
      </c>
      <c r="K76" s="110">
        <f>+BI_NO_VCO_VC_Settore!O6</f>
        <v>38.22894168466523</v>
      </c>
      <c r="L76" s="110">
        <f>+CN_Settore!O6</f>
        <v>41.544271926143523</v>
      </c>
      <c r="M76" s="110">
        <f>+TO_Settore!O6</f>
        <v>47.812068171349608</v>
      </c>
    </row>
    <row r="77" spans="1:13">
      <c r="A77" s="70" t="s">
        <v>36</v>
      </c>
      <c r="B77" s="109">
        <f>+REGIONE_Settore!N7</f>
        <v>11.464019851116626</v>
      </c>
      <c r="C77" s="110">
        <f>+AL_AT_Settore!N7</f>
        <v>29.29936305732484</v>
      </c>
      <c r="D77" s="110">
        <f>+BI_NO_VCO_VC_Settore!N7</f>
        <v>5.7412167952013711</v>
      </c>
      <c r="E77" s="110">
        <f>+CN_Settore!N7</f>
        <v>10.429447852760736</v>
      </c>
      <c r="F77" s="110">
        <f>+TO_Settore!N7</f>
        <v>19.128787878787879</v>
      </c>
      <c r="H77" s="70" t="s">
        <v>36</v>
      </c>
      <c r="I77" s="109">
        <f>+REGIONE_Settore!O7</f>
        <v>52.357320099255588</v>
      </c>
      <c r="J77" s="110">
        <f>+AL_AT_Settore!O7</f>
        <v>66.878980891719749</v>
      </c>
      <c r="K77" s="110">
        <f>+BI_NO_VCO_VC_Settore!O7</f>
        <v>49.700085689802911</v>
      </c>
      <c r="L77" s="110">
        <f>+CN_Settore!O7</f>
        <v>57.055214723926383</v>
      </c>
      <c r="M77" s="110">
        <f>+TO_Settore!O7</f>
        <v>52.083333333333329</v>
      </c>
    </row>
    <row r="78" spans="1:13">
      <c r="A78" s="70" t="s">
        <v>37</v>
      </c>
      <c r="B78" s="109">
        <f>+REGIONE_Settore!N8</f>
        <v>6.1643835616438354</v>
      </c>
      <c r="C78" s="110">
        <f>+AL_AT_Settore!N8</f>
        <v>3.2640949554896141</v>
      </c>
      <c r="D78" s="110">
        <f>+BI_NO_VCO_VC_Settore!N8</f>
        <v>2.2972972972972974</v>
      </c>
      <c r="E78" s="110">
        <f>+CN_Settore!N8</f>
        <v>14.540059347181009</v>
      </c>
      <c r="F78" s="110">
        <f>+TO_Settore!N8</f>
        <v>5.5790960451977405</v>
      </c>
      <c r="H78" s="70" t="s">
        <v>37</v>
      </c>
      <c r="I78" s="109">
        <f>+REGIONE_Settore!O8</f>
        <v>24.657534246575342</v>
      </c>
      <c r="J78" s="110">
        <f>+AL_AT_Settore!O8</f>
        <v>18.100890207715132</v>
      </c>
      <c r="K78" s="110">
        <f>+BI_NO_VCO_VC_Settore!O8</f>
        <v>24.864864864864863</v>
      </c>
      <c r="L78" s="110">
        <f>+CN_Settore!O8</f>
        <v>21.810089020771514</v>
      </c>
      <c r="M78" s="110">
        <f>+TO_Settore!O8</f>
        <v>29.378531073446329</v>
      </c>
    </row>
    <row r="79" spans="1:13">
      <c r="A79" s="70" t="s">
        <v>38</v>
      </c>
      <c r="B79" s="109">
        <f>+REGIONE_Settore!N9</f>
        <v>4.020219571913751</v>
      </c>
      <c r="C79" s="110">
        <f>+AL_AT_Settore!N9</f>
        <v>4.1916167664670656</v>
      </c>
      <c r="D79" s="110">
        <f>+BI_NO_VCO_VC_Settore!N9</f>
        <v>5.1024675867837725</v>
      </c>
      <c r="E79" s="110">
        <f>+CN_Settore!N9</f>
        <v>3.0927835051546388</v>
      </c>
      <c r="F79" s="110">
        <f>+TO_Settore!N9</f>
        <v>3.9002464839785413</v>
      </c>
      <c r="H79" s="70" t="s">
        <v>38</v>
      </c>
      <c r="I79" s="109">
        <f>+REGIONE_Settore!O9</f>
        <v>17.700023694810838</v>
      </c>
      <c r="J79" s="110">
        <f>+AL_AT_Settore!O9</f>
        <v>11.526946107784431</v>
      </c>
      <c r="K79" s="110">
        <f>+BI_NO_VCO_VC_Settore!O9</f>
        <v>17.816813048933501</v>
      </c>
      <c r="L79" s="110">
        <f>+CN_Settore!O9</f>
        <v>16.543937162493862</v>
      </c>
      <c r="M79" s="110">
        <f>+TO_Settore!O9</f>
        <v>19.196752211106279</v>
      </c>
    </row>
    <row r="80" spans="1:13">
      <c r="A80" s="70" t="s">
        <v>39</v>
      </c>
      <c r="B80" s="109">
        <f>+REGIONE_Settore!N10</f>
        <v>4.63768115942029</v>
      </c>
      <c r="C80" s="110">
        <f>+AL_AT_Settore!N10</f>
        <v>5.3905390539053908</v>
      </c>
      <c r="D80" s="110">
        <f>+BI_NO_VCO_VC_Settore!N10</f>
        <v>3.5114503816793894</v>
      </c>
      <c r="E80" s="110">
        <f>+CN_Settore!N10</f>
        <v>2.5612472160356345</v>
      </c>
      <c r="F80" s="110">
        <f>+TO_Settore!N10</f>
        <v>5.7653061224489788</v>
      </c>
      <c r="H80" s="70" t="s">
        <v>39</v>
      </c>
      <c r="I80" s="109">
        <f>+REGIONE_Settore!O10</f>
        <v>12.249527410207941</v>
      </c>
      <c r="J80" s="110">
        <f>+AL_AT_Settore!O10</f>
        <v>11.331133113311331</v>
      </c>
      <c r="K80" s="110">
        <f>+BI_NO_VCO_VC_Settore!O10</f>
        <v>10.763358778625955</v>
      </c>
      <c r="L80" s="110">
        <f>+CN_Settore!O10</f>
        <v>11.080178173719377</v>
      </c>
      <c r="M80" s="110">
        <f>+TO_Settore!O10</f>
        <v>13.545918367346937</v>
      </c>
    </row>
    <row r="81" spans="1:13">
      <c r="A81" s="70" t="s">
        <v>40</v>
      </c>
      <c r="B81" s="109">
        <f>+REGIONE_Settore!N11</f>
        <v>10.340602793432982</v>
      </c>
      <c r="C81" s="110">
        <f>+AL_AT_Settore!N11</f>
        <v>9.960681520314548</v>
      </c>
      <c r="D81" s="110">
        <f>+BI_NO_VCO_VC_Settore!N11</f>
        <v>13.53887399463807</v>
      </c>
      <c r="E81" s="110">
        <f>+CN_Settore!N11</f>
        <v>6.4027939464493597</v>
      </c>
      <c r="F81" s="110">
        <f>+TO_Settore!N11</f>
        <v>10.974897840046703</v>
      </c>
      <c r="H81" s="70" t="s">
        <v>40</v>
      </c>
      <c r="I81" s="109">
        <f>+REGIONE_Settore!O11</f>
        <v>26.48860573388875</v>
      </c>
      <c r="J81" s="110">
        <f>+AL_AT_Settore!O11</f>
        <v>33.158584534731325</v>
      </c>
      <c r="K81" s="110">
        <f>+BI_NO_VCO_VC_Settore!O11</f>
        <v>24.128686327077748</v>
      </c>
      <c r="L81" s="110">
        <f>+CN_Settore!O11</f>
        <v>21.885913853317813</v>
      </c>
      <c r="M81" s="110">
        <f>+TO_Settore!O11</f>
        <v>26.67834208990076</v>
      </c>
    </row>
    <row r="82" spans="1:13">
      <c r="A82" s="70" t="s">
        <v>41</v>
      </c>
      <c r="B82" s="109">
        <f>+REGIONE_Settore!N12</f>
        <v>5.0862068965517242</v>
      </c>
      <c r="C82" s="110">
        <f>+AL_AT_Settore!N12</f>
        <v>6.8493150684931505</v>
      </c>
      <c r="D82" s="110">
        <f>+BI_NO_VCO_VC_Settore!N12</f>
        <v>1.6736401673640167</v>
      </c>
      <c r="E82" s="110">
        <f>+CN_Settore!N12</f>
        <v>6.1224489795918364</v>
      </c>
      <c r="F82" s="110">
        <f>+TO_Settore!N12</f>
        <v>5.6994818652849739</v>
      </c>
      <c r="H82" s="70" t="s">
        <v>41</v>
      </c>
      <c r="I82" s="109">
        <f>+REGIONE_Settore!O12</f>
        <v>17.241379310344829</v>
      </c>
      <c r="J82" s="110">
        <f>+AL_AT_Settore!O12</f>
        <v>15.753424657534246</v>
      </c>
      <c r="K82" s="110">
        <f>+BI_NO_VCO_VC_Settore!O12</f>
        <v>15.06276150627615</v>
      </c>
      <c r="L82" s="110">
        <f>+CN_Settore!O12</f>
        <v>15.816326530612246</v>
      </c>
      <c r="M82" s="110">
        <f>+TO_Settore!O12</f>
        <v>19.34369602763385</v>
      </c>
    </row>
    <row r="83" spans="1:13">
      <c r="A83" s="69" t="s">
        <v>2</v>
      </c>
      <c r="B83" s="117">
        <f>AVERAGE(B84:B85)</f>
        <v>8.540090302293617</v>
      </c>
      <c r="C83" s="122">
        <f t="shared" ref="C83" si="47">AVERAGE(C84:C85)</f>
        <v>6.2909910487299454</v>
      </c>
      <c r="D83" s="122">
        <f t="shared" ref="D83" si="48">AVERAGE(D84:D85)</f>
        <v>6.0559719535783367</v>
      </c>
      <c r="E83" s="122">
        <f>AVERAGE(E84:E85)</f>
        <v>6.1643621086392741</v>
      </c>
      <c r="F83" s="123">
        <f t="shared" ref="F83" si="49">AVERAGE(F84:F85)</f>
        <v>12.483613635245113</v>
      </c>
      <c r="H83" s="69" t="s">
        <v>2</v>
      </c>
      <c r="I83" s="117">
        <f>AVERAGE(I84:I85)</f>
        <v>9.2471400073280954</v>
      </c>
      <c r="J83" s="122">
        <f t="shared" ref="J83" si="50">AVERAGE(J84:J85)</f>
        <v>7.6729368283877033</v>
      </c>
      <c r="K83" s="122">
        <f t="shared" ref="K83" si="51">AVERAGE(K84:K85)</f>
        <v>7.9793278529980665</v>
      </c>
      <c r="L83" s="122">
        <f>AVERAGE(L84:L85)</f>
        <v>7.9689960033910623</v>
      </c>
      <c r="M83" s="123">
        <f t="shared" ref="M83" si="52">AVERAGE(M84:M85)</f>
        <v>11.441597430081117</v>
      </c>
    </row>
    <row r="84" spans="1:13">
      <c r="A84" s="70" t="s">
        <v>32</v>
      </c>
      <c r="B84" s="109">
        <f>+REGIONE_Settore!N14</f>
        <v>8.1955922865013768</v>
      </c>
      <c r="C84" s="110">
        <f>+AL_AT_Settore!N14</f>
        <v>3.9682539682539684</v>
      </c>
      <c r="D84" s="110">
        <f>+BI_NO_VCO_VC_Settore!N14</f>
        <v>4.375</v>
      </c>
      <c r="E84" s="110">
        <f>+CN_Settore!N14</f>
        <v>6.4066852367688023</v>
      </c>
      <c r="F84" s="110">
        <f>+TO_Settore!N14</f>
        <v>14.011516314779271</v>
      </c>
      <c r="H84" s="70" t="s">
        <v>32</v>
      </c>
      <c r="I84" s="109">
        <f>+REGIONE_Settore!O14</f>
        <v>9.5041322314049594</v>
      </c>
      <c r="J84" s="110">
        <f>+AL_AT_Settore!O14</f>
        <v>7.5396825396825395</v>
      </c>
      <c r="K84" s="110">
        <f>+BI_NO_VCO_VC_Settore!O14</f>
        <v>8.125</v>
      </c>
      <c r="L84" s="110">
        <f>+CN_Settore!O14</f>
        <v>7.2423398328690807</v>
      </c>
      <c r="M84" s="110">
        <f>+TO_Settore!O14</f>
        <v>12.859884836852208</v>
      </c>
    </row>
    <row r="85" spans="1:13">
      <c r="A85" s="70" t="s">
        <v>33</v>
      </c>
      <c r="B85" s="109">
        <f>+REGIONE_Settore!N15</f>
        <v>8.8845883180858554</v>
      </c>
      <c r="C85" s="110">
        <f>+AL_AT_Settore!N15</f>
        <v>8.6137281292059225</v>
      </c>
      <c r="D85" s="110">
        <f>+BI_NO_VCO_VC_Settore!N15</f>
        <v>7.7369439071566735</v>
      </c>
      <c r="E85" s="110">
        <f>+CN_Settore!N15</f>
        <v>5.9220389805097451</v>
      </c>
      <c r="F85" s="110">
        <f>+TO_Settore!N15</f>
        <v>10.955710955710956</v>
      </c>
      <c r="H85" s="70" t="s">
        <v>33</v>
      </c>
      <c r="I85" s="109">
        <f>+REGIONE_Settore!O15</f>
        <v>8.9901477832512313</v>
      </c>
      <c r="J85" s="110">
        <f>+AL_AT_Settore!O15</f>
        <v>7.8061911170928671</v>
      </c>
      <c r="K85" s="110">
        <f>+BI_NO_VCO_VC_Settore!O15</f>
        <v>7.833655705996132</v>
      </c>
      <c r="L85" s="110">
        <f>+CN_Settore!O15</f>
        <v>8.695652173913043</v>
      </c>
      <c r="M85" s="110">
        <f>+TO_Settore!O15</f>
        <v>10.023310023310025</v>
      </c>
    </row>
    <row r="86" spans="1:13">
      <c r="A86" s="69" t="s">
        <v>29</v>
      </c>
      <c r="B86" s="117">
        <f>AVERAGE(B87:B100)</f>
        <v>34.058911437533773</v>
      </c>
      <c r="C86" s="122">
        <f t="shared" ref="C86" si="53">AVERAGE(C87:C100)</f>
        <v>35.456554384594789</v>
      </c>
      <c r="D86" s="122">
        <f t="shared" ref="D86" si="54">AVERAGE(D87:D100)</f>
        <v>35.995354533580851</v>
      </c>
      <c r="E86" s="122">
        <f t="shared" ref="E86" si="55">AVERAGE(E87:E100)</f>
        <v>29.037876414171372</v>
      </c>
      <c r="F86" s="123">
        <f t="shared" ref="F86" si="56">AVERAGE(F87:F100)</f>
        <v>35.338574791515924</v>
      </c>
      <c r="H86" s="69" t="s">
        <v>29</v>
      </c>
      <c r="I86" s="117">
        <f>AVERAGE(I87:I100)</f>
        <v>53.365264132013024</v>
      </c>
      <c r="J86" s="122">
        <f t="shared" ref="J86" si="57">AVERAGE(J87:J100)</f>
        <v>53.166867547837512</v>
      </c>
      <c r="K86" s="122">
        <f t="shared" ref="K86" si="58">AVERAGE(K87:K100)</f>
        <v>52.735498395004946</v>
      </c>
      <c r="L86" s="122">
        <f t="shared" ref="L86" si="59">AVERAGE(L87:L100)</f>
        <v>58.38222115100757</v>
      </c>
      <c r="M86" s="123">
        <f t="shared" ref="M86" si="60">AVERAGE(M87:M100)</f>
        <v>52.811353911604712</v>
      </c>
    </row>
    <row r="87" spans="1:13">
      <c r="A87" s="70" t="s">
        <v>55</v>
      </c>
      <c r="B87" s="109">
        <f>+REGIONE_Settore!N17</f>
        <v>12.527259510540343</v>
      </c>
      <c r="C87" s="110">
        <f>+AL_AT_Settore!N17</f>
        <v>13.75968992248062</v>
      </c>
      <c r="D87" s="110">
        <f>+BI_NO_VCO_VC_Settore!N17</f>
        <v>13.388429752066116</v>
      </c>
      <c r="E87" s="110">
        <f>+CN_Settore!N17</f>
        <v>6.5868263473053892</v>
      </c>
      <c r="F87" s="110">
        <f>+TO_Settore!N17</f>
        <v>14.187010594196222</v>
      </c>
      <c r="H87" s="70" t="s">
        <v>55</v>
      </c>
      <c r="I87" s="109">
        <f>+REGIONE_Settore!O17</f>
        <v>15.095711170341652</v>
      </c>
      <c r="J87" s="110">
        <f>+AL_AT_Settore!O17</f>
        <v>10.465116279069766</v>
      </c>
      <c r="K87" s="110">
        <f>+BI_NO_VCO_VC_Settore!O17</f>
        <v>11.735537190082646</v>
      </c>
      <c r="L87" s="110">
        <f>+CN_Settore!O17</f>
        <v>14.970059880239521</v>
      </c>
      <c r="M87" s="110">
        <f>+TO_Settore!O17</f>
        <v>17.042837402118838</v>
      </c>
    </row>
    <row r="88" spans="1:13">
      <c r="A88" s="70" t="s">
        <v>42</v>
      </c>
      <c r="B88" s="109">
        <f>+REGIONE_Settore!N18</f>
        <v>48.677293539087671</v>
      </c>
      <c r="C88" s="110">
        <f>+AL_AT_Settore!N18</f>
        <v>47.587209302325583</v>
      </c>
      <c r="D88" s="110">
        <f>+BI_NO_VCO_VC_Settore!N18</f>
        <v>49.579288025889966</v>
      </c>
      <c r="E88" s="110">
        <f>+CN_Settore!N18</f>
        <v>38.24600728495377</v>
      </c>
      <c r="F88" s="110">
        <f>+TO_Settore!N18</f>
        <v>51.770615320217665</v>
      </c>
      <c r="H88" s="70" t="s">
        <v>42</v>
      </c>
      <c r="I88" s="109">
        <f>+REGIONE_Settore!O18</f>
        <v>58.300830930981853</v>
      </c>
      <c r="J88" s="110">
        <f>+AL_AT_Settore!O18</f>
        <v>59.244186046511629</v>
      </c>
      <c r="K88" s="110">
        <f>+BI_NO_VCO_VC_Settore!O18</f>
        <v>58.058252427184463</v>
      </c>
      <c r="L88" s="110">
        <f>+CN_Settore!O18</f>
        <v>58.083496777808911</v>
      </c>
      <c r="M88" s="110">
        <f>+TO_Settore!O18</f>
        <v>58.183340309753035</v>
      </c>
    </row>
    <row r="89" spans="1:13">
      <c r="A89" s="70" t="s">
        <v>43</v>
      </c>
      <c r="B89" s="109">
        <f>+REGIONE_Settore!N19</f>
        <v>23.958896700919418</v>
      </c>
      <c r="C89" s="110">
        <f>+AL_AT_Settore!N19</f>
        <v>18.19941916747338</v>
      </c>
      <c r="D89" s="110">
        <f>+BI_NO_VCO_VC_Settore!N19</f>
        <v>21.498054474708173</v>
      </c>
      <c r="E89" s="110">
        <f>+CN_Settore!N19</f>
        <v>20.379965457685664</v>
      </c>
      <c r="F89" s="110">
        <f>+TO_Settore!N19</f>
        <v>27.657378740970071</v>
      </c>
      <c r="H89" s="70" t="s">
        <v>43</v>
      </c>
      <c r="I89" s="109">
        <f>+REGIONE_Settore!O19</f>
        <v>22.372453578510907</v>
      </c>
      <c r="J89" s="110">
        <f>+AL_AT_Settore!O19</f>
        <v>20.90997095837367</v>
      </c>
      <c r="K89" s="110">
        <f>+BI_NO_VCO_VC_Settore!O19</f>
        <v>20.428015564202337</v>
      </c>
      <c r="L89" s="110">
        <f>+CN_Settore!O19</f>
        <v>27.80656303972366</v>
      </c>
      <c r="M89" s="110">
        <f>+TO_Settore!O19</f>
        <v>22.463020295837634</v>
      </c>
    </row>
    <row r="90" spans="1:13">
      <c r="A90" s="70" t="s">
        <v>44</v>
      </c>
      <c r="B90" s="109">
        <f>+REGIONE_Settore!N20</f>
        <v>54.136416184971097</v>
      </c>
      <c r="C90" s="110">
        <f>+AL_AT_Settore!N20</f>
        <v>59.717577108881457</v>
      </c>
      <c r="D90" s="110">
        <f>+BI_NO_VCO_VC_Settore!N20</f>
        <v>53.233113673805597</v>
      </c>
      <c r="E90" s="110">
        <f>+CN_Settore!N20</f>
        <v>41.32750614586179</v>
      </c>
      <c r="F90" s="110">
        <f>+TO_Settore!N20</f>
        <v>57.611825686312152</v>
      </c>
      <c r="H90" s="70" t="s">
        <v>44</v>
      </c>
      <c r="I90" s="109">
        <f>+REGIONE_Settore!O20</f>
        <v>54.159537572254337</v>
      </c>
      <c r="J90" s="110">
        <f>+AL_AT_Settore!O20</f>
        <v>57.971014492753625</v>
      </c>
      <c r="K90" s="110">
        <f>+BI_NO_VCO_VC_Settore!O20</f>
        <v>56.23970345963756</v>
      </c>
      <c r="L90" s="110">
        <f>+CN_Settore!O20</f>
        <v>61.076208686151325</v>
      </c>
      <c r="M90" s="110">
        <f>+TO_Settore!O20</f>
        <v>49.760030716068343</v>
      </c>
    </row>
    <row r="91" spans="1:13">
      <c r="A91" s="70" t="s">
        <v>45</v>
      </c>
      <c r="B91" s="109">
        <f>+REGIONE_Settore!N21</f>
        <v>12.416171680398545</v>
      </c>
      <c r="C91" s="110">
        <f>+AL_AT_Settore!N21</f>
        <v>23.255813953488371</v>
      </c>
      <c r="D91" s="110">
        <f>+BI_NO_VCO_VC_Settore!N21</f>
        <v>20.245398773006137</v>
      </c>
      <c r="E91" s="110">
        <f>+CN_Settore!N21</f>
        <v>10.16949152542373</v>
      </c>
      <c r="F91" s="110">
        <f>+TO_Settore!N21</f>
        <v>11.629001883239173</v>
      </c>
      <c r="H91" s="70" t="s">
        <v>45</v>
      </c>
      <c r="I91" s="109">
        <f>+REGIONE_Settore!O21</f>
        <v>37.45928338762215</v>
      </c>
      <c r="J91" s="110">
        <f>+AL_AT_Settore!O21</f>
        <v>54.069767441860463</v>
      </c>
      <c r="K91" s="110">
        <f>+BI_NO_VCO_VC_Settore!O21</f>
        <v>47.239263803680984</v>
      </c>
      <c r="L91" s="110">
        <f>+CN_Settore!O21</f>
        <v>43.855932203389834</v>
      </c>
      <c r="M91" s="110">
        <f>+TO_Settore!O21</f>
        <v>35.357815442561211</v>
      </c>
    </row>
    <row r="92" spans="1:13">
      <c r="A92" s="70" t="s">
        <v>46</v>
      </c>
      <c r="B92" s="109">
        <f>+REGIONE_Settore!N22</f>
        <v>13.64399664147775</v>
      </c>
      <c r="C92" s="110">
        <f>+AL_AT_Settore!N22</f>
        <v>15.853658536585366</v>
      </c>
      <c r="D92" s="110">
        <f>+BI_NO_VCO_VC_Settore!N22</f>
        <v>16.802168021680217</v>
      </c>
      <c r="E92" s="110">
        <f>+CN_Settore!N22</f>
        <v>7.9545454545454541</v>
      </c>
      <c r="F92" s="110">
        <f>+TO_Settore!N22</f>
        <v>14.307228915662652</v>
      </c>
      <c r="H92" s="70" t="s">
        <v>46</v>
      </c>
      <c r="I92" s="109">
        <f>+REGIONE_Settore!O22</f>
        <v>59.109991603694375</v>
      </c>
      <c r="J92" s="110">
        <f>+AL_AT_Settore!O22</f>
        <v>62.601626016260163</v>
      </c>
      <c r="K92" s="110">
        <f>+BI_NO_VCO_VC_Settore!O22</f>
        <v>55.555555555555557</v>
      </c>
      <c r="L92" s="110">
        <f>+CN_Settore!O22</f>
        <v>65.22727272727272</v>
      </c>
      <c r="M92" s="110">
        <f>+TO_Settore!O22</f>
        <v>57.454819277108435</v>
      </c>
    </row>
    <row r="93" spans="1:13">
      <c r="A93" s="70" t="s">
        <v>47</v>
      </c>
      <c r="B93" s="109">
        <f>+REGIONE_Settore!N23</f>
        <v>55.961070559610704</v>
      </c>
      <c r="C93" s="110">
        <f>+AL_AT_Settore!N23</f>
        <v>56.756756756756758</v>
      </c>
      <c r="D93" s="110">
        <f>+BI_NO_VCO_VC_Settore!N23</f>
        <v>62.745098039215684</v>
      </c>
      <c r="E93" s="110">
        <f>+CN_Settore!N23</f>
        <v>59.999999999999993</v>
      </c>
      <c r="F93" s="110">
        <f>+TO_Settore!N23</f>
        <v>54.275092936802977</v>
      </c>
      <c r="H93" s="70" t="s">
        <v>47</v>
      </c>
      <c r="I93" s="109">
        <f>+REGIONE_Settore!O23</f>
        <v>78.102189781021892</v>
      </c>
      <c r="J93" s="110">
        <f>+AL_AT_Settore!O23</f>
        <v>67.567567567567565</v>
      </c>
      <c r="K93" s="110">
        <f>+BI_NO_VCO_VC_Settore!O23</f>
        <v>80.392156862745097</v>
      </c>
      <c r="L93" s="110">
        <f>+CN_Settore!O23</f>
        <v>89.090909090909079</v>
      </c>
      <c r="M93" s="110">
        <f>+TO_Settore!O23</f>
        <v>76.208178438661704</v>
      </c>
    </row>
    <row r="94" spans="1:13">
      <c r="A94" s="70" t="s">
        <v>48</v>
      </c>
      <c r="B94" s="109">
        <f>+REGIONE_Settore!N24</f>
        <v>23.017408123791103</v>
      </c>
      <c r="C94" s="110">
        <f>+AL_AT_Settore!N24</f>
        <v>30.58568329718004</v>
      </c>
      <c r="D94" s="110">
        <f>+BI_NO_VCO_VC_Settore!N24</f>
        <v>29.816513761467888</v>
      </c>
      <c r="E94" s="110">
        <f>+CN_Settore!N24</f>
        <v>18.94451962110961</v>
      </c>
      <c r="F94" s="110">
        <f>+TO_Settore!N24</f>
        <v>21.758413775110881</v>
      </c>
      <c r="H94" s="70" t="s">
        <v>48</v>
      </c>
      <c r="I94" s="109">
        <f>+REGIONE_Settore!O24</f>
        <v>59.134868999472481</v>
      </c>
      <c r="J94" s="110">
        <f>+AL_AT_Settore!O24</f>
        <v>66.160520607375261</v>
      </c>
      <c r="K94" s="110">
        <f>+BI_NO_VCO_VC_Settore!O24</f>
        <v>66.513761467889907</v>
      </c>
      <c r="L94" s="110">
        <f>+CN_Settore!O24</f>
        <v>68.741542625169146</v>
      </c>
      <c r="M94" s="110">
        <f>+TO_Settore!O24</f>
        <v>55.15262196712758</v>
      </c>
    </row>
    <row r="95" spans="1:13">
      <c r="A95" s="70" t="s">
        <v>49</v>
      </c>
      <c r="B95" s="109">
        <f>+REGIONE_Settore!N25</f>
        <v>22.951677237952005</v>
      </c>
      <c r="C95" s="110">
        <f>+AL_AT_Settore!N25</f>
        <v>20.509977827050999</v>
      </c>
      <c r="D95" s="110">
        <f>+BI_NO_VCO_VC_Settore!N25</f>
        <v>20.198928844682477</v>
      </c>
      <c r="E95" s="110">
        <f>+CN_Settore!N25</f>
        <v>13.506085590891246</v>
      </c>
      <c r="F95" s="110">
        <f>+TO_Settore!N25</f>
        <v>27.223622614332012</v>
      </c>
      <c r="H95" s="70" t="s">
        <v>49</v>
      </c>
      <c r="I95" s="109">
        <f>+REGIONE_Settore!O25</f>
        <v>34.342509644935589</v>
      </c>
      <c r="J95" s="110">
        <f>+AL_AT_Settore!O25</f>
        <v>31.762749445676278</v>
      </c>
      <c r="K95" s="110">
        <f>+BI_NO_VCO_VC_Settore!O25</f>
        <v>30.604437643458301</v>
      </c>
      <c r="L95" s="110">
        <f>+CN_Settore!O25</f>
        <v>35.649784059678055</v>
      </c>
      <c r="M95" s="110">
        <f>+TO_Settore!O25</f>
        <v>35.673988716840718</v>
      </c>
    </row>
    <row r="96" spans="1:13">
      <c r="A96" s="70" t="s">
        <v>50</v>
      </c>
      <c r="B96" s="109">
        <f>+REGIONE_Settore!N26</f>
        <v>45.735164419805969</v>
      </c>
      <c r="C96" s="110">
        <f>+AL_AT_Settore!N26</f>
        <v>49.311294765840223</v>
      </c>
      <c r="D96" s="110">
        <f>+BI_NO_VCO_VC_Settore!N26</f>
        <v>52.473641524736415</v>
      </c>
      <c r="E96" s="110">
        <f>+CN_Settore!N26</f>
        <v>32.131410256410255</v>
      </c>
      <c r="F96" s="110">
        <f>+TO_Settore!N26</f>
        <v>47.019027484143763</v>
      </c>
      <c r="H96" s="70" t="s">
        <v>50</v>
      </c>
      <c r="I96" s="109">
        <f>+REGIONE_Settore!O26</f>
        <v>51.707194153962455</v>
      </c>
      <c r="J96" s="110">
        <f>+AL_AT_Settore!O26</f>
        <v>50</v>
      </c>
      <c r="K96" s="110">
        <f>+BI_NO_VCO_VC_Settore!O26</f>
        <v>40.713706407137067</v>
      </c>
      <c r="L96" s="110">
        <f>+CN_Settore!O26</f>
        <v>57.772435897435898</v>
      </c>
      <c r="M96" s="110">
        <f>+TO_Settore!O26</f>
        <v>53.255813953488378</v>
      </c>
    </row>
    <row r="97" spans="1:13">
      <c r="A97" s="70" t="s">
        <v>51</v>
      </c>
      <c r="B97" s="109">
        <f>+REGIONE_Settore!N27</f>
        <v>29.849310676498877</v>
      </c>
      <c r="C97" s="110">
        <f>+AL_AT_Settore!N27</f>
        <v>34.730538922155688</v>
      </c>
      <c r="D97" s="110">
        <f>+BI_NO_VCO_VC_Settore!N27</f>
        <v>25.701624815361892</v>
      </c>
      <c r="E97" s="110">
        <f>+CN_Settore!N27</f>
        <v>29.922779922779924</v>
      </c>
      <c r="F97" s="110">
        <f>+TO_Settore!N27</f>
        <v>30.50314465408805</v>
      </c>
      <c r="H97" s="70" t="s">
        <v>51</v>
      </c>
      <c r="I97" s="109">
        <f>+REGIONE_Settore!O27</f>
        <v>77.300416800256485</v>
      </c>
      <c r="J97" s="110">
        <f>+AL_AT_Settore!O27</f>
        <v>75.149700598802397</v>
      </c>
      <c r="K97" s="110">
        <f>+BI_NO_VCO_VC_Settore!O27</f>
        <v>73.412112259970456</v>
      </c>
      <c r="L97" s="110">
        <f>+CN_Settore!O27</f>
        <v>84.362934362934368</v>
      </c>
      <c r="M97" s="110">
        <f>+TO_Settore!O27</f>
        <v>77.169811320754718</v>
      </c>
    </row>
    <row r="98" spans="1:13">
      <c r="A98" s="70" t="s">
        <v>52</v>
      </c>
      <c r="B98" s="109">
        <f>+REGIONE_Settore!N28</f>
        <v>53.160746538229986</v>
      </c>
      <c r="C98" s="110">
        <f>+AL_AT_Settore!N28</f>
        <v>44.114411441144114</v>
      </c>
      <c r="D98" s="110">
        <f>+BI_NO_VCO_VC_Settore!N28</f>
        <v>55.643044619422568</v>
      </c>
      <c r="E98" s="110">
        <f>+CN_Settore!N28</f>
        <v>55.78168362627197</v>
      </c>
      <c r="F98" s="110">
        <f>+TO_Settore!N28</f>
        <v>53.691275167785236</v>
      </c>
      <c r="H98" s="70" t="s">
        <v>52</v>
      </c>
      <c r="I98" s="109">
        <f>+REGIONE_Settore!O28</f>
        <v>78.371462974111978</v>
      </c>
      <c r="J98" s="110">
        <f>+AL_AT_Settore!O28</f>
        <v>76.787678767876784</v>
      </c>
      <c r="K98" s="110">
        <f>+BI_NO_VCO_VC_Settore!O28</f>
        <v>75.262467191601047</v>
      </c>
      <c r="L98" s="110">
        <f>+CN_Settore!O28</f>
        <v>82.331174838112858</v>
      </c>
      <c r="M98" s="110">
        <f>+TO_Settore!O28</f>
        <v>79.002876318312559</v>
      </c>
    </row>
    <row r="99" spans="1:13">
      <c r="A99" s="70" t="s">
        <v>53</v>
      </c>
      <c r="B99" s="109">
        <f>+REGIONE_Settore!N29</f>
        <v>44.297635605006953</v>
      </c>
      <c r="C99" s="110">
        <f>+AL_AT_Settore!N29</f>
        <v>42.75534441805226</v>
      </c>
      <c r="D99" s="110">
        <f>+BI_NO_VCO_VC_Settore!N29</f>
        <v>45.529122231337162</v>
      </c>
      <c r="E99" s="110">
        <f>+CN_Settore!N29</f>
        <v>38.300492610837445</v>
      </c>
      <c r="F99" s="110">
        <f>+TO_Settore!N29</f>
        <v>44.845539743144741</v>
      </c>
      <c r="H99" s="70" t="s">
        <v>53</v>
      </c>
      <c r="I99" s="109">
        <f>+REGIONE_Settore!O29</f>
        <v>75.46940194714881</v>
      </c>
      <c r="J99" s="110">
        <f>+AL_AT_Settore!O29</f>
        <v>71.733966745843233</v>
      </c>
      <c r="K99" s="110">
        <f>+BI_NO_VCO_VC_Settore!O29</f>
        <v>74.323215750615262</v>
      </c>
      <c r="L99" s="110">
        <f>+CN_Settore!O29</f>
        <v>80.911330049261096</v>
      </c>
      <c r="M99" s="110">
        <f>+TO_Settore!O29</f>
        <v>74.245053800763628</v>
      </c>
    </row>
    <row r="100" spans="1:13">
      <c r="A100" s="70" t="s">
        <v>25</v>
      </c>
      <c r="B100" s="109">
        <f>+REGIONE_Settore!N30</f>
        <v>36.491712707182316</v>
      </c>
      <c r="C100" s="110">
        <f>+AL_AT_Settore!N30</f>
        <v>39.254385964912281</v>
      </c>
      <c r="D100" s="110">
        <f>+BI_NO_VCO_VC_Settore!N30</f>
        <v>37.080536912751676</v>
      </c>
      <c r="E100" s="110">
        <f>+CN_Settore!N30</f>
        <v>33.278955954323003</v>
      </c>
      <c r="F100" s="110">
        <f>+TO_Settore!N30</f>
        <v>38.260869565217391</v>
      </c>
      <c r="H100" s="70" t="s">
        <v>25</v>
      </c>
      <c r="I100" s="109">
        <f>+REGIONE_Settore!O30</f>
        <v>46.187845303867398</v>
      </c>
      <c r="J100" s="110">
        <f>+AL_AT_Settore!O30</f>
        <v>39.912280701754391</v>
      </c>
      <c r="K100" s="110">
        <f>+BI_NO_VCO_VC_Settore!O30</f>
        <v>47.818791946308728</v>
      </c>
      <c r="L100" s="110">
        <f>+CN_Settore!O30</f>
        <v>47.471451876019579</v>
      </c>
      <c r="M100" s="110">
        <f>+TO_Settore!O30</f>
        <v>48.388746803069054</v>
      </c>
    </row>
    <row r="101" spans="1:13">
      <c r="A101" s="115" t="s">
        <v>87</v>
      </c>
      <c r="B101" s="113">
        <f>AVERAGE(B75:B100)</f>
        <v>23.586687994810383</v>
      </c>
      <c r="C101" s="113">
        <f>AVERAGE(C75:C100)</f>
        <v>24.579505509213284</v>
      </c>
      <c r="D101" s="116">
        <f t="shared" ref="D101" si="61">AVERAGE(D75:D100)</f>
        <v>24.187699269732768</v>
      </c>
      <c r="E101" s="116">
        <f t="shared" ref="E101" si="62">AVERAGE(E75:E100)</f>
        <v>19.927578205711296</v>
      </c>
      <c r="F101" s="116">
        <f t="shared" ref="F101" si="63">AVERAGE(F75:F100)</f>
        <v>25.548966924593131</v>
      </c>
      <c r="H101" s="115" t="s">
        <v>87</v>
      </c>
      <c r="I101" s="113">
        <f>AVERAGE(I75:I100)</f>
        <v>39.702857846620546</v>
      </c>
      <c r="J101" s="113">
        <f t="shared" ref="J101" si="64">AVERAGE(J75:J100)</f>
        <v>39.313455076769607</v>
      </c>
      <c r="K101" s="113">
        <f t="shared" ref="K101" si="65">AVERAGE(K75:K100)</f>
        <v>38.949185712583535</v>
      </c>
      <c r="L101" s="116">
        <f t="shared" ref="L101" si="66">AVERAGE(L75:L100)</f>
        <v>42.019965146504937</v>
      </c>
      <c r="M101" s="113">
        <f t="shared" ref="M101" si="67">AVERAGE(M75:M100)</f>
        <v>40.119429646533071</v>
      </c>
    </row>
  </sheetData>
  <mergeCells count="17">
    <mergeCell ref="A3:H3"/>
    <mergeCell ref="A10:H10"/>
    <mergeCell ref="A16:H16"/>
    <mergeCell ref="A22:H22"/>
    <mergeCell ref="A28:H28"/>
    <mergeCell ref="L12:P12"/>
    <mergeCell ref="L3:P3"/>
    <mergeCell ref="L15:P15"/>
    <mergeCell ref="R3:U3"/>
    <mergeCell ref="R12:U12"/>
    <mergeCell ref="R15:U15"/>
    <mergeCell ref="A72:F72"/>
    <mergeCell ref="H72:M72"/>
    <mergeCell ref="A41:F41"/>
    <mergeCell ref="H41:M41"/>
    <mergeCell ref="M31:P31"/>
    <mergeCell ref="A34:G3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7"/>
  <sheetViews>
    <sheetView showGridLines="0" workbookViewId="0"/>
  </sheetViews>
  <sheetFormatPr defaultColWidth="11.85546875" defaultRowHeight="15"/>
  <cols>
    <col min="1" max="1" width="4.7109375" style="26" customWidth="1"/>
    <col min="2" max="2" width="27.7109375" style="26" customWidth="1"/>
    <col min="3" max="3" width="9.140625" style="26" customWidth="1"/>
    <col min="4" max="4" width="9.5703125" style="26" customWidth="1"/>
    <col min="5" max="6" width="8.140625" style="26" customWidth="1"/>
    <col min="7" max="7" width="9.140625" style="26" customWidth="1"/>
    <col min="8" max="8" width="7.7109375" style="26" customWidth="1"/>
    <col min="9" max="9" width="9.140625" style="26" customWidth="1"/>
    <col min="10" max="10" width="3.5703125" style="26" customWidth="1"/>
    <col min="11" max="12" width="8.140625" style="26" customWidth="1"/>
    <col min="13" max="13" width="2.28515625" style="26" customWidth="1"/>
    <col min="14" max="15" width="8.140625" style="26" customWidth="1"/>
    <col min="16" max="16" width="2.28515625" style="26" customWidth="1"/>
    <col min="17" max="19" width="6.7109375" style="26" customWidth="1"/>
    <col min="20" max="16384" width="11.85546875" style="26"/>
  </cols>
  <sheetData>
    <row r="1" spans="1:19" ht="24" customHeight="1">
      <c r="A1" s="15" t="s">
        <v>71</v>
      </c>
      <c r="B1" s="12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4"/>
    </row>
    <row r="2" spans="1:19" ht="24" customHeight="1">
      <c r="A2" s="16" t="s">
        <v>24</v>
      </c>
      <c r="B2" s="8"/>
      <c r="C2" s="9"/>
      <c r="D2" s="9"/>
      <c r="E2" s="9"/>
      <c r="F2" s="9"/>
      <c r="G2" s="9"/>
      <c r="H2" s="9"/>
      <c r="I2" s="9"/>
      <c r="J2" s="10"/>
      <c r="K2" s="9"/>
      <c r="L2" s="9"/>
      <c r="M2" s="10"/>
      <c r="N2" s="9"/>
      <c r="O2" s="9"/>
      <c r="P2" s="10"/>
      <c r="Q2" s="9"/>
      <c r="R2" s="9"/>
      <c r="S2" s="11"/>
    </row>
    <row r="3" spans="1:19" s="18" customFormat="1" ht="45">
      <c r="A3" s="28" t="s">
        <v>7</v>
      </c>
      <c r="B3" s="28" t="s">
        <v>6</v>
      </c>
      <c r="C3" s="28" t="s">
        <v>0</v>
      </c>
      <c r="D3" s="28" t="s">
        <v>3</v>
      </c>
      <c r="E3" s="28" t="s">
        <v>4</v>
      </c>
      <c r="F3" s="28" t="s">
        <v>28</v>
      </c>
      <c r="G3" s="29" t="s">
        <v>13</v>
      </c>
      <c r="H3" s="29" t="s">
        <v>26</v>
      </c>
      <c r="I3" s="28" t="s">
        <v>5</v>
      </c>
      <c r="J3" s="2" t="s">
        <v>9</v>
      </c>
      <c r="K3" s="30" t="s">
        <v>57</v>
      </c>
      <c r="L3" s="30" t="s">
        <v>56</v>
      </c>
      <c r="M3" s="2"/>
      <c r="N3" s="30" t="s">
        <v>11</v>
      </c>
      <c r="O3" s="30" t="s">
        <v>10</v>
      </c>
      <c r="P3" s="17"/>
      <c r="Q3" s="29" t="s">
        <v>14</v>
      </c>
      <c r="R3" s="29" t="s">
        <v>15</v>
      </c>
      <c r="S3" s="29" t="s">
        <v>16</v>
      </c>
    </row>
    <row r="4" spans="1:19" s="52" customFormat="1" ht="18" customHeight="1">
      <c r="A4" s="140" t="s">
        <v>17</v>
      </c>
      <c r="B4" s="46" t="s">
        <v>30</v>
      </c>
      <c r="C4" s="47">
        <f>+AL_sintesi!C4+AT_sintesi!C4</f>
        <v>40</v>
      </c>
      <c r="D4" s="47">
        <f>+AL_sintesi!D4+AT_sintesi!D4</f>
        <v>2</v>
      </c>
      <c r="E4" s="47">
        <f>+AL_sintesi!E4+AT_sintesi!E4</f>
        <v>0</v>
      </c>
      <c r="F4" s="47">
        <f>+AL_sintesi!F4+AT_sintesi!F4</f>
        <v>0</v>
      </c>
      <c r="G4" s="47">
        <f>+AL_sintesi!G4+AT_sintesi!G4</f>
        <v>52</v>
      </c>
      <c r="H4" s="47">
        <f>+AL_sintesi!H4+AT_sintesi!H4</f>
        <v>0</v>
      </c>
      <c r="I4" s="48">
        <f>SUM(C4:H4)</f>
        <v>94</v>
      </c>
      <c r="J4" s="49"/>
      <c r="K4" s="47">
        <f>+AL_sintesi!K4+AT_sintesi!K4</f>
        <v>33</v>
      </c>
      <c r="L4" s="47">
        <f>+AL_sintesi!L4+AT_sintesi!L4</f>
        <v>19</v>
      </c>
      <c r="M4" s="49">
        <f>+AL_sintesi!M4+AT_sintesi!M4</f>
        <v>0</v>
      </c>
      <c r="N4" s="47">
        <f>+AL_sintesi!N4+AT_sintesi!N4</f>
        <v>79</v>
      </c>
      <c r="O4" s="47">
        <f>+AL_sintesi!O4+AT_sintesi!O4</f>
        <v>16</v>
      </c>
      <c r="P4" s="50"/>
      <c r="Q4" s="51">
        <f t="shared" ref="Q4:Q23" si="0">K4/I4%</f>
        <v>35.106382978723403</v>
      </c>
      <c r="R4" s="51">
        <f t="shared" ref="R4:R26" si="1">L4/I4%</f>
        <v>20.212765957446809</v>
      </c>
      <c r="S4" s="51">
        <f t="shared" ref="S4:S26" si="2">O4/I4%</f>
        <v>17.021276595744681</v>
      </c>
    </row>
    <row r="5" spans="1:19" s="52" customFormat="1" ht="14.45" customHeight="1">
      <c r="A5" s="143"/>
      <c r="B5" s="46" t="s">
        <v>31</v>
      </c>
      <c r="C5" s="47">
        <f>+AL_sintesi!C5+AT_sintesi!C5</f>
        <v>10</v>
      </c>
      <c r="D5" s="47">
        <f>+AL_sintesi!D5+AT_sintesi!D5</f>
        <v>0</v>
      </c>
      <c r="E5" s="47">
        <f>+AL_sintesi!E5+AT_sintesi!E5</f>
        <v>0</v>
      </c>
      <c r="F5" s="47">
        <f>+AL_sintesi!F5+AT_sintesi!F5</f>
        <v>0</v>
      </c>
      <c r="G5" s="47">
        <f>+AL_sintesi!G5+AT_sintesi!G5</f>
        <v>27</v>
      </c>
      <c r="H5" s="47">
        <f>+AL_sintesi!H5+AT_sintesi!H5</f>
        <v>0</v>
      </c>
      <c r="I5" s="53">
        <f>SUM(C5:H5)</f>
        <v>37</v>
      </c>
      <c r="J5" s="54"/>
      <c r="K5" s="47">
        <f>+AL_sintesi!K5+AT_sintesi!K5</f>
        <v>4</v>
      </c>
      <c r="L5" s="47">
        <f>+AL_sintesi!L5+AT_sintesi!L5</f>
        <v>4</v>
      </c>
      <c r="M5" s="54"/>
      <c r="N5" s="47">
        <f>+AL_sintesi!N5+AT_sintesi!N5</f>
        <v>34</v>
      </c>
      <c r="O5" s="47">
        <f>+AL_sintesi!O5+AT_sintesi!O5</f>
        <v>3</v>
      </c>
      <c r="P5" s="55"/>
      <c r="Q5" s="56">
        <f>K5/I5%</f>
        <v>10.810810810810811</v>
      </c>
      <c r="R5" s="56">
        <f t="shared" si="1"/>
        <v>10.810810810810811</v>
      </c>
      <c r="S5" s="56">
        <f t="shared" si="2"/>
        <v>8.1081081081081088</v>
      </c>
    </row>
    <row r="6" spans="1:19" s="52" customFormat="1" ht="14.45" customHeight="1">
      <c r="A6" s="143"/>
      <c r="B6" s="46" t="s">
        <v>54</v>
      </c>
      <c r="C6" s="47">
        <f>+AL_sintesi!C6+AT_sintesi!C6</f>
        <v>156</v>
      </c>
      <c r="D6" s="47">
        <f>+AL_sintesi!D6+AT_sintesi!D6</f>
        <v>17</v>
      </c>
      <c r="E6" s="47">
        <f>+AL_sintesi!E6+AT_sintesi!E6</f>
        <v>0</v>
      </c>
      <c r="F6" s="47">
        <f>+AL_sintesi!F6+AT_sintesi!F6</f>
        <v>0</v>
      </c>
      <c r="G6" s="47">
        <f>+AL_sintesi!G6+AT_sintesi!G6</f>
        <v>63</v>
      </c>
      <c r="H6" s="47">
        <f>+AL_sintesi!H6+AT_sintesi!H6</f>
        <v>0</v>
      </c>
      <c r="I6" s="53">
        <f>SUM(C6:H6)</f>
        <v>236</v>
      </c>
      <c r="J6" s="54"/>
      <c r="K6" s="47">
        <f>+AL_sintesi!K6+AT_sintesi!K6</f>
        <v>135</v>
      </c>
      <c r="L6" s="47">
        <f>+AL_sintesi!L6+AT_sintesi!L6</f>
        <v>112</v>
      </c>
      <c r="M6" s="54"/>
      <c r="N6" s="47">
        <f>+AL_sintesi!N6+AT_sintesi!N6</f>
        <v>130</v>
      </c>
      <c r="O6" s="47">
        <f>+AL_sintesi!O6+AT_sintesi!O6</f>
        <v>106</v>
      </c>
      <c r="P6" s="55"/>
      <c r="Q6" s="56">
        <f t="shared" ref="Q6" si="3">K6/I6%</f>
        <v>57.203389830508478</v>
      </c>
      <c r="R6" s="56">
        <f t="shared" si="1"/>
        <v>47.457627118644069</v>
      </c>
      <c r="S6" s="56">
        <f t="shared" si="2"/>
        <v>44.915254237288138</v>
      </c>
    </row>
    <row r="7" spans="1:19" s="52" customFormat="1" ht="14.45" customHeight="1">
      <c r="A7" s="143"/>
      <c r="B7" s="46" t="s">
        <v>25</v>
      </c>
      <c r="C7" s="47">
        <f>+AL_sintesi!C7+AT_sintesi!C7</f>
        <v>110</v>
      </c>
      <c r="D7" s="47">
        <f>+AL_sintesi!D7+AT_sintesi!D7</f>
        <v>18</v>
      </c>
      <c r="E7" s="47">
        <f>+AL_sintesi!E7+AT_sintesi!E7</f>
        <v>0</v>
      </c>
      <c r="F7" s="47">
        <f>+AL_sintesi!F7+AT_sintesi!F7</f>
        <v>0</v>
      </c>
      <c r="G7" s="47">
        <f>+AL_sintesi!G7+AT_sintesi!G7</f>
        <v>36</v>
      </c>
      <c r="H7" s="47">
        <f>+AL_sintesi!H7+AT_sintesi!H7</f>
        <v>0</v>
      </c>
      <c r="I7" s="53">
        <f>SUM(C7:H7)</f>
        <v>164</v>
      </c>
      <c r="J7" s="54"/>
      <c r="K7" s="47">
        <f>+AL_sintesi!K7+AT_sintesi!K7</f>
        <v>109</v>
      </c>
      <c r="L7" s="47">
        <f>+AL_sintesi!L7+AT_sintesi!L7</f>
        <v>66</v>
      </c>
      <c r="M7" s="54"/>
      <c r="N7" s="47">
        <f>+AL_sintesi!N7+AT_sintesi!N7</f>
        <v>94</v>
      </c>
      <c r="O7" s="47">
        <f>+AL_sintesi!O7+AT_sintesi!O7</f>
        <v>70</v>
      </c>
      <c r="P7" s="55"/>
      <c r="Q7" s="56">
        <f t="shared" si="0"/>
        <v>66.463414634146346</v>
      </c>
      <c r="R7" s="56">
        <f t="shared" si="1"/>
        <v>40.243902439024396</v>
      </c>
      <c r="S7" s="56">
        <f>O7/I7%</f>
        <v>42.682926829268297</v>
      </c>
    </row>
    <row r="8" spans="1:19" s="52" customFormat="1" ht="18" customHeight="1">
      <c r="A8" s="144"/>
      <c r="B8" s="57" t="s">
        <v>23</v>
      </c>
      <c r="C8" s="53">
        <f>SUM(C4:C7)</f>
        <v>316</v>
      </c>
      <c r="D8" s="53">
        <f t="shared" ref="D8:H8" si="4">SUM(D4:D7)</f>
        <v>37</v>
      </c>
      <c r="E8" s="53">
        <f t="shared" si="4"/>
        <v>0</v>
      </c>
      <c r="F8" s="53">
        <f t="shared" si="4"/>
        <v>0</v>
      </c>
      <c r="G8" s="53">
        <f t="shared" si="4"/>
        <v>178</v>
      </c>
      <c r="H8" s="53">
        <f t="shared" si="4"/>
        <v>0</v>
      </c>
      <c r="I8" s="53">
        <f>SUM(C8:H8)</f>
        <v>531</v>
      </c>
      <c r="J8" s="54"/>
      <c r="K8" s="53">
        <f>SUM(K4:K7)</f>
        <v>281</v>
      </c>
      <c r="L8" s="53">
        <f>SUM(L4:L7)</f>
        <v>201</v>
      </c>
      <c r="M8" s="54"/>
      <c r="N8" s="53">
        <f>SUM(N4:N7)</f>
        <v>337</v>
      </c>
      <c r="O8" s="53">
        <f>SUM(O4:O7)</f>
        <v>195</v>
      </c>
      <c r="P8" s="55"/>
      <c r="Q8" s="58">
        <f t="shared" si="0"/>
        <v>52.919020715630886</v>
      </c>
      <c r="R8" s="58">
        <f t="shared" si="1"/>
        <v>37.853107344632768</v>
      </c>
      <c r="S8" s="58">
        <f t="shared" si="2"/>
        <v>36.72316384180791</v>
      </c>
    </row>
    <row r="9" spans="1:19" s="52" customFormat="1">
      <c r="A9" s="59"/>
      <c r="B9" s="59"/>
      <c r="C9" s="60"/>
      <c r="D9" s="60"/>
      <c r="E9" s="60">
        <v>0</v>
      </c>
      <c r="F9" s="60">
        <v>0</v>
      </c>
      <c r="G9" s="60"/>
      <c r="H9" s="60"/>
      <c r="I9" s="60"/>
      <c r="J9" s="54"/>
      <c r="K9" s="60"/>
      <c r="L9" s="60"/>
      <c r="M9" s="54"/>
      <c r="N9" s="60"/>
      <c r="O9" s="60"/>
      <c r="P9" s="55"/>
      <c r="Q9" s="61"/>
      <c r="R9" s="61"/>
      <c r="S9" s="61"/>
    </row>
    <row r="10" spans="1:19" s="52" customFormat="1" ht="18" customHeight="1">
      <c r="A10" s="140" t="s">
        <v>12</v>
      </c>
      <c r="B10" s="46" t="s">
        <v>30</v>
      </c>
      <c r="C10" s="47">
        <f>+AL_sintesi!C10+AT_sintesi!C10</f>
        <v>741</v>
      </c>
      <c r="D10" s="47">
        <f>+AL_sintesi!D10+AT_sintesi!D10</f>
        <v>143</v>
      </c>
      <c r="E10" s="47">
        <f>+AL_sintesi!E10+AT_sintesi!E10</f>
        <v>1</v>
      </c>
      <c r="F10" s="47">
        <f>+AL_sintesi!F10+AT_sintesi!F10</f>
        <v>0</v>
      </c>
      <c r="G10" s="47">
        <f>+AL_sintesi!G10+AT_sintesi!G10</f>
        <v>743</v>
      </c>
      <c r="H10" s="47">
        <f>+AL_sintesi!H10+AT_sintesi!H10</f>
        <v>0</v>
      </c>
      <c r="I10" s="48">
        <f t="shared" ref="I10:I14" si="5">SUM(C10:H10)</f>
        <v>1628</v>
      </c>
      <c r="J10" s="49"/>
      <c r="K10" s="47">
        <f>+AL_sintesi!K10+AT_sintesi!K10</f>
        <v>334</v>
      </c>
      <c r="L10" s="47">
        <f>+AL_sintesi!L10+AT_sintesi!L10</f>
        <v>192</v>
      </c>
      <c r="M10" s="49">
        <f>+AL_sintesi!M10+AT_sintesi!M10</f>
        <v>0</v>
      </c>
      <c r="N10" s="47">
        <f>+AL_sintesi!N10+AT_sintesi!N10</f>
        <v>1306</v>
      </c>
      <c r="O10" s="47">
        <f>+AL_sintesi!O10+AT_sintesi!O10</f>
        <v>321</v>
      </c>
      <c r="P10" s="50"/>
      <c r="Q10" s="51">
        <f t="shared" si="0"/>
        <v>20.515970515970515</v>
      </c>
      <c r="R10" s="51">
        <f t="shared" si="1"/>
        <v>11.793611793611793</v>
      </c>
      <c r="S10" s="51">
        <f t="shared" si="2"/>
        <v>19.717444717444717</v>
      </c>
    </row>
    <row r="11" spans="1:19" s="52" customFormat="1" ht="14.45" customHeight="1">
      <c r="A11" s="143"/>
      <c r="B11" s="46" t="s">
        <v>31</v>
      </c>
      <c r="C11" s="47">
        <f>+AL_sintesi!C11+AT_sintesi!C11</f>
        <v>124</v>
      </c>
      <c r="D11" s="47">
        <f>+AL_sintesi!D11+AT_sintesi!D11</f>
        <v>22</v>
      </c>
      <c r="E11" s="47">
        <f>+AL_sintesi!E11+AT_sintesi!E11</f>
        <v>0</v>
      </c>
      <c r="F11" s="47">
        <f>+AL_sintesi!F11+AT_sintesi!F11</f>
        <v>0</v>
      </c>
      <c r="G11" s="47">
        <f>+AL_sintesi!G11+AT_sintesi!G11</f>
        <v>180</v>
      </c>
      <c r="H11" s="47">
        <f>+AL_sintesi!H11+AT_sintesi!H11</f>
        <v>0</v>
      </c>
      <c r="I11" s="53">
        <f>SUM(C11:H11)</f>
        <v>326</v>
      </c>
      <c r="J11" s="54"/>
      <c r="K11" s="47">
        <f>+AL_sintesi!K11+AT_sintesi!K11</f>
        <v>46</v>
      </c>
      <c r="L11" s="47">
        <f>+AL_sintesi!L11+AT_sintesi!L11</f>
        <v>32</v>
      </c>
      <c r="M11" s="54">
        <f>+AL_sintesi!M11+AT_sintesi!M11</f>
        <v>0</v>
      </c>
      <c r="N11" s="47">
        <f>+AL_sintesi!N11+AT_sintesi!N11</f>
        <v>304</v>
      </c>
      <c r="O11" s="47">
        <f>+AL_sintesi!O11+AT_sintesi!O11</f>
        <v>22</v>
      </c>
      <c r="P11" s="55"/>
      <c r="Q11" s="56">
        <f t="shared" si="0"/>
        <v>14.110429447852761</v>
      </c>
      <c r="R11" s="56">
        <f t="shared" si="1"/>
        <v>9.8159509202453989</v>
      </c>
      <c r="S11" s="56">
        <f t="shared" si="2"/>
        <v>6.7484662576687118</v>
      </c>
    </row>
    <row r="12" spans="1:19" s="52" customFormat="1" ht="14.45" customHeight="1">
      <c r="A12" s="143"/>
      <c r="B12" s="46" t="s">
        <v>54</v>
      </c>
      <c r="C12" s="47">
        <f>+AL_sintesi!C12+AT_sintesi!C12</f>
        <v>1203</v>
      </c>
      <c r="D12" s="47">
        <f>+AL_sintesi!D12+AT_sintesi!D12</f>
        <v>617</v>
      </c>
      <c r="E12" s="47">
        <f>+AL_sintesi!E12+AT_sintesi!E12</f>
        <v>0</v>
      </c>
      <c r="F12" s="47">
        <f>+AL_sintesi!F12+AT_sintesi!F12</f>
        <v>0</v>
      </c>
      <c r="G12" s="47">
        <f>+AL_sintesi!G12+AT_sintesi!G12</f>
        <v>705</v>
      </c>
      <c r="H12" s="47">
        <f>+AL_sintesi!H12+AT_sintesi!H12</f>
        <v>0</v>
      </c>
      <c r="I12" s="53">
        <f t="shared" ref="I12" si="6">SUM(C12:H12)</f>
        <v>2525</v>
      </c>
      <c r="J12" s="54"/>
      <c r="K12" s="47">
        <f>+AL_sintesi!K12+AT_sintesi!K12</f>
        <v>1097</v>
      </c>
      <c r="L12" s="47">
        <f>+AL_sintesi!L12+AT_sintesi!L12</f>
        <v>1324</v>
      </c>
      <c r="M12" s="54">
        <f>+AL_sintesi!M12+AT_sintesi!M12</f>
        <v>0</v>
      </c>
      <c r="N12" s="47">
        <f>+AL_sintesi!N12+AT_sintesi!N12</f>
        <v>1174</v>
      </c>
      <c r="O12" s="47">
        <f>+AL_sintesi!O12+AT_sintesi!O12</f>
        <v>1350</v>
      </c>
      <c r="P12" s="55"/>
      <c r="Q12" s="56">
        <f t="shared" si="0"/>
        <v>43.445544554455445</v>
      </c>
      <c r="R12" s="56">
        <f t="shared" si="1"/>
        <v>52.435643564356432</v>
      </c>
      <c r="S12" s="56">
        <f t="shared" si="2"/>
        <v>53.465346534653463</v>
      </c>
    </row>
    <row r="13" spans="1:19" s="52" customFormat="1" ht="14.45" customHeight="1">
      <c r="A13" s="143"/>
      <c r="B13" s="46" t="s">
        <v>25</v>
      </c>
      <c r="C13" s="47">
        <f>+AL_sintesi!C13+AT_sintesi!C13</f>
        <v>1463</v>
      </c>
      <c r="D13" s="47">
        <f>+AL_sintesi!D13+AT_sintesi!D13</f>
        <v>510</v>
      </c>
      <c r="E13" s="47">
        <f>+AL_sintesi!E13+AT_sintesi!E13</f>
        <v>0</v>
      </c>
      <c r="F13" s="47">
        <f>+AL_sintesi!F13+AT_sintesi!F13</f>
        <v>0</v>
      </c>
      <c r="G13" s="47">
        <f>+AL_sintesi!G13+AT_sintesi!G13</f>
        <v>461</v>
      </c>
      <c r="H13" s="47">
        <f>+AL_sintesi!H13+AT_sintesi!H13</f>
        <v>1</v>
      </c>
      <c r="I13" s="53">
        <f t="shared" si="5"/>
        <v>2435</v>
      </c>
      <c r="J13" s="54"/>
      <c r="K13" s="47">
        <f>+AL_sintesi!K13+AT_sintesi!K13</f>
        <v>1457</v>
      </c>
      <c r="L13" s="47">
        <f>+AL_sintesi!L13+AT_sintesi!L13</f>
        <v>789</v>
      </c>
      <c r="M13" s="54">
        <f>+AL_sintesi!M13+AT_sintesi!M13</f>
        <v>0</v>
      </c>
      <c r="N13" s="47">
        <f>+AL_sintesi!N13+AT_sintesi!N13</f>
        <v>1350</v>
      </c>
      <c r="O13" s="47">
        <f>+AL_sintesi!O13+AT_sintesi!O13</f>
        <v>1085</v>
      </c>
      <c r="P13" s="55"/>
      <c r="Q13" s="56">
        <f t="shared" si="0"/>
        <v>59.835728952772072</v>
      </c>
      <c r="R13" s="56">
        <f t="shared" si="1"/>
        <v>32.402464065708415</v>
      </c>
      <c r="S13" s="56">
        <f t="shared" si="2"/>
        <v>44.558521560574945</v>
      </c>
    </row>
    <row r="14" spans="1:19" s="52" customFormat="1" ht="18" customHeight="1">
      <c r="A14" s="144"/>
      <c r="B14" s="57" t="s">
        <v>22</v>
      </c>
      <c r="C14" s="53">
        <f t="shared" ref="C14:G14" si="7">SUM(C10:C13)</f>
        <v>3531</v>
      </c>
      <c r="D14" s="53">
        <f t="shared" si="7"/>
        <v>1292</v>
      </c>
      <c r="E14" s="53">
        <f>SUM(E10:E13)</f>
        <v>1</v>
      </c>
      <c r="F14" s="53">
        <f t="shared" si="7"/>
        <v>0</v>
      </c>
      <c r="G14" s="53">
        <f t="shared" si="7"/>
        <v>2089</v>
      </c>
      <c r="H14" s="53">
        <f>SUM(H10:H13)</f>
        <v>1</v>
      </c>
      <c r="I14" s="53">
        <f t="shared" si="5"/>
        <v>6914</v>
      </c>
      <c r="J14" s="54"/>
      <c r="K14" s="53">
        <f>SUM(K10:K13)</f>
        <v>2934</v>
      </c>
      <c r="L14" s="53">
        <f>SUM(L10:L13)</f>
        <v>2337</v>
      </c>
      <c r="M14" s="54"/>
      <c r="N14" s="53">
        <f>SUM(N10:N13)</f>
        <v>4134</v>
      </c>
      <c r="O14" s="53">
        <f>SUM(O10:O13)</f>
        <v>2778</v>
      </c>
      <c r="P14" s="55"/>
      <c r="Q14" s="58">
        <f t="shared" si="0"/>
        <v>42.435637836274225</v>
      </c>
      <c r="R14" s="58">
        <f t="shared" si="1"/>
        <v>33.800983511715359</v>
      </c>
      <c r="S14" s="58">
        <f t="shared" si="2"/>
        <v>40.179346253977435</v>
      </c>
    </row>
    <row r="15" spans="1:19" s="52" customFormat="1">
      <c r="A15" s="59"/>
      <c r="B15" s="59"/>
      <c r="C15" s="60"/>
      <c r="D15" s="60"/>
      <c r="E15" s="60"/>
      <c r="F15" s="60"/>
      <c r="G15" s="60"/>
      <c r="H15" s="60"/>
      <c r="I15" s="60"/>
      <c r="J15" s="54"/>
      <c r="K15" s="60"/>
      <c r="L15" s="60"/>
      <c r="M15" s="54"/>
      <c r="N15" s="60"/>
      <c r="O15" s="60"/>
      <c r="P15" s="55"/>
      <c r="Q15" s="61"/>
      <c r="R15" s="61"/>
      <c r="S15" s="61"/>
    </row>
    <row r="16" spans="1:19" s="52" customFormat="1" ht="18" customHeight="1">
      <c r="A16" s="140" t="s">
        <v>8</v>
      </c>
      <c r="B16" s="46" t="s">
        <v>30</v>
      </c>
      <c r="C16" s="47">
        <f>+AL_sintesi!C16+AT_sintesi!C16</f>
        <v>1872</v>
      </c>
      <c r="D16" s="47">
        <f>+AL_sintesi!D16+AT_sintesi!D16</f>
        <v>702</v>
      </c>
      <c r="E16" s="47">
        <f>+AL_sintesi!E16+AT_sintesi!E16</f>
        <v>1</v>
      </c>
      <c r="F16" s="47">
        <f>+AL_sintesi!F16+AT_sintesi!F16</f>
        <v>0</v>
      </c>
      <c r="G16" s="47">
        <f>+AL_sintesi!G16+AT_sintesi!G16</f>
        <v>514</v>
      </c>
      <c r="H16" s="47">
        <f>+AL_sintesi!H16+AT_sintesi!H16</f>
        <v>0</v>
      </c>
      <c r="I16" s="48">
        <f t="shared" ref="I16:I20" si="8">SUM(C16:H16)</f>
        <v>3089</v>
      </c>
      <c r="J16" s="49"/>
      <c r="K16" s="47">
        <f>+AL_sintesi!K16+AT_sintesi!K16</f>
        <v>455</v>
      </c>
      <c r="L16" s="47">
        <f>+AL_sintesi!L16+AT_sintesi!L16</f>
        <v>289</v>
      </c>
      <c r="M16" s="49">
        <f>+AL_sintesi!M16+AT_sintesi!M16</f>
        <v>0</v>
      </c>
      <c r="N16" s="47">
        <f>+AL_sintesi!N16+AT_sintesi!N16</f>
        <v>2299</v>
      </c>
      <c r="O16" s="47">
        <f>+AL_sintesi!O16+AT_sintesi!O16</f>
        <v>791</v>
      </c>
      <c r="P16" s="50"/>
      <c r="Q16" s="51">
        <f t="shared" si="0"/>
        <v>14.729685982518614</v>
      </c>
      <c r="R16" s="51">
        <f t="shared" si="1"/>
        <v>9.3557785691162181</v>
      </c>
      <c r="S16" s="51">
        <f t="shared" si="2"/>
        <v>25.606992554224668</v>
      </c>
    </row>
    <row r="17" spans="1:19" s="52" customFormat="1" ht="14.45" customHeight="1">
      <c r="A17" s="143"/>
      <c r="B17" s="46" t="s">
        <v>31</v>
      </c>
      <c r="C17" s="47">
        <f>+AL_sintesi!C17+AT_sintesi!C17</f>
        <v>428</v>
      </c>
      <c r="D17" s="47">
        <f>+AL_sintesi!D17+AT_sintesi!D17</f>
        <v>71</v>
      </c>
      <c r="E17" s="47">
        <f>+AL_sintesi!E17+AT_sintesi!E17</f>
        <v>0</v>
      </c>
      <c r="F17" s="47">
        <f>+AL_sintesi!F17+AT_sintesi!F17</f>
        <v>0</v>
      </c>
      <c r="G17" s="47">
        <f>+AL_sintesi!G17+AT_sintesi!G17</f>
        <v>133</v>
      </c>
      <c r="H17" s="47">
        <f>+AL_sintesi!H17+AT_sintesi!H17</f>
        <v>0</v>
      </c>
      <c r="I17" s="53">
        <f>SUM(C17:H17)</f>
        <v>632</v>
      </c>
      <c r="J17" s="54"/>
      <c r="K17" s="47">
        <f>+AL_sintesi!K17+AT_sintesi!K17</f>
        <v>91</v>
      </c>
      <c r="L17" s="47">
        <f>+AL_sintesi!L17+AT_sintesi!L17</f>
        <v>38</v>
      </c>
      <c r="M17" s="54">
        <f>+AL_sintesi!M17+AT_sintesi!M17</f>
        <v>0</v>
      </c>
      <c r="N17" s="47">
        <f>+AL_sintesi!N17+AT_sintesi!N17</f>
        <v>580</v>
      </c>
      <c r="O17" s="47">
        <f>+AL_sintesi!O17+AT_sintesi!O17</f>
        <v>52</v>
      </c>
      <c r="P17" s="55"/>
      <c r="Q17" s="56">
        <f t="shared" si="0"/>
        <v>14.398734177215189</v>
      </c>
      <c r="R17" s="56">
        <f t="shared" si="1"/>
        <v>6.0126582278481013</v>
      </c>
      <c r="S17" s="56">
        <f t="shared" si="2"/>
        <v>8.2278481012658222</v>
      </c>
    </row>
    <row r="18" spans="1:19" s="52" customFormat="1" ht="14.45" customHeight="1">
      <c r="A18" s="143"/>
      <c r="B18" s="46" t="s">
        <v>54</v>
      </c>
      <c r="C18" s="47">
        <f>+AL_sintesi!C18+AT_sintesi!C18</f>
        <v>1811</v>
      </c>
      <c r="D18" s="47">
        <f>+AL_sintesi!D18+AT_sintesi!D18</f>
        <v>1567</v>
      </c>
      <c r="E18" s="47">
        <f>+AL_sintesi!E18+AT_sintesi!E18</f>
        <v>3</v>
      </c>
      <c r="F18" s="47">
        <f>+AL_sintesi!F18+AT_sintesi!F18</f>
        <v>0</v>
      </c>
      <c r="G18" s="47">
        <f>+AL_sintesi!G18+AT_sintesi!G18</f>
        <v>507</v>
      </c>
      <c r="H18" s="47">
        <f>+AL_sintesi!H18+AT_sintesi!H18</f>
        <v>0</v>
      </c>
      <c r="I18" s="53">
        <f t="shared" ref="I18" si="9">SUM(C18:H18)</f>
        <v>3888</v>
      </c>
      <c r="J18" s="54"/>
      <c r="K18" s="47">
        <f>+AL_sintesi!K18+AT_sintesi!K18</f>
        <v>1038</v>
      </c>
      <c r="L18" s="47">
        <f>+AL_sintesi!L18+AT_sintesi!L18</f>
        <v>1880</v>
      </c>
      <c r="M18" s="54">
        <f>+AL_sintesi!M18+AT_sintesi!M18</f>
        <v>0</v>
      </c>
      <c r="N18" s="47">
        <f>+AL_sintesi!N18+AT_sintesi!N18</f>
        <v>1691</v>
      </c>
      <c r="O18" s="47">
        <f>+AL_sintesi!O18+AT_sintesi!O18</f>
        <v>2197</v>
      </c>
      <c r="P18" s="55"/>
      <c r="Q18" s="56">
        <f t="shared" si="0"/>
        <v>26.697530864197528</v>
      </c>
      <c r="R18" s="56">
        <f t="shared" si="1"/>
        <v>48.353909465020571</v>
      </c>
      <c r="S18" s="56">
        <f t="shared" si="2"/>
        <v>56.507201646090529</v>
      </c>
    </row>
    <row r="19" spans="1:19" s="52" customFormat="1" ht="14.45" customHeight="1">
      <c r="A19" s="143"/>
      <c r="B19" s="46" t="s">
        <v>25</v>
      </c>
      <c r="C19" s="47">
        <f>+AL_sintesi!C19+AT_sintesi!C19</f>
        <v>2272</v>
      </c>
      <c r="D19" s="47">
        <f>+AL_sintesi!D19+AT_sintesi!D19</f>
        <v>1747</v>
      </c>
      <c r="E19" s="47">
        <f>+AL_sintesi!E19+AT_sintesi!E19</f>
        <v>1</v>
      </c>
      <c r="F19" s="47">
        <f>+AL_sintesi!F19+AT_sintesi!F19</f>
        <v>0</v>
      </c>
      <c r="G19" s="47">
        <f>+AL_sintesi!G19+AT_sintesi!G19</f>
        <v>401</v>
      </c>
      <c r="H19" s="47">
        <f>+AL_sintesi!H19+AT_sintesi!H19</f>
        <v>0</v>
      </c>
      <c r="I19" s="53">
        <f t="shared" si="8"/>
        <v>4421</v>
      </c>
      <c r="J19" s="54"/>
      <c r="K19" s="47">
        <f>+AL_sintesi!K19+AT_sintesi!K19</f>
        <v>1829</v>
      </c>
      <c r="L19" s="47">
        <f>+AL_sintesi!L19+AT_sintesi!L19</f>
        <v>1358</v>
      </c>
      <c r="M19" s="54">
        <f>+AL_sintesi!M19+AT_sintesi!M19</f>
        <v>0</v>
      </c>
      <c r="N19" s="47">
        <f>+AL_sintesi!N19+AT_sintesi!N19</f>
        <v>2112</v>
      </c>
      <c r="O19" s="47">
        <f>+AL_sintesi!O19+AT_sintesi!O19</f>
        <v>2309</v>
      </c>
      <c r="P19" s="55"/>
      <c r="Q19" s="56">
        <f t="shared" si="0"/>
        <v>41.370730603935762</v>
      </c>
      <c r="R19" s="56">
        <f t="shared" si="1"/>
        <v>30.71703234562316</v>
      </c>
      <c r="S19" s="56">
        <f t="shared" si="2"/>
        <v>52.228002714318023</v>
      </c>
    </row>
    <row r="20" spans="1:19" s="52" customFormat="1" ht="18" customHeight="1">
      <c r="A20" s="144"/>
      <c r="B20" s="57" t="s">
        <v>27</v>
      </c>
      <c r="C20" s="53">
        <f t="shared" ref="C20:H20" si="10">SUM(C16:C19)</f>
        <v>6383</v>
      </c>
      <c r="D20" s="53">
        <f t="shared" si="10"/>
        <v>4087</v>
      </c>
      <c r="E20" s="53">
        <f t="shared" si="10"/>
        <v>5</v>
      </c>
      <c r="F20" s="53">
        <f t="shared" si="10"/>
        <v>0</v>
      </c>
      <c r="G20" s="53">
        <f t="shared" si="10"/>
        <v>1555</v>
      </c>
      <c r="H20" s="53">
        <f t="shared" si="10"/>
        <v>0</v>
      </c>
      <c r="I20" s="53">
        <f t="shared" si="8"/>
        <v>12030</v>
      </c>
      <c r="J20" s="54"/>
      <c r="K20" s="53">
        <f>SUM(K16:K19)</f>
        <v>3413</v>
      </c>
      <c r="L20" s="53">
        <f>SUM(L16:L19)</f>
        <v>3565</v>
      </c>
      <c r="M20" s="54"/>
      <c r="N20" s="53">
        <f>SUM(N16:N19)</f>
        <v>6682</v>
      </c>
      <c r="O20" s="53">
        <f>SUM(O16:O19)</f>
        <v>5349</v>
      </c>
      <c r="P20" s="55"/>
      <c r="Q20" s="58">
        <f t="shared" si="0"/>
        <v>28.370739817123859</v>
      </c>
      <c r="R20" s="58">
        <f t="shared" si="1"/>
        <v>29.634247714048215</v>
      </c>
      <c r="S20" s="58">
        <f t="shared" si="2"/>
        <v>44.463840399002493</v>
      </c>
    </row>
    <row r="21" spans="1:19" s="52" customFormat="1">
      <c r="A21" s="59"/>
      <c r="B21" s="59"/>
      <c r="C21" s="60"/>
      <c r="D21" s="60"/>
      <c r="E21" s="60"/>
      <c r="F21" s="60"/>
      <c r="G21" s="60"/>
      <c r="H21" s="60"/>
      <c r="I21" s="60"/>
      <c r="J21" s="54"/>
      <c r="K21" s="60"/>
      <c r="L21" s="60"/>
      <c r="M21" s="54"/>
      <c r="N21" s="60"/>
      <c r="O21" s="60"/>
      <c r="P21" s="55"/>
      <c r="Q21" s="61"/>
      <c r="R21" s="61"/>
      <c r="S21" s="61"/>
    </row>
    <row r="22" spans="1:19" s="52" customFormat="1" ht="18" customHeight="1">
      <c r="A22" s="137" t="s">
        <v>5</v>
      </c>
      <c r="B22" s="46" t="s">
        <v>30</v>
      </c>
      <c r="C22" s="47">
        <f t="shared" ref="C22:I25" si="11">C16+C10+C4</f>
        <v>2653</v>
      </c>
      <c r="D22" s="47">
        <f t="shared" si="11"/>
        <v>847</v>
      </c>
      <c r="E22" s="47">
        <f t="shared" si="11"/>
        <v>2</v>
      </c>
      <c r="F22" s="47">
        <f t="shared" ref="F22:G25" si="12">F16+F10+G4</f>
        <v>52</v>
      </c>
      <c r="G22" s="47">
        <f t="shared" si="12"/>
        <v>1257</v>
      </c>
      <c r="H22" s="47">
        <f>H16+H10+H4</f>
        <v>0</v>
      </c>
      <c r="I22" s="48">
        <f t="shared" si="11"/>
        <v>4811</v>
      </c>
      <c r="J22" s="49"/>
      <c r="K22" s="47">
        <f>K16+K10+K4</f>
        <v>822</v>
      </c>
      <c r="L22" s="47">
        <f>L16+L10+L4</f>
        <v>500</v>
      </c>
      <c r="M22" s="49"/>
      <c r="N22" s="47">
        <f>N16+N10+N4</f>
        <v>3684</v>
      </c>
      <c r="O22" s="47">
        <f>O16+O10+O4</f>
        <v>1128</v>
      </c>
      <c r="P22" s="50"/>
      <c r="Q22" s="51">
        <f t="shared" si="0"/>
        <v>17.085844938682186</v>
      </c>
      <c r="R22" s="51">
        <f t="shared" si="1"/>
        <v>10.392849719393057</v>
      </c>
      <c r="S22" s="51">
        <f t="shared" si="2"/>
        <v>23.44626896695074</v>
      </c>
    </row>
    <row r="23" spans="1:19" s="52" customFormat="1" ht="14.45" customHeight="1">
      <c r="A23" s="145"/>
      <c r="B23" s="46" t="s">
        <v>31</v>
      </c>
      <c r="C23" s="62">
        <f t="shared" si="11"/>
        <v>562</v>
      </c>
      <c r="D23" s="62">
        <f t="shared" si="11"/>
        <v>93</v>
      </c>
      <c r="E23" s="62">
        <f t="shared" si="11"/>
        <v>0</v>
      </c>
      <c r="F23" s="62">
        <f t="shared" si="12"/>
        <v>27</v>
      </c>
      <c r="G23" s="62">
        <f t="shared" si="12"/>
        <v>313</v>
      </c>
      <c r="H23" s="47">
        <f t="shared" ref="H23:H25" si="13">H17+H11+H5</f>
        <v>0</v>
      </c>
      <c r="I23" s="53">
        <f t="shared" si="11"/>
        <v>995</v>
      </c>
      <c r="J23" s="54"/>
      <c r="K23" s="62">
        <f>K17+K11+K5</f>
        <v>141</v>
      </c>
      <c r="L23" s="62">
        <f>L17+L11+L5</f>
        <v>74</v>
      </c>
      <c r="M23" s="54"/>
      <c r="N23" s="62">
        <f>N17+N11+N5</f>
        <v>918</v>
      </c>
      <c r="O23" s="62">
        <f>O17+O11+O5</f>
        <v>77</v>
      </c>
      <c r="P23" s="55"/>
      <c r="Q23" s="56">
        <f t="shared" si="0"/>
        <v>14.170854271356784</v>
      </c>
      <c r="R23" s="56">
        <f t="shared" si="1"/>
        <v>7.4371859296482414</v>
      </c>
      <c r="S23" s="56">
        <f t="shared" si="2"/>
        <v>7.7386934673366836</v>
      </c>
    </row>
    <row r="24" spans="1:19" s="52" customFormat="1" ht="14.45" customHeight="1">
      <c r="A24" s="145"/>
      <c r="B24" s="46" t="s">
        <v>54</v>
      </c>
      <c r="C24" s="62">
        <f t="shared" si="11"/>
        <v>3170</v>
      </c>
      <c r="D24" s="62">
        <f t="shared" si="11"/>
        <v>2201</v>
      </c>
      <c r="E24" s="62">
        <f t="shared" si="11"/>
        <v>3</v>
      </c>
      <c r="F24" s="62">
        <f t="shared" si="12"/>
        <v>63</v>
      </c>
      <c r="G24" s="62">
        <f t="shared" si="12"/>
        <v>1212</v>
      </c>
      <c r="H24" s="47">
        <f t="shared" si="13"/>
        <v>0</v>
      </c>
      <c r="I24" s="53">
        <f t="shared" ref="I24:I25" si="14">SUM(C24:H24)</f>
        <v>6649</v>
      </c>
      <c r="J24" s="54"/>
      <c r="K24" s="62">
        <f t="shared" ref="K24:L25" si="15">K18+K12+K6</f>
        <v>2270</v>
      </c>
      <c r="L24" s="62">
        <f t="shared" si="15"/>
        <v>3316</v>
      </c>
      <c r="M24" s="54"/>
      <c r="N24" s="62">
        <f t="shared" ref="N24:O25" si="16">N18+N12+N6</f>
        <v>2995</v>
      </c>
      <c r="O24" s="62">
        <f t="shared" si="16"/>
        <v>3653</v>
      </c>
      <c r="P24" s="55"/>
      <c r="Q24" s="56">
        <f>K24/I24%</f>
        <v>34.140472251466392</v>
      </c>
      <c r="R24" s="56">
        <f t="shared" si="1"/>
        <v>49.872161227252221</v>
      </c>
      <c r="S24" s="56">
        <f t="shared" si="2"/>
        <v>54.940592570311331</v>
      </c>
    </row>
    <row r="25" spans="1:19" s="52" customFormat="1" ht="14.45" customHeight="1">
      <c r="A25" s="145"/>
      <c r="B25" s="46" t="s">
        <v>25</v>
      </c>
      <c r="C25" s="62">
        <f t="shared" si="11"/>
        <v>3845</v>
      </c>
      <c r="D25" s="62">
        <f t="shared" si="11"/>
        <v>2275</v>
      </c>
      <c r="E25" s="62">
        <f t="shared" si="11"/>
        <v>1</v>
      </c>
      <c r="F25" s="62">
        <f t="shared" si="12"/>
        <v>36</v>
      </c>
      <c r="G25" s="62">
        <f t="shared" si="12"/>
        <v>862</v>
      </c>
      <c r="H25" s="47">
        <f t="shared" si="13"/>
        <v>1</v>
      </c>
      <c r="I25" s="53">
        <f t="shared" si="14"/>
        <v>7020</v>
      </c>
      <c r="J25" s="54"/>
      <c r="K25" s="62">
        <f t="shared" si="15"/>
        <v>3395</v>
      </c>
      <c r="L25" s="62">
        <f t="shared" si="15"/>
        <v>2213</v>
      </c>
      <c r="M25" s="54"/>
      <c r="N25" s="62">
        <f t="shared" si="16"/>
        <v>3556</v>
      </c>
      <c r="O25" s="62">
        <f t="shared" si="16"/>
        <v>3464</v>
      </c>
      <c r="P25" s="55"/>
      <c r="Q25" s="56">
        <f>K25/I25%</f>
        <v>48.361823361823362</v>
      </c>
      <c r="R25" s="56">
        <f t="shared" si="1"/>
        <v>31.524216524216524</v>
      </c>
      <c r="S25" s="56">
        <f t="shared" si="2"/>
        <v>49.344729344729345</v>
      </c>
    </row>
    <row r="26" spans="1:19" s="52" customFormat="1" ht="27.95" customHeight="1">
      <c r="A26" s="146"/>
      <c r="B26" s="63" t="s">
        <v>21</v>
      </c>
      <c r="C26" s="53">
        <f>SUM(C22:C25)</f>
        <v>10230</v>
      </c>
      <c r="D26" s="53">
        <f t="shared" ref="D26" si="17">SUM(D22:D25)</f>
        <v>5416</v>
      </c>
      <c r="E26" s="53">
        <f>SUM(E22:E25)</f>
        <v>6</v>
      </c>
      <c r="F26" s="53">
        <f>SUM(F22:F25)</f>
        <v>178</v>
      </c>
      <c r="G26" s="53">
        <f>SUM(G22:G25)</f>
        <v>3644</v>
      </c>
      <c r="H26" s="53">
        <f>SUM(H22:H25)</f>
        <v>1</v>
      </c>
      <c r="I26" s="53">
        <f>SUM(C26:H26)</f>
        <v>19475</v>
      </c>
      <c r="J26" s="64"/>
      <c r="K26" s="65">
        <f>K20+K14+K8</f>
        <v>6628</v>
      </c>
      <c r="L26" s="65">
        <f>L20+L14+L8</f>
        <v>6103</v>
      </c>
      <c r="M26" s="64"/>
      <c r="N26" s="65">
        <f>N20+N14+N8</f>
        <v>11153</v>
      </c>
      <c r="O26" s="65">
        <f>O20+O14+O8</f>
        <v>8322</v>
      </c>
      <c r="P26" s="55"/>
      <c r="Q26" s="66">
        <f>K26/I26%</f>
        <v>34.033376123234916</v>
      </c>
      <c r="R26" s="66">
        <f t="shared" si="1"/>
        <v>31.337612323491655</v>
      </c>
      <c r="S26" s="66">
        <f t="shared" si="2"/>
        <v>42.731707317073173</v>
      </c>
    </row>
    <row r="27" spans="1:19" ht="21.95" customHeight="1">
      <c r="A27" s="5" t="s">
        <v>70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7"/>
    </row>
  </sheetData>
  <mergeCells count="4">
    <mergeCell ref="A4:A8"/>
    <mergeCell ref="A10:A14"/>
    <mergeCell ref="A16:A20"/>
    <mergeCell ref="A22:A26"/>
  </mergeCells>
  <printOptions horizontalCentered="1" verticalCentered="1"/>
  <pageMargins left="0.39370078740157483" right="0.39370078740157483" top="0.78740157480314965" bottom="0.78740157480314965" header="0.31496062992125984" footer="0.31496062992125984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2"/>
  <sheetViews>
    <sheetView showGridLines="0" workbookViewId="0"/>
  </sheetViews>
  <sheetFormatPr defaultColWidth="8.85546875" defaultRowHeight="15"/>
  <cols>
    <col min="1" max="1" width="38.7109375" style="26" customWidth="1"/>
    <col min="2" max="5" width="8.7109375" style="21" customWidth="1"/>
    <col min="6" max="6" width="3.5703125" style="26" customWidth="1"/>
    <col min="7" max="8" width="8.140625" style="26" customWidth="1"/>
    <col min="9" max="9" width="2.28515625" style="26" customWidth="1"/>
    <col min="10" max="11" width="7.7109375" style="26" customWidth="1"/>
    <col min="12" max="12" width="2.28515625" style="26" customWidth="1"/>
    <col min="13" max="15" width="6.7109375" style="26" customWidth="1"/>
    <col min="16" max="16" width="2.28515625" style="26" customWidth="1"/>
    <col min="17" max="17" width="8.7109375" style="20" customWidth="1"/>
    <col min="18" max="18" width="6.7109375" style="26" customWidth="1"/>
    <col min="19" max="19" width="5.5703125" style="26" customWidth="1"/>
    <col min="20" max="16384" width="8.85546875" style="26"/>
  </cols>
  <sheetData>
    <row r="1" spans="1:19" ht="24" customHeight="1">
      <c r="A1" s="15" t="s">
        <v>71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4"/>
      <c r="P1" s="13"/>
      <c r="Q1" s="39"/>
      <c r="R1" s="14"/>
      <c r="S1" s="1"/>
    </row>
    <row r="2" spans="1:19" ht="24" customHeight="1">
      <c r="A2" s="16" t="s">
        <v>58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11"/>
      <c r="P2" s="9"/>
      <c r="Q2" s="40"/>
      <c r="R2" s="11"/>
      <c r="S2" s="1"/>
    </row>
    <row r="3" spans="1:19" ht="32.1" customHeight="1">
      <c r="A3" s="28" t="s">
        <v>59</v>
      </c>
      <c r="B3" s="37" t="s">
        <v>18</v>
      </c>
      <c r="C3" s="37" t="s">
        <v>19</v>
      </c>
      <c r="D3" s="37" t="s">
        <v>20</v>
      </c>
      <c r="E3" s="37" t="s">
        <v>5</v>
      </c>
      <c r="F3" s="2" t="s">
        <v>9</v>
      </c>
      <c r="G3" s="38" t="s">
        <v>57</v>
      </c>
      <c r="H3" s="38" t="s">
        <v>56</v>
      </c>
      <c r="I3" s="2"/>
      <c r="J3" s="38" t="s">
        <v>11</v>
      </c>
      <c r="K3" s="37" t="s">
        <v>10</v>
      </c>
      <c r="L3" s="2"/>
      <c r="M3" s="36" t="s">
        <v>14</v>
      </c>
      <c r="N3" s="36" t="s">
        <v>15</v>
      </c>
      <c r="O3" s="36" t="s">
        <v>16</v>
      </c>
      <c r="P3" s="2"/>
      <c r="Q3" s="41" t="s">
        <v>60</v>
      </c>
      <c r="R3" s="36" t="s">
        <v>61</v>
      </c>
    </row>
    <row r="4" spans="1:19" s="52" customFormat="1" ht="18" customHeight="1">
      <c r="A4" s="69" t="s">
        <v>1</v>
      </c>
      <c r="B4" s="31"/>
      <c r="C4" s="32"/>
      <c r="D4" s="32"/>
      <c r="E4" s="32"/>
      <c r="F4" s="35"/>
      <c r="G4" s="32"/>
      <c r="H4" s="32"/>
      <c r="I4" s="35"/>
      <c r="J4" s="32"/>
      <c r="K4" s="32"/>
      <c r="L4" s="35"/>
      <c r="M4" s="33"/>
      <c r="N4" s="33"/>
      <c r="O4" s="33"/>
      <c r="P4" s="35"/>
      <c r="Q4" s="42"/>
      <c r="R4" s="34"/>
    </row>
    <row r="5" spans="1:19" s="52" customFormat="1">
      <c r="A5" s="70" t="s">
        <v>34</v>
      </c>
      <c r="B5" s="71">
        <f>+AL_Settore!B5+AT_Settore!B5</f>
        <v>0</v>
      </c>
      <c r="C5" s="71">
        <f>+AL_Settore!C5+AT_Settore!C5</f>
        <v>2</v>
      </c>
      <c r="D5" s="71">
        <f>+AL_Settore!D5+AT_Settore!D5</f>
        <v>3</v>
      </c>
      <c r="E5" s="72">
        <f>SUM(B5:D5)</f>
        <v>5</v>
      </c>
      <c r="G5" s="71">
        <f>+AL_Settore!G5+AT_Settore!G5</f>
        <v>1</v>
      </c>
      <c r="H5" s="71">
        <f>+AL_Settore!H5+AT_Settore!H5</f>
        <v>0</v>
      </c>
      <c r="J5" s="71">
        <f>+AL_Settore!J5+AT_Settore!J5</f>
        <v>5</v>
      </c>
      <c r="K5" s="71">
        <f>+AL_Settore!K5+AT_Settore!K5</f>
        <v>0</v>
      </c>
      <c r="M5" s="56">
        <f>G5/E5%</f>
        <v>20</v>
      </c>
      <c r="N5" s="56">
        <f>H5/E5%</f>
        <v>0</v>
      </c>
      <c r="O5" s="56">
        <f>K5/E5%</f>
        <v>0</v>
      </c>
      <c r="Q5" s="71">
        <f>+AL_Settore!Q5+AT_Settore!Q5</f>
        <v>292</v>
      </c>
      <c r="R5" s="76">
        <f>+E5/Q5%</f>
        <v>1.7123287671232876</v>
      </c>
    </row>
    <row r="6" spans="1:19" s="52" customFormat="1">
      <c r="A6" s="70" t="s">
        <v>35</v>
      </c>
      <c r="B6" s="71">
        <f>+AL_Settore!B6+AT_Settore!B6</f>
        <v>22</v>
      </c>
      <c r="C6" s="71">
        <f>+AL_Settore!C6+AT_Settore!C6</f>
        <v>272</v>
      </c>
      <c r="D6" s="71">
        <f>+AL_Settore!D6+AT_Settore!D6</f>
        <v>526</v>
      </c>
      <c r="E6" s="72">
        <f t="shared" ref="E6:E30" si="0">SUM(B6:D6)</f>
        <v>820</v>
      </c>
      <c r="G6" s="71">
        <f>+AL_Settore!G6+AT_Settore!G6</f>
        <v>198</v>
      </c>
      <c r="H6" s="71">
        <f>+AL_Settore!H6+AT_Settore!H6</f>
        <v>241</v>
      </c>
      <c r="J6" s="71">
        <f>+AL_Settore!J6+AT_Settore!J6</f>
        <v>452</v>
      </c>
      <c r="K6" s="71">
        <f>+AL_Settore!K6+AT_Settore!K6</f>
        <v>368</v>
      </c>
      <c r="M6" s="56">
        <f t="shared" ref="M6:M12" si="1">G6/E6%</f>
        <v>24.146341463414636</v>
      </c>
      <c r="N6" s="56">
        <f t="shared" ref="N6:N12" si="2">H6/E6%</f>
        <v>29.390243902439028</v>
      </c>
      <c r="O6" s="56">
        <f t="shared" ref="O6:O12" si="3">K6/E6%</f>
        <v>44.878048780487809</v>
      </c>
      <c r="Q6" s="71">
        <f>+AL_Settore!Q6+AT_Settore!Q6</f>
        <v>5120</v>
      </c>
      <c r="R6" s="76">
        <f t="shared" ref="R6:R31" si="4">+E6/Q6%</f>
        <v>16.015625</v>
      </c>
    </row>
    <row r="7" spans="1:19" s="52" customFormat="1">
      <c r="A7" s="70" t="s">
        <v>36</v>
      </c>
      <c r="B7" s="71">
        <f>+AL_Settore!B7+AT_Settore!B7</f>
        <v>1</v>
      </c>
      <c r="C7" s="71">
        <f>+AL_Settore!C7+AT_Settore!C7</f>
        <v>44</v>
      </c>
      <c r="D7" s="71">
        <f>+AL_Settore!D7+AT_Settore!D7</f>
        <v>112</v>
      </c>
      <c r="E7" s="72">
        <f t="shared" si="0"/>
        <v>157</v>
      </c>
      <c r="G7" s="71">
        <f>+AL_Settore!G7+AT_Settore!G7</f>
        <v>63</v>
      </c>
      <c r="H7" s="71">
        <f>+AL_Settore!H7+AT_Settore!H7</f>
        <v>46</v>
      </c>
      <c r="J7" s="71">
        <f>+AL_Settore!J7+AT_Settore!J7</f>
        <v>52</v>
      </c>
      <c r="K7" s="71">
        <f>+AL_Settore!K7+AT_Settore!K7</f>
        <v>105</v>
      </c>
      <c r="M7" s="56">
        <f t="shared" si="1"/>
        <v>40.127388535031848</v>
      </c>
      <c r="N7" s="56">
        <f t="shared" si="2"/>
        <v>29.29936305732484</v>
      </c>
      <c r="O7" s="56">
        <f t="shared" si="3"/>
        <v>66.878980891719749</v>
      </c>
      <c r="Q7" s="71">
        <f>+AL_Settore!Q7+AT_Settore!Q7</f>
        <v>1374</v>
      </c>
      <c r="R7" s="76">
        <f t="shared" si="4"/>
        <v>11.426491994177583</v>
      </c>
    </row>
    <row r="8" spans="1:19" s="52" customFormat="1">
      <c r="A8" s="70" t="s">
        <v>37</v>
      </c>
      <c r="B8" s="71">
        <f>+AL_Settore!B8+AT_Settore!B8</f>
        <v>4</v>
      </c>
      <c r="C8" s="71">
        <f>+AL_Settore!C8+AT_Settore!C8</f>
        <v>171</v>
      </c>
      <c r="D8" s="71">
        <f>+AL_Settore!D8+AT_Settore!D8</f>
        <v>499</v>
      </c>
      <c r="E8" s="72">
        <f t="shared" si="0"/>
        <v>674</v>
      </c>
      <c r="G8" s="71">
        <f>+AL_Settore!G8+AT_Settore!G8</f>
        <v>129</v>
      </c>
      <c r="H8" s="71">
        <f>+AL_Settore!H8+AT_Settore!H8</f>
        <v>22</v>
      </c>
      <c r="J8" s="71">
        <f>+AL_Settore!J8+AT_Settore!J8</f>
        <v>552</v>
      </c>
      <c r="K8" s="71">
        <f>+AL_Settore!K8+AT_Settore!K8</f>
        <v>122</v>
      </c>
      <c r="M8" s="56">
        <f t="shared" si="1"/>
        <v>19.13946587537092</v>
      </c>
      <c r="N8" s="56">
        <f>H8/E8%</f>
        <v>3.2640949554896141</v>
      </c>
      <c r="O8" s="56">
        <f t="shared" si="3"/>
        <v>18.100890207715132</v>
      </c>
      <c r="Q8" s="71">
        <f>+AL_Settore!Q8+AT_Settore!Q8</f>
        <v>9043</v>
      </c>
      <c r="R8" s="76">
        <f t="shared" si="4"/>
        <v>7.4532787791662054</v>
      </c>
    </row>
    <row r="9" spans="1:19" s="52" customFormat="1">
      <c r="A9" s="70" t="s">
        <v>38</v>
      </c>
      <c r="B9" s="71">
        <f>+AL_Settore!B9+AT_Settore!B9</f>
        <v>23</v>
      </c>
      <c r="C9" s="71">
        <f>+AL_Settore!C9+AT_Settore!C9</f>
        <v>459</v>
      </c>
      <c r="D9" s="71">
        <f>+AL_Settore!D9+AT_Settore!D9</f>
        <v>854</v>
      </c>
      <c r="E9" s="72">
        <f t="shared" si="0"/>
        <v>1336</v>
      </c>
      <c r="G9" s="71">
        <f>+AL_Settore!G9+AT_Settore!G9</f>
        <v>158</v>
      </c>
      <c r="H9" s="71">
        <f>+AL_Settore!H9+AT_Settore!H9</f>
        <v>56</v>
      </c>
      <c r="J9" s="71">
        <f>+AL_Settore!J9+AT_Settore!J9</f>
        <v>1182</v>
      </c>
      <c r="K9" s="71">
        <f>+AL_Settore!K9+AT_Settore!K9</f>
        <v>154</v>
      </c>
      <c r="M9" s="56">
        <f t="shared" si="1"/>
        <v>11.826347305389222</v>
      </c>
      <c r="N9" s="56">
        <f t="shared" si="2"/>
        <v>4.1916167664670656</v>
      </c>
      <c r="O9" s="56">
        <f t="shared" si="3"/>
        <v>11.526946107784431</v>
      </c>
      <c r="Q9" s="71">
        <f>+AL_Settore!Q9+AT_Settore!Q9</f>
        <v>13426</v>
      </c>
      <c r="R9" s="76">
        <f t="shared" si="4"/>
        <v>9.950841650528826</v>
      </c>
    </row>
    <row r="10" spans="1:19" s="52" customFormat="1">
      <c r="A10" s="70" t="s">
        <v>39</v>
      </c>
      <c r="B10" s="71">
        <f>+AL_Settore!B10+AT_Settore!B10</f>
        <v>29</v>
      </c>
      <c r="C10" s="71">
        <f>+AL_Settore!C10+AT_Settore!C10</f>
        <v>371</v>
      </c>
      <c r="D10" s="71">
        <f>+AL_Settore!D10+AT_Settore!D10</f>
        <v>509</v>
      </c>
      <c r="E10" s="72">
        <f t="shared" si="0"/>
        <v>909</v>
      </c>
      <c r="G10" s="71">
        <f>+AL_Settore!G10+AT_Settore!G10</f>
        <v>135</v>
      </c>
      <c r="H10" s="71">
        <f>+AL_Settore!H10+AT_Settore!H10</f>
        <v>49</v>
      </c>
      <c r="J10" s="71">
        <f>+AL_Settore!J10+AT_Settore!J10</f>
        <v>806</v>
      </c>
      <c r="K10" s="71">
        <f>+AL_Settore!K10+AT_Settore!K10</f>
        <v>103</v>
      </c>
      <c r="M10" s="56">
        <f t="shared" si="1"/>
        <v>14.851485148514852</v>
      </c>
      <c r="N10" s="56">
        <f t="shared" si="2"/>
        <v>5.3905390539053908</v>
      </c>
      <c r="O10" s="56">
        <f t="shared" si="3"/>
        <v>11.331133113311331</v>
      </c>
      <c r="Q10" s="71">
        <f>+AL_Settore!Q10+AT_Settore!Q10</f>
        <v>6013</v>
      </c>
      <c r="R10" s="76">
        <f t="shared" si="4"/>
        <v>15.117245967071344</v>
      </c>
    </row>
    <row r="11" spans="1:19" s="52" customFormat="1">
      <c r="A11" s="70" t="s">
        <v>40</v>
      </c>
      <c r="B11" s="71">
        <f>+AL_Settore!B11+AT_Settore!B11</f>
        <v>17</v>
      </c>
      <c r="C11" s="71">
        <f>+AL_Settore!C11+AT_Settore!C11</f>
        <v>270</v>
      </c>
      <c r="D11" s="71">
        <f>+AL_Settore!D11+AT_Settore!D11</f>
        <v>476</v>
      </c>
      <c r="E11" s="72">
        <f t="shared" si="0"/>
        <v>763</v>
      </c>
      <c r="G11" s="71">
        <f>+AL_Settore!G11+AT_Settore!G11</f>
        <v>110</v>
      </c>
      <c r="H11" s="71">
        <f>+AL_Settore!H11+AT_Settore!H11</f>
        <v>76</v>
      </c>
      <c r="J11" s="71">
        <f>+AL_Settore!J11+AT_Settore!J11</f>
        <v>510</v>
      </c>
      <c r="K11" s="71">
        <f>+AL_Settore!K11+AT_Settore!K11</f>
        <v>253</v>
      </c>
      <c r="M11" s="56">
        <f t="shared" si="1"/>
        <v>14.416775884665793</v>
      </c>
      <c r="N11" s="56">
        <f t="shared" si="2"/>
        <v>9.960681520314548</v>
      </c>
      <c r="O11" s="56">
        <f t="shared" si="3"/>
        <v>33.158584534731325</v>
      </c>
      <c r="P11" s="35"/>
      <c r="Q11" s="71">
        <f>+AL_Settore!Q11+AT_Settore!Q11</f>
        <v>8363</v>
      </c>
      <c r="R11" s="76">
        <f t="shared" si="4"/>
        <v>9.1235202678464677</v>
      </c>
    </row>
    <row r="12" spans="1:19" s="52" customFormat="1">
      <c r="A12" s="70" t="s">
        <v>41</v>
      </c>
      <c r="B12" s="71">
        <f>+AL_Settore!B12+AT_Settore!B12</f>
        <v>1</v>
      </c>
      <c r="C12" s="71">
        <f>+AL_Settore!C12+AT_Settore!C12</f>
        <v>35</v>
      </c>
      <c r="D12" s="71">
        <f>+AL_Settore!D12+AT_Settore!D12</f>
        <v>110</v>
      </c>
      <c r="E12" s="72">
        <f t="shared" si="0"/>
        <v>146</v>
      </c>
      <c r="F12" s="35"/>
      <c r="G12" s="71">
        <f>+AL_Settore!G12+AT_Settore!G12</f>
        <v>27</v>
      </c>
      <c r="H12" s="71">
        <f>+AL_Settore!H12+AT_Settore!H12</f>
        <v>10</v>
      </c>
      <c r="I12" s="35"/>
      <c r="J12" s="71">
        <f>+AL_Settore!J12+AT_Settore!J12</f>
        <v>123</v>
      </c>
      <c r="K12" s="71">
        <f>+AL_Settore!K12+AT_Settore!K12</f>
        <v>23</v>
      </c>
      <c r="L12" s="35"/>
      <c r="M12" s="56">
        <f t="shared" si="1"/>
        <v>18.493150684931507</v>
      </c>
      <c r="N12" s="56">
        <f t="shared" si="2"/>
        <v>6.8493150684931505</v>
      </c>
      <c r="O12" s="56">
        <f t="shared" si="3"/>
        <v>15.753424657534246</v>
      </c>
      <c r="P12" s="35"/>
      <c r="Q12" s="71">
        <f>+AL_Settore!Q12+AT_Settore!Q12</f>
        <v>2320</v>
      </c>
      <c r="R12" s="76">
        <f t="shared" si="4"/>
        <v>6.2931034482758621</v>
      </c>
    </row>
    <row r="13" spans="1:19" s="52" customFormat="1" ht="18" customHeight="1">
      <c r="A13" s="69" t="s">
        <v>2</v>
      </c>
      <c r="B13" s="31"/>
      <c r="C13" s="32"/>
      <c r="D13" s="32"/>
      <c r="E13" s="32"/>
      <c r="F13" s="35"/>
      <c r="G13" s="32"/>
      <c r="H13" s="32"/>
      <c r="I13" s="35"/>
      <c r="J13" s="32"/>
      <c r="K13" s="32"/>
      <c r="L13" s="35"/>
      <c r="M13" s="33"/>
      <c r="N13" s="33"/>
      <c r="O13" s="33"/>
      <c r="P13" s="35"/>
      <c r="Q13" s="42"/>
      <c r="R13" s="79"/>
    </row>
    <row r="14" spans="1:19" s="52" customFormat="1">
      <c r="A14" s="70" t="s">
        <v>32</v>
      </c>
      <c r="B14" s="71">
        <f>+AL_Settore!B14+AT_Settore!B14</f>
        <v>6</v>
      </c>
      <c r="C14" s="71">
        <f>+AL_Settore!C14+AT_Settore!C14</f>
        <v>73</v>
      </c>
      <c r="D14" s="71">
        <f>+AL_Settore!D14+AT_Settore!D14</f>
        <v>173</v>
      </c>
      <c r="E14" s="72">
        <f>SUM(B14:D14)</f>
        <v>252</v>
      </c>
      <c r="F14" s="35"/>
      <c r="G14" s="71">
        <f>+AL_Settore!G14+AT_Settore!G14</f>
        <v>47</v>
      </c>
      <c r="H14" s="71">
        <f>+AL_Settore!H14+AT_Settore!H14</f>
        <v>10</v>
      </c>
      <c r="I14" s="35"/>
      <c r="J14" s="71">
        <f>+AL_Settore!J14+AT_Settore!J14</f>
        <v>233</v>
      </c>
      <c r="K14" s="71">
        <f>+AL_Settore!K14+AT_Settore!K14</f>
        <v>19</v>
      </c>
      <c r="L14" s="35"/>
      <c r="M14" s="56">
        <f t="shared" ref="M14:M15" si="5">G14/E14%</f>
        <v>18.650793650793652</v>
      </c>
      <c r="N14" s="56">
        <f t="shared" ref="N14:N15" si="6">H14/E14%</f>
        <v>3.9682539682539684</v>
      </c>
      <c r="O14" s="56">
        <f t="shared" ref="O14:O15" si="7">K14/E14%</f>
        <v>7.5396825396825395</v>
      </c>
      <c r="P14" s="35"/>
      <c r="Q14" s="71">
        <f>+AL_Settore!Q14+AT_Settore!Q14</f>
        <v>3655</v>
      </c>
      <c r="R14" s="76">
        <f t="shared" si="4"/>
        <v>6.8946648426812587</v>
      </c>
    </row>
    <row r="15" spans="1:19" s="52" customFormat="1">
      <c r="A15" s="70" t="s">
        <v>33</v>
      </c>
      <c r="B15" s="71">
        <f>+AL_Settore!B15+AT_Settore!B15</f>
        <v>30</v>
      </c>
      <c r="C15" s="71">
        <f>+AL_Settore!C15+AT_Settore!C15</f>
        <v>253</v>
      </c>
      <c r="D15" s="71">
        <f>+AL_Settore!D15+AT_Settore!D15</f>
        <v>460</v>
      </c>
      <c r="E15" s="72">
        <f t="shared" si="0"/>
        <v>743</v>
      </c>
      <c r="F15" s="35"/>
      <c r="G15" s="71">
        <f>+AL_Settore!G15+AT_Settore!G15</f>
        <v>94</v>
      </c>
      <c r="H15" s="71">
        <f>+AL_Settore!H15+AT_Settore!H15</f>
        <v>64</v>
      </c>
      <c r="I15" s="35"/>
      <c r="J15" s="71">
        <f>+AL_Settore!J15+AT_Settore!J15</f>
        <v>685</v>
      </c>
      <c r="K15" s="71">
        <f>+AL_Settore!K15+AT_Settore!K15</f>
        <v>58</v>
      </c>
      <c r="L15" s="35"/>
      <c r="M15" s="56">
        <f t="shared" si="5"/>
        <v>12.651413189771198</v>
      </c>
      <c r="N15" s="56">
        <f t="shared" si="6"/>
        <v>8.6137281292059225</v>
      </c>
      <c r="O15" s="56">
        <f t="shared" si="7"/>
        <v>7.8061911170928671</v>
      </c>
      <c r="P15" s="35"/>
      <c r="Q15" s="71">
        <f>+AL_Settore!Q15+AT_Settore!Q15</f>
        <v>3842</v>
      </c>
      <c r="R15" s="76">
        <f t="shared" si="4"/>
        <v>19.338885996876627</v>
      </c>
    </row>
    <row r="16" spans="1:19" s="52" customFormat="1" ht="18" customHeight="1">
      <c r="A16" s="69" t="s">
        <v>29</v>
      </c>
      <c r="B16" s="31"/>
      <c r="C16" s="32"/>
      <c r="D16" s="32"/>
      <c r="E16" s="32"/>
      <c r="F16" s="35"/>
      <c r="G16" s="32"/>
      <c r="H16" s="32"/>
      <c r="I16" s="35"/>
      <c r="J16" s="32"/>
      <c r="K16" s="32"/>
      <c r="L16" s="35"/>
      <c r="M16" s="33"/>
      <c r="N16" s="33"/>
      <c r="O16" s="33"/>
      <c r="P16" s="35"/>
      <c r="Q16" s="42"/>
      <c r="R16" s="79"/>
    </row>
    <row r="17" spans="1:18" s="52" customFormat="1">
      <c r="A17" s="70" t="s">
        <v>55</v>
      </c>
      <c r="B17" s="71">
        <f>+AL_Settore!B17+AT_Settore!B17</f>
        <v>9</v>
      </c>
      <c r="C17" s="71">
        <f>+AL_Settore!C17+AT_Settore!C17</f>
        <v>199</v>
      </c>
      <c r="D17" s="71">
        <f>+AL_Settore!D17+AT_Settore!D17</f>
        <v>308</v>
      </c>
      <c r="E17" s="72">
        <f t="shared" si="0"/>
        <v>516</v>
      </c>
      <c r="G17" s="71">
        <f>+AL_Settore!G17+AT_Settore!G17</f>
        <v>48</v>
      </c>
      <c r="H17" s="71">
        <f>+AL_Settore!H17+AT_Settore!H17</f>
        <v>71</v>
      </c>
      <c r="J17" s="71">
        <f>+AL_Settore!J17+AT_Settore!J17</f>
        <v>462</v>
      </c>
      <c r="K17" s="71">
        <f>+AL_Settore!K17+AT_Settore!K17</f>
        <v>54</v>
      </c>
      <c r="M17" s="56">
        <f t="shared" ref="M17:M30" si="8">G17/E17%</f>
        <v>9.3023255813953494</v>
      </c>
      <c r="N17" s="56">
        <f t="shared" ref="N17:N30" si="9">H17/E17%</f>
        <v>13.75968992248062</v>
      </c>
      <c r="O17" s="56">
        <f t="shared" ref="O17:O30" si="10">K17/E17%</f>
        <v>10.465116279069766</v>
      </c>
      <c r="Q17" s="71">
        <f>+AL_Settore!Q17+AT_Settore!Q17</f>
        <v>2949</v>
      </c>
      <c r="R17" s="76">
        <f t="shared" si="4"/>
        <v>17.497456765005087</v>
      </c>
    </row>
    <row r="18" spans="1:18" s="52" customFormat="1">
      <c r="A18" s="70" t="s">
        <v>42</v>
      </c>
      <c r="B18" s="71">
        <f>+AL_Settore!B18+AT_Settore!B18</f>
        <v>36</v>
      </c>
      <c r="C18" s="71">
        <f>+AL_Settore!C18+AT_Settore!C18</f>
        <v>1130</v>
      </c>
      <c r="D18" s="71">
        <f>+AL_Settore!D18+AT_Settore!D18</f>
        <v>2274</v>
      </c>
      <c r="E18" s="72">
        <f t="shared" si="0"/>
        <v>3440</v>
      </c>
      <c r="G18" s="71">
        <f>+AL_Settore!G18+AT_Settore!G18</f>
        <v>1144</v>
      </c>
      <c r="H18" s="71">
        <f>+AL_Settore!H18+AT_Settore!H18</f>
        <v>1637</v>
      </c>
      <c r="J18" s="71">
        <f>+AL_Settore!J18+AT_Settore!J18</f>
        <v>1402</v>
      </c>
      <c r="K18" s="71">
        <f>+AL_Settore!K18+AT_Settore!K18</f>
        <v>2038</v>
      </c>
      <c r="M18" s="56">
        <f t="shared" si="8"/>
        <v>33.255813953488371</v>
      </c>
      <c r="N18" s="56">
        <f t="shared" si="9"/>
        <v>47.587209302325583</v>
      </c>
      <c r="O18" s="56">
        <f t="shared" si="10"/>
        <v>59.244186046511629</v>
      </c>
      <c r="Q18" s="71">
        <f>+AL_Settore!Q18+AT_Settore!Q18</f>
        <v>18457</v>
      </c>
      <c r="R18" s="76">
        <f t="shared" si="4"/>
        <v>18.63791515414206</v>
      </c>
    </row>
    <row r="19" spans="1:18" s="52" customFormat="1">
      <c r="A19" s="70" t="s">
        <v>43</v>
      </c>
      <c r="B19" s="71">
        <f>+AL_Settore!B19+AT_Settore!B19</f>
        <v>21</v>
      </c>
      <c r="C19" s="71">
        <f>+AL_Settore!C19+AT_Settore!C19</f>
        <v>314</v>
      </c>
      <c r="D19" s="71">
        <f>+AL_Settore!D19+AT_Settore!D19</f>
        <v>698</v>
      </c>
      <c r="E19" s="72">
        <f>SUM(B19:D19)</f>
        <v>1033</v>
      </c>
      <c r="G19" s="71">
        <f>+AL_Settore!G19+AT_Settore!G19</f>
        <v>384</v>
      </c>
      <c r="H19" s="71">
        <f>+AL_Settore!H19+AT_Settore!H19</f>
        <v>188</v>
      </c>
      <c r="J19" s="71">
        <f>+AL_Settore!J19+AT_Settore!J19</f>
        <v>817</v>
      </c>
      <c r="K19" s="71">
        <f>+AL_Settore!K19+AT_Settore!K19</f>
        <v>216</v>
      </c>
      <c r="M19" s="56">
        <f t="shared" si="8"/>
        <v>37.173281703775409</v>
      </c>
      <c r="N19" s="56">
        <f t="shared" si="9"/>
        <v>18.19941916747338</v>
      </c>
      <c r="O19" s="56">
        <f t="shared" si="10"/>
        <v>20.90997095837367</v>
      </c>
      <c r="Q19" s="71">
        <f>+AL_Settore!Q19+AT_Settore!Q19</f>
        <v>11053</v>
      </c>
      <c r="R19" s="76">
        <f t="shared" si="4"/>
        <v>9.3458789468922472</v>
      </c>
    </row>
    <row r="20" spans="1:18" s="52" customFormat="1">
      <c r="A20" s="70" t="s">
        <v>44</v>
      </c>
      <c r="B20" s="71">
        <f>+AL_Settore!B20+AT_Settore!B20</f>
        <v>191</v>
      </c>
      <c r="C20" s="71">
        <f>+AL_Settore!C20+AT_Settore!C20</f>
        <v>1195</v>
      </c>
      <c r="D20" s="71">
        <f>+AL_Settore!D20+AT_Settore!D20</f>
        <v>1305</v>
      </c>
      <c r="E20" s="72">
        <f t="shared" si="0"/>
        <v>2691</v>
      </c>
      <c r="G20" s="71">
        <f>+AL_Settore!G20+AT_Settore!G20</f>
        <v>1077</v>
      </c>
      <c r="H20" s="71">
        <f>+AL_Settore!H20+AT_Settore!H20</f>
        <v>1607</v>
      </c>
      <c r="J20" s="71">
        <f>+AL_Settore!J20+AT_Settore!J20</f>
        <v>1131</v>
      </c>
      <c r="K20" s="71">
        <f>+AL_Settore!K20+AT_Settore!K20</f>
        <v>1560</v>
      </c>
      <c r="M20" s="56">
        <f t="shared" si="8"/>
        <v>40.022296544035676</v>
      </c>
      <c r="N20" s="56">
        <f t="shared" si="9"/>
        <v>59.717577108881457</v>
      </c>
      <c r="O20" s="56">
        <f t="shared" si="10"/>
        <v>57.971014492753625</v>
      </c>
      <c r="Q20" s="71">
        <f>+AL_Settore!Q20+AT_Settore!Q20</f>
        <v>8099</v>
      </c>
      <c r="R20" s="76">
        <f t="shared" si="4"/>
        <v>33.226324237560192</v>
      </c>
    </row>
    <row r="21" spans="1:18" s="52" customFormat="1">
      <c r="A21" s="70" t="s">
        <v>45</v>
      </c>
      <c r="B21" s="71">
        <f>+AL_Settore!B21+AT_Settore!B21</f>
        <v>1</v>
      </c>
      <c r="C21" s="71">
        <f>+AL_Settore!C21+AT_Settore!C21</f>
        <v>38</v>
      </c>
      <c r="D21" s="71">
        <f>+AL_Settore!D21+AT_Settore!D21</f>
        <v>133</v>
      </c>
      <c r="E21" s="72">
        <f t="shared" si="0"/>
        <v>172</v>
      </c>
      <c r="G21" s="71">
        <f>+AL_Settore!G21+AT_Settore!G21</f>
        <v>15</v>
      </c>
      <c r="H21" s="71">
        <f>+AL_Settore!H21+AT_Settore!H21</f>
        <v>40</v>
      </c>
      <c r="J21" s="71">
        <f>+AL_Settore!J21+AT_Settore!J21</f>
        <v>79</v>
      </c>
      <c r="K21" s="71">
        <f>+AL_Settore!K21+AT_Settore!K21</f>
        <v>93</v>
      </c>
      <c r="M21" s="56">
        <f t="shared" si="8"/>
        <v>8.720930232558139</v>
      </c>
      <c r="N21" s="56">
        <f t="shared" si="9"/>
        <v>23.255813953488371</v>
      </c>
      <c r="O21" s="56">
        <f t="shared" si="10"/>
        <v>54.069767441860463</v>
      </c>
      <c r="Q21" s="71">
        <f>+AL_Settore!Q21+AT_Settore!Q21</f>
        <v>1389</v>
      </c>
      <c r="R21" s="76">
        <f t="shared" si="4"/>
        <v>12.383009359251259</v>
      </c>
    </row>
    <row r="22" spans="1:18" s="52" customFormat="1">
      <c r="A22" s="70" t="s">
        <v>46</v>
      </c>
      <c r="B22" s="71">
        <f>+AL_Settore!B22+AT_Settore!B22</f>
        <v>2</v>
      </c>
      <c r="C22" s="71">
        <f>+AL_Settore!C22+AT_Settore!C22</f>
        <v>52</v>
      </c>
      <c r="D22" s="71">
        <f>+AL_Settore!D22+AT_Settore!D22</f>
        <v>192</v>
      </c>
      <c r="E22" s="72">
        <f t="shared" si="0"/>
        <v>246</v>
      </c>
      <c r="G22" s="71">
        <f>+AL_Settore!G22+AT_Settore!G22</f>
        <v>18</v>
      </c>
      <c r="H22" s="71">
        <f>+AL_Settore!H22+AT_Settore!H22</f>
        <v>39</v>
      </c>
      <c r="J22" s="71">
        <f>+AL_Settore!J22+AT_Settore!J22</f>
        <v>92</v>
      </c>
      <c r="K22" s="71">
        <f>+AL_Settore!K22+AT_Settore!K22</f>
        <v>154</v>
      </c>
      <c r="M22" s="56">
        <f t="shared" si="8"/>
        <v>7.3170731707317076</v>
      </c>
      <c r="N22" s="56">
        <f t="shared" si="9"/>
        <v>15.853658536585366</v>
      </c>
      <c r="O22" s="56">
        <f t="shared" si="10"/>
        <v>62.601626016260163</v>
      </c>
      <c r="Q22" s="71">
        <f>+AL_Settore!Q22+AT_Settore!Q22</f>
        <v>4740</v>
      </c>
      <c r="R22" s="76">
        <f t="shared" si="4"/>
        <v>5.1898734177215191</v>
      </c>
    </row>
    <row r="23" spans="1:18" s="52" customFormat="1">
      <c r="A23" s="70" t="s">
        <v>47</v>
      </c>
      <c r="B23" s="71">
        <f>+AL_Settore!B23+AT_Settore!B23</f>
        <v>1</v>
      </c>
      <c r="C23" s="71">
        <f>+AL_Settore!C23+AT_Settore!C23</f>
        <v>15</v>
      </c>
      <c r="D23" s="71">
        <f>+AL_Settore!D23+AT_Settore!D23</f>
        <v>21</v>
      </c>
      <c r="E23" s="72">
        <f t="shared" si="0"/>
        <v>37</v>
      </c>
      <c r="G23" s="71">
        <f>+AL_Settore!G23+AT_Settore!G23</f>
        <v>4</v>
      </c>
      <c r="H23" s="71">
        <f>+AL_Settore!H23+AT_Settore!H23</f>
        <v>21</v>
      </c>
      <c r="J23" s="71">
        <f>+AL_Settore!J23+AT_Settore!J23</f>
        <v>12</v>
      </c>
      <c r="K23" s="71">
        <f>+AL_Settore!K23+AT_Settore!K23</f>
        <v>25</v>
      </c>
      <c r="M23" s="56">
        <f t="shared" si="8"/>
        <v>10.810810810810811</v>
      </c>
      <c r="N23" s="56">
        <f t="shared" si="9"/>
        <v>56.756756756756758</v>
      </c>
      <c r="O23" s="56">
        <f t="shared" si="10"/>
        <v>67.567567567567565</v>
      </c>
      <c r="Q23" s="71">
        <f>+AL_Settore!Q23+AT_Settore!Q23</f>
        <v>272</v>
      </c>
      <c r="R23" s="76">
        <f t="shared" si="4"/>
        <v>13.602941176470587</v>
      </c>
    </row>
    <row r="24" spans="1:18" s="52" customFormat="1">
      <c r="A24" s="70" t="s">
        <v>48</v>
      </c>
      <c r="B24" s="71">
        <f>+AL_Settore!B24+AT_Settore!B24</f>
        <v>5</v>
      </c>
      <c r="C24" s="71">
        <f>+AL_Settore!C24+AT_Settore!C24</f>
        <v>130</v>
      </c>
      <c r="D24" s="71">
        <f>+AL_Settore!D24+AT_Settore!D24</f>
        <v>326</v>
      </c>
      <c r="E24" s="72">
        <f t="shared" si="0"/>
        <v>461</v>
      </c>
      <c r="G24" s="71">
        <f>+AL_Settore!G24+AT_Settore!G24</f>
        <v>79</v>
      </c>
      <c r="H24" s="71">
        <f>+AL_Settore!H24+AT_Settore!H24</f>
        <v>141</v>
      </c>
      <c r="J24" s="71">
        <f>+AL_Settore!J24+AT_Settore!J24</f>
        <v>156</v>
      </c>
      <c r="K24" s="71">
        <f>+AL_Settore!K24+AT_Settore!K24</f>
        <v>305</v>
      </c>
      <c r="M24" s="56">
        <f t="shared" si="8"/>
        <v>17.136659436008674</v>
      </c>
      <c r="N24" s="56">
        <f t="shared" si="9"/>
        <v>30.58568329718004</v>
      </c>
      <c r="O24" s="56">
        <f t="shared" si="10"/>
        <v>66.160520607375261</v>
      </c>
      <c r="Q24" s="71">
        <f>+AL_Settore!Q24+AT_Settore!Q24</f>
        <v>3636</v>
      </c>
      <c r="R24" s="76">
        <f t="shared" si="4"/>
        <v>12.678767876787679</v>
      </c>
    </row>
    <row r="25" spans="1:18" s="52" customFormat="1">
      <c r="A25" s="70" t="s">
        <v>49</v>
      </c>
      <c r="B25" s="71">
        <f>+AL_Settore!B25+AT_Settore!B25</f>
        <v>53</v>
      </c>
      <c r="C25" s="71">
        <f>+AL_Settore!C25+AT_Settore!C25</f>
        <v>884</v>
      </c>
      <c r="D25" s="71">
        <f>+AL_Settore!D25+AT_Settore!D25</f>
        <v>867</v>
      </c>
      <c r="E25" s="72">
        <f t="shared" si="0"/>
        <v>1804</v>
      </c>
      <c r="G25" s="71">
        <f>+AL_Settore!G25+AT_Settore!G25</f>
        <v>1684</v>
      </c>
      <c r="H25" s="71">
        <f>+AL_Settore!H25+AT_Settore!H25</f>
        <v>370</v>
      </c>
      <c r="J25" s="71">
        <f>+AL_Settore!J25+AT_Settore!J25</f>
        <v>1231</v>
      </c>
      <c r="K25" s="71">
        <f>+AL_Settore!K25+AT_Settore!K25</f>
        <v>573</v>
      </c>
      <c r="M25" s="56">
        <f t="shared" si="8"/>
        <v>93.348115299334822</v>
      </c>
      <c r="N25" s="56">
        <f t="shared" si="9"/>
        <v>20.509977827050999</v>
      </c>
      <c r="O25" s="56">
        <f t="shared" si="10"/>
        <v>31.762749445676278</v>
      </c>
      <c r="Q25" s="71">
        <f>+AL_Settore!Q25+AT_Settore!Q25</f>
        <v>4595</v>
      </c>
      <c r="R25" s="76">
        <f t="shared" si="4"/>
        <v>39.260065288356905</v>
      </c>
    </row>
    <row r="26" spans="1:18" s="52" customFormat="1">
      <c r="A26" s="70" t="s">
        <v>50</v>
      </c>
      <c r="B26" s="71">
        <f>+AL_Settore!B26+AT_Settore!B26</f>
        <v>12</v>
      </c>
      <c r="C26" s="71">
        <f>+AL_Settore!C26+AT_Settore!C26</f>
        <v>199</v>
      </c>
      <c r="D26" s="71">
        <f>+AL_Settore!D26+AT_Settore!D26</f>
        <v>515</v>
      </c>
      <c r="E26" s="72">
        <f t="shared" si="0"/>
        <v>726</v>
      </c>
      <c r="G26" s="71">
        <f>+AL_Settore!G26+AT_Settore!G26</f>
        <v>257</v>
      </c>
      <c r="H26" s="71">
        <f>+AL_Settore!H26+AT_Settore!H26</f>
        <v>358</v>
      </c>
      <c r="J26" s="71">
        <f>+AL_Settore!J26+AT_Settore!J26</f>
        <v>363</v>
      </c>
      <c r="K26" s="71">
        <f>+AL_Settore!K26+AT_Settore!K26</f>
        <v>363</v>
      </c>
      <c r="M26" s="56">
        <f t="shared" si="8"/>
        <v>35.399449035812673</v>
      </c>
      <c r="N26" s="56">
        <f t="shared" si="9"/>
        <v>49.311294765840223</v>
      </c>
      <c r="O26" s="56">
        <f t="shared" si="10"/>
        <v>50</v>
      </c>
      <c r="Q26" s="71">
        <f>+AL_Settore!Q26+AT_Settore!Q26</f>
        <v>6476</v>
      </c>
      <c r="R26" s="76">
        <f t="shared" si="4"/>
        <v>11.210623841877702</v>
      </c>
    </row>
    <row r="27" spans="1:18" s="52" customFormat="1">
      <c r="A27" s="70" t="s">
        <v>51</v>
      </c>
      <c r="B27" s="71">
        <f>+AL_Settore!B27+AT_Settore!B27</f>
        <v>2</v>
      </c>
      <c r="C27" s="71">
        <f>+AL_Settore!C27+AT_Settore!C27</f>
        <v>53</v>
      </c>
      <c r="D27" s="71">
        <f>+AL_Settore!D27+AT_Settore!D27</f>
        <v>279</v>
      </c>
      <c r="E27" s="72">
        <f t="shared" si="0"/>
        <v>334</v>
      </c>
      <c r="G27" s="71">
        <f>+AL_Settore!G27+AT_Settore!G27</f>
        <v>243</v>
      </c>
      <c r="H27" s="71">
        <f>+AL_Settore!H27+AT_Settore!H27</f>
        <v>116</v>
      </c>
      <c r="J27" s="71">
        <f>+AL_Settore!J27+AT_Settore!J27</f>
        <v>83</v>
      </c>
      <c r="K27" s="71">
        <f>+AL_Settore!K27+AT_Settore!K27</f>
        <v>251</v>
      </c>
      <c r="M27" s="56">
        <f t="shared" si="8"/>
        <v>72.754491017964071</v>
      </c>
      <c r="N27" s="56">
        <f t="shared" si="9"/>
        <v>34.730538922155688</v>
      </c>
      <c r="O27" s="56">
        <f t="shared" si="10"/>
        <v>75.149700598802397</v>
      </c>
      <c r="Q27" s="71">
        <f>+AL_Settore!Q27+AT_Settore!Q27</f>
        <v>3376</v>
      </c>
      <c r="R27" s="76">
        <f t="shared" si="4"/>
        <v>9.8933649289099534</v>
      </c>
    </row>
    <row r="28" spans="1:18" s="52" customFormat="1">
      <c r="A28" s="70" t="s">
        <v>52</v>
      </c>
      <c r="B28" s="71">
        <f>+AL_Settore!B28+AT_Settore!B28</f>
        <v>4</v>
      </c>
      <c r="C28" s="71">
        <f>+AL_Settore!C28+AT_Settore!C28</f>
        <v>228</v>
      </c>
      <c r="D28" s="71">
        <f>+AL_Settore!D28+AT_Settore!D28</f>
        <v>677</v>
      </c>
      <c r="E28" s="72">
        <f t="shared" si="0"/>
        <v>909</v>
      </c>
      <c r="G28" s="71">
        <f>+AL_Settore!G28+AT_Settore!G28</f>
        <v>347</v>
      </c>
      <c r="H28" s="71">
        <f>+AL_Settore!H28+AT_Settore!H28</f>
        <v>401</v>
      </c>
      <c r="J28" s="71">
        <f>+AL_Settore!J28+AT_Settore!J28</f>
        <v>211</v>
      </c>
      <c r="K28" s="71">
        <f>+AL_Settore!K28+AT_Settore!K28</f>
        <v>698</v>
      </c>
      <c r="M28" s="56">
        <f t="shared" si="8"/>
        <v>38.173817381738175</v>
      </c>
      <c r="N28" s="56">
        <f t="shared" si="9"/>
        <v>44.114411441144114</v>
      </c>
      <c r="O28" s="56">
        <f t="shared" si="10"/>
        <v>76.787678767876784</v>
      </c>
      <c r="Q28" s="71">
        <f>+AL_Settore!Q28+AT_Settore!Q28</f>
        <v>7863</v>
      </c>
      <c r="R28" s="76">
        <f t="shared" si="4"/>
        <v>11.560473101869515</v>
      </c>
    </row>
    <row r="29" spans="1:18" s="52" customFormat="1">
      <c r="A29" s="70" t="s">
        <v>53</v>
      </c>
      <c r="B29" s="71">
        <f>+AL_Settore!B29+AT_Settore!B29</f>
        <v>47</v>
      </c>
      <c r="C29" s="71">
        <f>+AL_Settore!C29+AT_Settore!C29</f>
        <v>364</v>
      </c>
      <c r="D29" s="71">
        <f>+AL_Settore!D29+AT_Settore!D29</f>
        <v>431</v>
      </c>
      <c r="E29" s="72">
        <f t="shared" si="0"/>
        <v>842</v>
      </c>
      <c r="G29" s="71">
        <f>+AL_Settore!G29+AT_Settore!G29</f>
        <v>190</v>
      </c>
      <c r="H29" s="71">
        <f>+AL_Settore!H29+AT_Settore!H29</f>
        <v>360</v>
      </c>
      <c r="J29" s="71">
        <f>+AL_Settore!J29+AT_Settore!J29</f>
        <v>238</v>
      </c>
      <c r="K29" s="71">
        <f>+AL_Settore!K29+AT_Settore!K29</f>
        <v>604</v>
      </c>
      <c r="M29" s="56">
        <f t="shared" si="8"/>
        <v>22.565320665083135</v>
      </c>
      <c r="N29" s="56">
        <f t="shared" si="9"/>
        <v>42.75534441805226</v>
      </c>
      <c r="O29" s="56">
        <f t="shared" si="10"/>
        <v>71.733966745843233</v>
      </c>
      <c r="Q29" s="71">
        <f>+AL_Settore!Q29+AT_Settore!Q29</f>
        <v>2958</v>
      </c>
      <c r="R29" s="76">
        <f t="shared" si="4"/>
        <v>28.465179175118326</v>
      </c>
    </row>
    <row r="30" spans="1:18" s="52" customFormat="1">
      <c r="A30" s="70" t="s">
        <v>25</v>
      </c>
      <c r="B30" s="71">
        <f>+AL_Settore!B30+AT_Settore!B30</f>
        <v>16</v>
      </c>
      <c r="C30" s="71">
        <f>+AL_Settore!C30+AT_Settore!C30</f>
        <v>157</v>
      </c>
      <c r="D30" s="71">
        <f>+AL_Settore!D30+AT_Settore!D30</f>
        <v>283</v>
      </c>
      <c r="E30" s="72">
        <f t="shared" si="0"/>
        <v>456</v>
      </c>
      <c r="F30" s="75"/>
      <c r="G30" s="71">
        <f>+AL_Settore!G30+AT_Settore!G30</f>
        <v>174</v>
      </c>
      <c r="H30" s="71">
        <f>+AL_Settore!H30+AT_Settore!H30</f>
        <v>179</v>
      </c>
      <c r="J30" s="71">
        <f>+AL_Settore!J30+AT_Settore!J30</f>
        <v>274</v>
      </c>
      <c r="K30" s="71">
        <f>+AL_Settore!K30+AT_Settore!K30</f>
        <v>182</v>
      </c>
      <c r="M30" s="56">
        <f t="shared" si="8"/>
        <v>38.15789473684211</v>
      </c>
      <c r="N30" s="56">
        <f t="shared" si="9"/>
        <v>39.254385964912281</v>
      </c>
      <c r="O30" s="56">
        <f t="shared" si="10"/>
        <v>39.912280701754391</v>
      </c>
      <c r="Q30" s="71">
        <f>+AL_Settore!Q30+AT_Settore!Q30</f>
        <v>2676</v>
      </c>
      <c r="R30" s="76">
        <f t="shared" si="4"/>
        <v>17.040358744394617</v>
      </c>
    </row>
    <row r="31" spans="1:18" ht="27.95" customHeight="1">
      <c r="A31" s="81" t="s">
        <v>5</v>
      </c>
      <c r="B31" s="27">
        <f>SUM(B4:B30)</f>
        <v>533</v>
      </c>
      <c r="C31" s="27">
        <f>SUM(C4:C30)</f>
        <v>6908</v>
      </c>
      <c r="D31" s="27">
        <f>SUM(D4:D30)</f>
        <v>12031</v>
      </c>
      <c r="E31" s="27">
        <f>SUM(E4:E30)</f>
        <v>19472</v>
      </c>
      <c r="F31" s="19"/>
      <c r="G31" s="27">
        <f>SUM(G4:G30)</f>
        <v>6626</v>
      </c>
      <c r="H31" s="27">
        <f>SUM(H4:H30)</f>
        <v>6102</v>
      </c>
      <c r="I31" s="3"/>
      <c r="J31" s="27">
        <f>SUM(J4:J30)</f>
        <v>11151</v>
      </c>
      <c r="K31" s="27">
        <f>SUM(K4:K30)</f>
        <v>8321</v>
      </c>
      <c r="L31" s="3"/>
      <c r="M31" s="4">
        <f>G31/E31%</f>
        <v>34.028348397699261</v>
      </c>
      <c r="N31" s="4">
        <f>H31/E31%</f>
        <v>31.337304847986854</v>
      </c>
      <c r="O31" s="4">
        <f>K31/E31%</f>
        <v>42.733155299917833</v>
      </c>
      <c r="P31" s="3"/>
      <c r="Q31" s="43">
        <f>SUM(Q5:Q30)</f>
        <v>131987</v>
      </c>
      <c r="R31" s="80">
        <f t="shared" si="4"/>
        <v>14.752968095342725</v>
      </c>
    </row>
    <row r="32" spans="1:18" ht="20.100000000000001" customHeight="1">
      <c r="A32" s="5" t="s">
        <v>70</v>
      </c>
      <c r="B32" s="23"/>
      <c r="C32" s="23"/>
      <c r="D32" s="23"/>
      <c r="E32" s="23"/>
      <c r="F32" s="22"/>
      <c r="G32" s="22"/>
      <c r="H32" s="22"/>
      <c r="I32" s="22"/>
      <c r="J32" s="22"/>
      <c r="K32" s="22"/>
      <c r="L32" s="22"/>
      <c r="M32" s="22"/>
      <c r="N32" s="22"/>
      <c r="O32" s="24"/>
      <c r="P32" s="22"/>
      <c r="Q32" s="44"/>
      <c r="R32" s="24"/>
    </row>
  </sheetData>
  <printOptions horizontalCentered="1" verticalCentered="1"/>
  <pageMargins left="0.55118110236220474" right="0.55118110236220474" top="0.70866141732283472" bottom="0.70866141732283472" header="0.31496062992125984" footer="0.31496062992125984"/>
  <pageSetup paperSize="9" scale="8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27"/>
  <sheetViews>
    <sheetView showGridLines="0" workbookViewId="0"/>
  </sheetViews>
  <sheetFormatPr defaultColWidth="11.85546875" defaultRowHeight="15"/>
  <cols>
    <col min="1" max="1" width="4.7109375" style="26" customWidth="1"/>
    <col min="2" max="2" width="27.7109375" style="26" customWidth="1"/>
    <col min="3" max="3" width="9.140625" style="26" customWidth="1"/>
    <col min="4" max="4" width="9.5703125" style="26" customWidth="1"/>
    <col min="5" max="5" width="8.140625" style="26" customWidth="1"/>
    <col min="6" max="6" width="8.7109375" style="26" customWidth="1"/>
    <col min="7" max="7" width="9.140625" style="26" customWidth="1"/>
    <col min="8" max="8" width="7.7109375" style="26" customWidth="1"/>
    <col min="9" max="9" width="9.140625" style="26" customWidth="1"/>
    <col min="10" max="10" width="3.5703125" style="26" customWidth="1"/>
    <col min="11" max="12" width="8.140625" style="26" customWidth="1"/>
    <col min="13" max="13" width="2.28515625" style="26" customWidth="1"/>
    <col min="14" max="15" width="8.140625" style="26" customWidth="1"/>
    <col min="16" max="16" width="2.28515625" style="26" customWidth="1"/>
    <col min="17" max="19" width="6.7109375" style="26" customWidth="1"/>
    <col min="20" max="20" width="5.7109375" style="26" customWidth="1"/>
    <col min="21" max="16384" width="11.85546875" style="26"/>
  </cols>
  <sheetData>
    <row r="1" spans="1:20" ht="24" customHeight="1">
      <c r="A1" s="15" t="s">
        <v>62</v>
      </c>
      <c r="B1" s="12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4"/>
      <c r="T1" s="1"/>
    </row>
    <row r="2" spans="1:20" ht="24" customHeight="1">
      <c r="A2" s="16" t="s">
        <v>24</v>
      </c>
      <c r="B2" s="8"/>
      <c r="C2" s="9"/>
      <c r="D2" s="9"/>
      <c r="E2" s="9"/>
      <c r="F2" s="9"/>
      <c r="G2" s="9"/>
      <c r="H2" s="9"/>
      <c r="I2" s="9"/>
      <c r="J2" s="10"/>
      <c r="K2" s="9"/>
      <c r="L2" s="9"/>
      <c r="M2" s="10"/>
      <c r="N2" s="9"/>
      <c r="O2" s="9"/>
      <c r="P2" s="10"/>
      <c r="Q2" s="9"/>
      <c r="R2" s="9"/>
      <c r="S2" s="11"/>
      <c r="T2" s="1"/>
    </row>
    <row r="3" spans="1:20" s="18" customFormat="1" ht="45">
      <c r="A3" s="28" t="s">
        <v>7</v>
      </c>
      <c r="B3" s="28" t="s">
        <v>6</v>
      </c>
      <c r="C3" s="28" t="s">
        <v>0</v>
      </c>
      <c r="D3" s="28" t="s">
        <v>3</v>
      </c>
      <c r="E3" s="28" t="s">
        <v>4</v>
      </c>
      <c r="F3" s="28" t="s">
        <v>28</v>
      </c>
      <c r="G3" s="29" t="s">
        <v>13</v>
      </c>
      <c r="H3" s="29" t="s">
        <v>26</v>
      </c>
      <c r="I3" s="28" t="s">
        <v>5</v>
      </c>
      <c r="J3" s="2" t="s">
        <v>9</v>
      </c>
      <c r="K3" s="30" t="s">
        <v>57</v>
      </c>
      <c r="L3" s="30" t="s">
        <v>56</v>
      </c>
      <c r="M3" s="2"/>
      <c r="N3" s="30" t="s">
        <v>11</v>
      </c>
      <c r="O3" s="30" t="s">
        <v>10</v>
      </c>
      <c r="P3" s="17"/>
      <c r="Q3" s="29" t="s">
        <v>14</v>
      </c>
      <c r="R3" s="29" t="s">
        <v>15</v>
      </c>
      <c r="S3" s="29" t="s">
        <v>16</v>
      </c>
    </row>
    <row r="4" spans="1:20" s="52" customFormat="1" ht="18" customHeight="1">
      <c r="A4" s="140" t="s">
        <v>17</v>
      </c>
      <c r="B4" s="46" t="s">
        <v>30</v>
      </c>
      <c r="C4" s="47">
        <v>21</v>
      </c>
      <c r="D4" s="47">
        <v>1</v>
      </c>
      <c r="E4" s="47">
        <v>0</v>
      </c>
      <c r="F4" s="47">
        <v>0</v>
      </c>
      <c r="G4" s="47">
        <v>35</v>
      </c>
      <c r="H4" s="47">
        <v>0</v>
      </c>
      <c r="I4" s="48">
        <f t="shared" ref="I4:I8" si="0">SUM(C4:H4)</f>
        <v>57</v>
      </c>
      <c r="J4" s="49"/>
      <c r="K4" s="47">
        <v>18</v>
      </c>
      <c r="L4" s="47">
        <v>12</v>
      </c>
      <c r="M4" s="49"/>
      <c r="N4" s="47">
        <v>47</v>
      </c>
      <c r="O4" s="47">
        <v>11</v>
      </c>
      <c r="P4" s="50"/>
      <c r="Q4" s="51">
        <f t="shared" ref="Q4:Q26" si="1">K4/I4%</f>
        <v>31.578947368421055</v>
      </c>
      <c r="R4" s="51">
        <f t="shared" ref="R4:R26" si="2">L4/I4%</f>
        <v>21.05263157894737</v>
      </c>
      <c r="S4" s="51">
        <f t="shared" ref="S4:S26" si="3">O4/I4%</f>
        <v>19.298245614035089</v>
      </c>
    </row>
    <row r="5" spans="1:20" s="52" customFormat="1" ht="14.45" customHeight="1">
      <c r="A5" s="141"/>
      <c r="B5" s="46" t="s">
        <v>31</v>
      </c>
      <c r="C5" s="47">
        <v>5</v>
      </c>
      <c r="D5" s="47">
        <v>0</v>
      </c>
      <c r="E5" s="47">
        <v>0</v>
      </c>
      <c r="F5" s="47">
        <v>0</v>
      </c>
      <c r="G5" s="47">
        <v>13</v>
      </c>
      <c r="H5" s="47">
        <v>0</v>
      </c>
      <c r="I5" s="53">
        <f>SUM(C5:H5)</f>
        <v>18</v>
      </c>
      <c r="J5" s="54"/>
      <c r="K5" s="62">
        <v>2</v>
      </c>
      <c r="L5" s="62">
        <v>3</v>
      </c>
      <c r="M5" s="54"/>
      <c r="N5" s="62">
        <v>16</v>
      </c>
      <c r="O5" s="62">
        <v>2</v>
      </c>
      <c r="P5" s="55"/>
      <c r="Q5" s="56">
        <f t="shared" ref="Q5:Q6" si="4">K5/I5%</f>
        <v>11.111111111111111</v>
      </c>
      <c r="R5" s="56">
        <f t="shared" ref="R5:R6" si="5">L5/I5%</f>
        <v>16.666666666666668</v>
      </c>
      <c r="S5" s="56">
        <f t="shared" ref="S5:S6" si="6">O5/I5%</f>
        <v>11.111111111111111</v>
      </c>
    </row>
    <row r="6" spans="1:20" s="52" customFormat="1" ht="14.45" customHeight="1">
      <c r="A6" s="141"/>
      <c r="B6" s="46" t="s">
        <v>54</v>
      </c>
      <c r="C6" s="47">
        <v>99</v>
      </c>
      <c r="D6" s="47">
        <v>12</v>
      </c>
      <c r="E6" s="47">
        <v>0</v>
      </c>
      <c r="F6" s="47">
        <v>0</v>
      </c>
      <c r="G6" s="47">
        <v>43</v>
      </c>
      <c r="H6" s="47">
        <v>0</v>
      </c>
      <c r="I6" s="53">
        <f t="shared" ref="I6" si="7">SUM(C6:H6)</f>
        <v>154</v>
      </c>
      <c r="J6" s="54"/>
      <c r="K6" s="62">
        <v>88</v>
      </c>
      <c r="L6" s="62">
        <v>71</v>
      </c>
      <c r="M6" s="54"/>
      <c r="N6" s="62">
        <v>88</v>
      </c>
      <c r="O6" s="62">
        <v>66</v>
      </c>
      <c r="P6" s="55"/>
      <c r="Q6" s="56">
        <f t="shared" si="4"/>
        <v>57.142857142857139</v>
      </c>
      <c r="R6" s="56">
        <f t="shared" si="5"/>
        <v>46.103896103896105</v>
      </c>
      <c r="S6" s="56">
        <f t="shared" si="6"/>
        <v>42.857142857142854</v>
      </c>
    </row>
    <row r="7" spans="1:20" s="52" customFormat="1" ht="14.45" customHeight="1">
      <c r="A7" s="141"/>
      <c r="B7" s="46" t="s">
        <v>25</v>
      </c>
      <c r="C7" s="47">
        <v>80</v>
      </c>
      <c r="D7" s="47">
        <v>10</v>
      </c>
      <c r="E7" s="47">
        <v>0</v>
      </c>
      <c r="F7" s="47">
        <v>0</v>
      </c>
      <c r="G7" s="47">
        <v>25</v>
      </c>
      <c r="H7" s="47">
        <v>0</v>
      </c>
      <c r="I7" s="53">
        <f t="shared" si="0"/>
        <v>115</v>
      </c>
      <c r="J7" s="54"/>
      <c r="K7" s="62">
        <v>80</v>
      </c>
      <c r="L7" s="62">
        <v>44</v>
      </c>
      <c r="M7" s="54"/>
      <c r="N7" s="62">
        <v>65</v>
      </c>
      <c r="O7" s="62">
        <v>50</v>
      </c>
      <c r="P7" s="55"/>
      <c r="Q7" s="56">
        <f t="shared" si="1"/>
        <v>69.565217391304358</v>
      </c>
      <c r="R7" s="56">
        <f t="shared" si="2"/>
        <v>38.260869565217398</v>
      </c>
      <c r="S7" s="56">
        <f t="shared" si="3"/>
        <v>43.478260869565219</v>
      </c>
    </row>
    <row r="8" spans="1:20" s="52" customFormat="1" ht="18" customHeight="1">
      <c r="A8" s="142"/>
      <c r="B8" s="57" t="s">
        <v>23</v>
      </c>
      <c r="C8" s="53">
        <f t="shared" ref="C8:H8" si="8">SUM(C4:C7)</f>
        <v>205</v>
      </c>
      <c r="D8" s="53">
        <f t="shared" si="8"/>
        <v>23</v>
      </c>
      <c r="E8" s="53">
        <f t="shared" si="8"/>
        <v>0</v>
      </c>
      <c r="F8" s="53">
        <f t="shared" si="8"/>
        <v>0</v>
      </c>
      <c r="G8" s="53">
        <f t="shared" si="8"/>
        <v>116</v>
      </c>
      <c r="H8" s="53">
        <f t="shared" si="8"/>
        <v>0</v>
      </c>
      <c r="I8" s="53">
        <f t="shared" si="0"/>
        <v>344</v>
      </c>
      <c r="J8" s="54"/>
      <c r="K8" s="53">
        <f>SUM(K4:K7)</f>
        <v>188</v>
      </c>
      <c r="L8" s="53">
        <f>SUM(L4:L7)</f>
        <v>130</v>
      </c>
      <c r="M8" s="54"/>
      <c r="N8" s="53">
        <f>SUM(N4:N7)</f>
        <v>216</v>
      </c>
      <c r="O8" s="53">
        <f>SUM(O4:O7)</f>
        <v>129</v>
      </c>
      <c r="P8" s="55"/>
      <c r="Q8" s="58">
        <f t="shared" si="1"/>
        <v>54.651162790697676</v>
      </c>
      <c r="R8" s="58">
        <f t="shared" si="2"/>
        <v>37.790697674418603</v>
      </c>
      <c r="S8" s="58">
        <f t="shared" si="3"/>
        <v>37.5</v>
      </c>
    </row>
    <row r="9" spans="1:20" s="52" customFormat="1">
      <c r="A9" s="67"/>
      <c r="B9" s="59"/>
      <c r="C9" s="60"/>
      <c r="D9" s="60"/>
      <c r="E9" s="60"/>
      <c r="F9" s="60"/>
      <c r="G9" s="60"/>
      <c r="H9" s="60"/>
      <c r="I9" s="60"/>
      <c r="J9" s="54"/>
      <c r="K9" s="60"/>
      <c r="L9" s="60"/>
      <c r="M9" s="54"/>
      <c r="N9" s="60"/>
      <c r="O9" s="60"/>
      <c r="P9" s="55"/>
      <c r="Q9" s="61"/>
      <c r="R9" s="61"/>
      <c r="S9" s="61"/>
    </row>
    <row r="10" spans="1:20" s="52" customFormat="1" ht="18" customHeight="1">
      <c r="A10" s="140" t="s">
        <v>12</v>
      </c>
      <c r="B10" s="46" t="s">
        <v>30</v>
      </c>
      <c r="C10" s="47">
        <v>485</v>
      </c>
      <c r="D10" s="47">
        <v>99</v>
      </c>
      <c r="E10" s="47">
        <v>1</v>
      </c>
      <c r="F10" s="47">
        <v>0</v>
      </c>
      <c r="G10" s="47">
        <v>378</v>
      </c>
      <c r="H10" s="47">
        <v>0</v>
      </c>
      <c r="I10" s="48">
        <f t="shared" ref="I10:I14" si="9">SUM(C10:H10)</f>
        <v>963</v>
      </c>
      <c r="J10" s="49"/>
      <c r="K10" s="47">
        <v>216</v>
      </c>
      <c r="L10" s="47">
        <v>136</v>
      </c>
      <c r="M10" s="49"/>
      <c r="N10" s="47">
        <v>754</v>
      </c>
      <c r="O10" s="47">
        <v>209</v>
      </c>
      <c r="P10" s="50"/>
      <c r="Q10" s="51">
        <f t="shared" si="1"/>
        <v>22.429906542056074</v>
      </c>
      <c r="R10" s="51">
        <f t="shared" si="2"/>
        <v>14.122533748701972</v>
      </c>
      <c r="S10" s="51">
        <f t="shared" si="3"/>
        <v>21.703011422637591</v>
      </c>
    </row>
    <row r="11" spans="1:20" s="52" customFormat="1" ht="14.45" customHeight="1">
      <c r="A11" s="141"/>
      <c r="B11" s="46" t="s">
        <v>31</v>
      </c>
      <c r="C11" s="47">
        <v>76</v>
      </c>
      <c r="D11" s="47">
        <v>15</v>
      </c>
      <c r="E11" s="47">
        <v>0</v>
      </c>
      <c r="F11" s="47">
        <v>0</v>
      </c>
      <c r="G11" s="47">
        <v>85</v>
      </c>
      <c r="H11" s="47">
        <v>0</v>
      </c>
      <c r="I11" s="53">
        <f>SUM(C11:H11)</f>
        <v>176</v>
      </c>
      <c r="J11" s="54"/>
      <c r="K11" s="62">
        <v>29</v>
      </c>
      <c r="L11" s="62">
        <v>23</v>
      </c>
      <c r="M11" s="54"/>
      <c r="N11" s="62">
        <v>163</v>
      </c>
      <c r="O11" s="62">
        <v>13</v>
      </c>
      <c r="P11" s="55"/>
      <c r="Q11" s="56">
        <f t="shared" ref="Q11:Q12" si="10">K11/I11%</f>
        <v>16.477272727272727</v>
      </c>
      <c r="R11" s="56">
        <f t="shared" ref="R11:R12" si="11">L11/I11%</f>
        <v>13.068181818181818</v>
      </c>
      <c r="S11" s="56">
        <f t="shared" ref="S11:S12" si="12">O11/I11%</f>
        <v>7.3863636363636367</v>
      </c>
    </row>
    <row r="12" spans="1:20" s="52" customFormat="1" ht="14.45" customHeight="1">
      <c r="A12" s="141"/>
      <c r="B12" s="46" t="s">
        <v>54</v>
      </c>
      <c r="C12" s="47">
        <v>820</v>
      </c>
      <c r="D12" s="47">
        <v>472</v>
      </c>
      <c r="E12" s="47">
        <v>0</v>
      </c>
      <c r="F12" s="47">
        <v>0</v>
      </c>
      <c r="G12" s="47">
        <v>450</v>
      </c>
      <c r="H12" s="47">
        <v>0</v>
      </c>
      <c r="I12" s="53">
        <f t="shared" ref="I12" si="13">SUM(C12:H12)</f>
        <v>1742</v>
      </c>
      <c r="J12" s="54"/>
      <c r="K12" s="62">
        <v>780</v>
      </c>
      <c r="L12" s="62">
        <v>940</v>
      </c>
      <c r="M12" s="54"/>
      <c r="N12" s="62">
        <v>831</v>
      </c>
      <c r="O12" s="62">
        <v>911</v>
      </c>
      <c r="P12" s="55"/>
      <c r="Q12" s="56">
        <f t="shared" si="10"/>
        <v>44.776119402985067</v>
      </c>
      <c r="R12" s="56">
        <f t="shared" si="11"/>
        <v>53.960964408725594</v>
      </c>
      <c r="S12" s="56">
        <f t="shared" si="12"/>
        <v>52.296211251435125</v>
      </c>
    </row>
    <row r="13" spans="1:20" s="52" customFormat="1" ht="14.45" customHeight="1">
      <c r="A13" s="141"/>
      <c r="B13" s="46" t="s">
        <v>25</v>
      </c>
      <c r="C13" s="47">
        <v>1145</v>
      </c>
      <c r="D13" s="47">
        <v>310</v>
      </c>
      <c r="E13" s="47">
        <v>0</v>
      </c>
      <c r="F13" s="47">
        <v>0</v>
      </c>
      <c r="G13" s="47">
        <v>278</v>
      </c>
      <c r="H13" s="47">
        <v>1</v>
      </c>
      <c r="I13" s="53">
        <f t="shared" si="9"/>
        <v>1734</v>
      </c>
      <c r="J13" s="54"/>
      <c r="K13" s="62">
        <v>1092</v>
      </c>
      <c r="L13" s="62">
        <v>556</v>
      </c>
      <c r="M13" s="54"/>
      <c r="N13" s="62">
        <v>1016</v>
      </c>
      <c r="O13" s="62">
        <v>718</v>
      </c>
      <c r="P13" s="55"/>
      <c r="Q13" s="56">
        <f t="shared" si="1"/>
        <v>62.975778546712803</v>
      </c>
      <c r="R13" s="56">
        <f t="shared" si="2"/>
        <v>32.064590542099189</v>
      </c>
      <c r="S13" s="56">
        <f t="shared" si="3"/>
        <v>41.407151095732409</v>
      </c>
    </row>
    <row r="14" spans="1:20" s="52" customFormat="1" ht="18" customHeight="1">
      <c r="A14" s="142"/>
      <c r="B14" s="57" t="s">
        <v>22</v>
      </c>
      <c r="C14" s="53">
        <f t="shared" ref="C14:H14" si="14">SUM(C10:C13)</f>
        <v>2526</v>
      </c>
      <c r="D14" s="53">
        <f t="shared" si="14"/>
        <v>896</v>
      </c>
      <c r="E14" s="53">
        <f t="shared" si="14"/>
        <v>1</v>
      </c>
      <c r="F14" s="53">
        <f t="shared" si="14"/>
        <v>0</v>
      </c>
      <c r="G14" s="53">
        <f t="shared" si="14"/>
        <v>1191</v>
      </c>
      <c r="H14" s="53">
        <f t="shared" si="14"/>
        <v>1</v>
      </c>
      <c r="I14" s="53">
        <f t="shared" si="9"/>
        <v>4615</v>
      </c>
      <c r="J14" s="54"/>
      <c r="K14" s="53">
        <f>SUM(K10:K13)</f>
        <v>2117</v>
      </c>
      <c r="L14" s="53">
        <f>SUM(L10:L13)</f>
        <v>1655</v>
      </c>
      <c r="M14" s="54"/>
      <c r="N14" s="53">
        <f>SUM(N10:N13)</f>
        <v>2764</v>
      </c>
      <c r="O14" s="53">
        <f>SUM(O10:O13)</f>
        <v>1851</v>
      </c>
      <c r="P14" s="55"/>
      <c r="Q14" s="58">
        <f t="shared" si="1"/>
        <v>45.872156013001081</v>
      </c>
      <c r="R14" s="58">
        <f t="shared" si="2"/>
        <v>35.861321776814734</v>
      </c>
      <c r="S14" s="58">
        <f t="shared" si="3"/>
        <v>40.108342361863492</v>
      </c>
    </row>
    <row r="15" spans="1:20" s="52" customFormat="1">
      <c r="A15" s="67"/>
      <c r="B15" s="59"/>
      <c r="C15" s="60"/>
      <c r="D15" s="60"/>
      <c r="E15" s="60"/>
      <c r="F15" s="60"/>
      <c r="G15" s="60"/>
      <c r="H15" s="60"/>
      <c r="I15" s="60"/>
      <c r="J15" s="54"/>
      <c r="K15" s="60"/>
      <c r="L15" s="60"/>
      <c r="M15" s="54"/>
      <c r="N15" s="60"/>
      <c r="O15" s="60"/>
      <c r="P15" s="55"/>
      <c r="Q15" s="61"/>
      <c r="R15" s="61"/>
      <c r="S15" s="61"/>
    </row>
    <row r="16" spans="1:20" s="52" customFormat="1" ht="18" customHeight="1">
      <c r="A16" s="140" t="s">
        <v>8</v>
      </c>
      <c r="B16" s="46" t="s">
        <v>30</v>
      </c>
      <c r="C16" s="47">
        <v>1246</v>
      </c>
      <c r="D16" s="47">
        <v>492</v>
      </c>
      <c r="E16" s="47">
        <v>0</v>
      </c>
      <c r="F16" s="47">
        <v>0</v>
      </c>
      <c r="G16" s="47">
        <v>274</v>
      </c>
      <c r="H16" s="47">
        <v>0</v>
      </c>
      <c r="I16" s="48">
        <f t="shared" ref="I16:I20" si="15">SUM(C16:H16)</f>
        <v>2012</v>
      </c>
      <c r="J16" s="49"/>
      <c r="K16" s="47">
        <v>320</v>
      </c>
      <c r="L16" s="47">
        <v>205</v>
      </c>
      <c r="M16" s="49"/>
      <c r="N16" s="47">
        <v>1497</v>
      </c>
      <c r="O16" s="47">
        <v>516</v>
      </c>
      <c r="P16" s="50"/>
      <c r="Q16" s="51">
        <f t="shared" si="1"/>
        <v>15.904572564612325</v>
      </c>
      <c r="R16" s="51">
        <f t="shared" si="2"/>
        <v>10.188866799204771</v>
      </c>
      <c r="S16" s="51">
        <f t="shared" si="3"/>
        <v>25.646123260437374</v>
      </c>
    </row>
    <row r="17" spans="1:21" s="52" customFormat="1">
      <c r="A17" s="141"/>
      <c r="B17" s="46" t="s">
        <v>31</v>
      </c>
      <c r="C17" s="47">
        <v>267</v>
      </c>
      <c r="D17" s="47">
        <v>44</v>
      </c>
      <c r="E17" s="47">
        <v>0</v>
      </c>
      <c r="F17" s="47">
        <v>0</v>
      </c>
      <c r="G17" s="47">
        <v>69</v>
      </c>
      <c r="H17" s="47">
        <v>0</v>
      </c>
      <c r="I17" s="53">
        <f>SUM(C17:H17)</f>
        <v>380</v>
      </c>
      <c r="J17" s="54"/>
      <c r="K17" s="62">
        <v>60</v>
      </c>
      <c r="L17" s="62">
        <v>27</v>
      </c>
      <c r="M17" s="54"/>
      <c r="N17" s="62">
        <v>351</v>
      </c>
      <c r="O17" s="62">
        <v>29</v>
      </c>
      <c r="P17" s="55"/>
      <c r="Q17" s="56">
        <f t="shared" ref="Q17:Q18" si="16">K17/I17%</f>
        <v>15.789473684210527</v>
      </c>
      <c r="R17" s="56">
        <f t="shared" ref="R17:R18" si="17">L17/I17%</f>
        <v>7.1052631578947372</v>
      </c>
      <c r="S17" s="56">
        <f t="shared" ref="S17:S18" si="18">O17/I17%</f>
        <v>7.6315789473684212</v>
      </c>
    </row>
    <row r="18" spans="1:21" s="52" customFormat="1">
      <c r="A18" s="141"/>
      <c r="B18" s="46" t="s">
        <v>54</v>
      </c>
      <c r="C18" s="47">
        <v>1300</v>
      </c>
      <c r="D18" s="47">
        <v>1159</v>
      </c>
      <c r="E18" s="47">
        <v>3</v>
      </c>
      <c r="F18" s="47">
        <v>0</v>
      </c>
      <c r="G18" s="47">
        <v>341</v>
      </c>
      <c r="H18" s="47">
        <v>0</v>
      </c>
      <c r="I18" s="53">
        <f t="shared" ref="I18" si="19">SUM(C18:H18)</f>
        <v>2803</v>
      </c>
      <c r="J18" s="54"/>
      <c r="K18" s="62">
        <v>754</v>
      </c>
      <c r="L18" s="62">
        <v>1384</v>
      </c>
      <c r="M18" s="54"/>
      <c r="N18" s="62">
        <v>1209</v>
      </c>
      <c r="O18" s="62">
        <v>1594</v>
      </c>
      <c r="P18" s="55"/>
      <c r="Q18" s="56">
        <f t="shared" si="16"/>
        <v>26.899750267570457</v>
      </c>
      <c r="R18" s="56">
        <f t="shared" si="17"/>
        <v>49.375668926150553</v>
      </c>
      <c r="S18" s="56">
        <f t="shared" si="18"/>
        <v>56.867641812343912</v>
      </c>
    </row>
    <row r="19" spans="1:21" s="52" customFormat="1">
      <c r="A19" s="141"/>
      <c r="B19" s="46" t="s">
        <v>25</v>
      </c>
      <c r="C19" s="47">
        <v>1769</v>
      </c>
      <c r="D19" s="47">
        <v>1077</v>
      </c>
      <c r="E19" s="47">
        <v>0</v>
      </c>
      <c r="F19" s="47">
        <v>0</v>
      </c>
      <c r="G19" s="47">
        <v>240</v>
      </c>
      <c r="H19" s="47">
        <v>0</v>
      </c>
      <c r="I19" s="53">
        <f t="shared" si="15"/>
        <v>3086</v>
      </c>
      <c r="J19" s="54"/>
      <c r="K19" s="62">
        <v>1339</v>
      </c>
      <c r="L19" s="62">
        <v>919</v>
      </c>
      <c r="M19" s="54"/>
      <c r="N19" s="62">
        <v>1570</v>
      </c>
      <c r="O19" s="62">
        <v>1516</v>
      </c>
      <c r="P19" s="55"/>
      <c r="Q19" s="56">
        <f t="shared" si="1"/>
        <v>43.389500972132211</v>
      </c>
      <c r="R19" s="56">
        <f t="shared" si="2"/>
        <v>29.779650032404408</v>
      </c>
      <c r="S19" s="56">
        <f t="shared" si="3"/>
        <v>49.1250810110175</v>
      </c>
    </row>
    <row r="20" spans="1:21" s="52" customFormat="1" ht="18" customHeight="1">
      <c r="A20" s="142"/>
      <c r="B20" s="57" t="s">
        <v>27</v>
      </c>
      <c r="C20" s="53">
        <f t="shared" ref="C20:H20" si="20">SUM(C16:C19)</f>
        <v>4582</v>
      </c>
      <c r="D20" s="53">
        <f t="shared" si="20"/>
        <v>2772</v>
      </c>
      <c r="E20" s="53">
        <f t="shared" si="20"/>
        <v>3</v>
      </c>
      <c r="F20" s="53">
        <f t="shared" si="20"/>
        <v>0</v>
      </c>
      <c r="G20" s="53">
        <f t="shared" si="20"/>
        <v>924</v>
      </c>
      <c r="H20" s="53">
        <f t="shared" si="20"/>
        <v>0</v>
      </c>
      <c r="I20" s="53">
        <f t="shared" si="15"/>
        <v>8281</v>
      </c>
      <c r="J20" s="54"/>
      <c r="K20" s="53">
        <f>SUM(K16:K19)</f>
        <v>2473</v>
      </c>
      <c r="L20" s="53">
        <f>SUM(L16:L19)</f>
        <v>2535</v>
      </c>
      <c r="M20" s="54"/>
      <c r="N20" s="53">
        <f>SUM(N16:N19)</f>
        <v>4627</v>
      </c>
      <c r="O20" s="53">
        <f>SUM(O16:O19)</f>
        <v>3655</v>
      </c>
      <c r="P20" s="55"/>
      <c r="Q20" s="58">
        <f t="shared" si="1"/>
        <v>29.863543050356235</v>
      </c>
      <c r="R20" s="58">
        <f t="shared" si="2"/>
        <v>30.612244897959183</v>
      </c>
      <c r="S20" s="58">
        <f t="shared" si="3"/>
        <v>44.137181499818858</v>
      </c>
    </row>
    <row r="21" spans="1:21" s="52" customFormat="1">
      <c r="A21" s="67"/>
      <c r="B21" s="59"/>
      <c r="C21" s="60"/>
      <c r="D21" s="60"/>
      <c r="E21" s="60"/>
      <c r="F21" s="60"/>
      <c r="G21" s="60"/>
      <c r="H21" s="60"/>
      <c r="I21" s="60"/>
      <c r="J21" s="54"/>
      <c r="K21" s="60"/>
      <c r="L21" s="60"/>
      <c r="M21" s="54"/>
      <c r="N21" s="60"/>
      <c r="O21" s="60"/>
      <c r="P21" s="55"/>
      <c r="Q21" s="61"/>
      <c r="R21" s="61"/>
      <c r="S21" s="61"/>
    </row>
    <row r="22" spans="1:21" s="52" customFormat="1" ht="18" customHeight="1">
      <c r="A22" s="137" t="s">
        <v>5</v>
      </c>
      <c r="B22" s="46" t="s">
        <v>30</v>
      </c>
      <c r="C22" s="47">
        <f t="shared" ref="C22:I23" si="21">C16+C10+C4</f>
        <v>1752</v>
      </c>
      <c r="D22" s="47">
        <f t="shared" si="21"/>
        <v>592</v>
      </c>
      <c r="E22" s="47">
        <f t="shared" si="21"/>
        <v>1</v>
      </c>
      <c r="F22" s="47">
        <f t="shared" si="21"/>
        <v>0</v>
      </c>
      <c r="G22" s="47">
        <f t="shared" si="21"/>
        <v>687</v>
      </c>
      <c r="H22" s="47">
        <f t="shared" si="21"/>
        <v>0</v>
      </c>
      <c r="I22" s="48">
        <f t="shared" si="21"/>
        <v>3032</v>
      </c>
      <c r="J22" s="49"/>
      <c r="K22" s="47">
        <f>K16+K10+K4</f>
        <v>554</v>
      </c>
      <c r="L22" s="47">
        <f>L16+L10+L4</f>
        <v>353</v>
      </c>
      <c r="M22" s="49"/>
      <c r="N22" s="47">
        <f>N16+N10+N4</f>
        <v>2298</v>
      </c>
      <c r="O22" s="47">
        <f>O16+O10+O4</f>
        <v>736</v>
      </c>
      <c r="P22" s="50"/>
      <c r="Q22" s="51">
        <f t="shared" si="1"/>
        <v>18.271767810026386</v>
      </c>
      <c r="R22" s="51">
        <f t="shared" si="2"/>
        <v>11.642480211081795</v>
      </c>
      <c r="S22" s="51">
        <f t="shared" si="3"/>
        <v>24.274406332453825</v>
      </c>
    </row>
    <row r="23" spans="1:21" s="52" customFormat="1">
      <c r="A23" s="138"/>
      <c r="B23" s="46" t="s">
        <v>31</v>
      </c>
      <c r="C23" s="62">
        <f t="shared" si="21"/>
        <v>348</v>
      </c>
      <c r="D23" s="62">
        <f t="shared" si="21"/>
        <v>59</v>
      </c>
      <c r="E23" s="62">
        <f t="shared" si="21"/>
        <v>0</v>
      </c>
      <c r="F23" s="62">
        <f t="shared" si="21"/>
        <v>0</v>
      </c>
      <c r="G23" s="62">
        <f t="shared" si="21"/>
        <v>167</v>
      </c>
      <c r="H23" s="47">
        <f t="shared" si="21"/>
        <v>0</v>
      </c>
      <c r="I23" s="53">
        <f t="shared" si="21"/>
        <v>574</v>
      </c>
      <c r="J23" s="54"/>
      <c r="K23" s="62">
        <f>K17+K11+K5</f>
        <v>91</v>
      </c>
      <c r="L23" s="62">
        <f>L17+L11+L5</f>
        <v>53</v>
      </c>
      <c r="M23" s="54"/>
      <c r="N23" s="62">
        <f>N17+N11+N5</f>
        <v>530</v>
      </c>
      <c r="O23" s="62">
        <f>O17+O11+O5</f>
        <v>44</v>
      </c>
      <c r="P23" s="55"/>
      <c r="Q23" s="56">
        <f t="shared" si="1"/>
        <v>15.853658536585366</v>
      </c>
      <c r="R23" s="56">
        <f t="shared" si="2"/>
        <v>9.2334494773519165</v>
      </c>
      <c r="S23" s="56">
        <f t="shared" si="3"/>
        <v>7.6655052264808363</v>
      </c>
    </row>
    <row r="24" spans="1:21" s="52" customFormat="1">
      <c r="A24" s="138"/>
      <c r="B24" s="46" t="s">
        <v>54</v>
      </c>
      <c r="C24" s="62">
        <f t="shared" ref="C24:H25" si="22">C18+C12+C6</f>
        <v>2219</v>
      </c>
      <c r="D24" s="62">
        <f t="shared" si="22"/>
        <v>1643</v>
      </c>
      <c r="E24" s="62">
        <f t="shared" si="22"/>
        <v>3</v>
      </c>
      <c r="F24" s="62">
        <f t="shared" si="22"/>
        <v>0</v>
      </c>
      <c r="G24" s="62">
        <f t="shared" si="22"/>
        <v>834</v>
      </c>
      <c r="H24" s="47">
        <f t="shared" si="22"/>
        <v>0</v>
      </c>
      <c r="I24" s="53">
        <f t="shared" ref="I24:I25" si="23">SUM(C24:H24)</f>
        <v>4699</v>
      </c>
      <c r="J24" s="54"/>
      <c r="K24" s="62">
        <f t="shared" ref="K24:L25" si="24">K18+K12+K6</f>
        <v>1622</v>
      </c>
      <c r="L24" s="62">
        <f t="shared" si="24"/>
        <v>2395</v>
      </c>
      <c r="M24" s="54"/>
      <c r="N24" s="62">
        <f t="shared" ref="N24:O25" si="25">N18+N12+N6</f>
        <v>2128</v>
      </c>
      <c r="O24" s="62">
        <f t="shared" si="25"/>
        <v>2571</v>
      </c>
      <c r="P24" s="55"/>
      <c r="Q24" s="56">
        <f t="shared" si="1"/>
        <v>34.51798254947861</v>
      </c>
      <c r="R24" s="56">
        <f t="shared" si="2"/>
        <v>50.968291125771437</v>
      </c>
      <c r="S24" s="56">
        <f t="shared" si="3"/>
        <v>54.713768886997229</v>
      </c>
    </row>
    <row r="25" spans="1:21" s="52" customFormat="1">
      <c r="A25" s="138"/>
      <c r="B25" s="46" t="s">
        <v>25</v>
      </c>
      <c r="C25" s="62">
        <f t="shared" si="22"/>
        <v>2994</v>
      </c>
      <c r="D25" s="62">
        <f t="shared" si="22"/>
        <v>1397</v>
      </c>
      <c r="E25" s="62">
        <f t="shared" si="22"/>
        <v>0</v>
      </c>
      <c r="F25" s="62">
        <f t="shared" si="22"/>
        <v>0</v>
      </c>
      <c r="G25" s="62">
        <f t="shared" si="22"/>
        <v>543</v>
      </c>
      <c r="H25" s="47">
        <f t="shared" si="22"/>
        <v>1</v>
      </c>
      <c r="I25" s="53">
        <f t="shared" si="23"/>
        <v>4935</v>
      </c>
      <c r="J25" s="54"/>
      <c r="K25" s="62">
        <f t="shared" si="24"/>
        <v>2511</v>
      </c>
      <c r="L25" s="62">
        <f t="shared" si="24"/>
        <v>1519</v>
      </c>
      <c r="M25" s="54"/>
      <c r="N25" s="62">
        <f t="shared" si="25"/>
        <v>2651</v>
      </c>
      <c r="O25" s="62">
        <f t="shared" si="25"/>
        <v>2284</v>
      </c>
      <c r="P25" s="55"/>
      <c r="Q25" s="56">
        <f t="shared" si="1"/>
        <v>50.881458966565347</v>
      </c>
      <c r="R25" s="56">
        <f t="shared" si="2"/>
        <v>30.780141843971631</v>
      </c>
      <c r="S25" s="56">
        <f t="shared" si="3"/>
        <v>46.281661600810537</v>
      </c>
    </row>
    <row r="26" spans="1:21" s="52" customFormat="1" ht="27.95" customHeight="1">
      <c r="A26" s="139"/>
      <c r="B26" s="63" t="s">
        <v>21</v>
      </c>
      <c r="C26" s="53">
        <f>SUM(C22:C25)</f>
        <v>7313</v>
      </c>
      <c r="D26" s="53">
        <f t="shared" ref="D26:H26" si="26">SUM(D22:D25)</f>
        <v>3691</v>
      </c>
      <c r="E26" s="53">
        <f t="shared" si="26"/>
        <v>4</v>
      </c>
      <c r="F26" s="53">
        <f t="shared" si="26"/>
        <v>0</v>
      </c>
      <c r="G26" s="53">
        <f t="shared" si="26"/>
        <v>2231</v>
      </c>
      <c r="H26" s="53">
        <f t="shared" si="26"/>
        <v>1</v>
      </c>
      <c r="I26" s="53">
        <f t="shared" ref="I26" si="27">SUM(C26:H26)</f>
        <v>13240</v>
      </c>
      <c r="J26" s="64"/>
      <c r="K26" s="65">
        <f>K20+K14+K8</f>
        <v>4778</v>
      </c>
      <c r="L26" s="65">
        <f>L20+L14+L8</f>
        <v>4320</v>
      </c>
      <c r="M26" s="64"/>
      <c r="N26" s="65">
        <f>N20+N14+N8</f>
        <v>7607</v>
      </c>
      <c r="O26" s="65">
        <f>O20+O14+O8</f>
        <v>5635</v>
      </c>
      <c r="P26" s="55"/>
      <c r="Q26" s="66">
        <f t="shared" si="1"/>
        <v>36.087613293051355</v>
      </c>
      <c r="R26" s="66">
        <f t="shared" si="2"/>
        <v>32.628398791540782</v>
      </c>
      <c r="S26" s="66">
        <f t="shared" si="3"/>
        <v>42.560422960725077</v>
      </c>
      <c r="U26" s="68"/>
    </row>
    <row r="27" spans="1:21" ht="21.95" customHeight="1">
      <c r="A27" s="5" t="s">
        <v>70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7"/>
    </row>
  </sheetData>
  <mergeCells count="4">
    <mergeCell ref="A22:A26"/>
    <mergeCell ref="A4:A8"/>
    <mergeCell ref="A10:A14"/>
    <mergeCell ref="A16:A20"/>
  </mergeCells>
  <printOptions horizontalCentered="1" verticalCentered="1"/>
  <pageMargins left="0.39370078740157483" right="0.39370078740157483" top="0.78740157480314965" bottom="0.78740157480314965" header="0.31496062992125984" footer="0.31496062992125984"/>
  <pageSetup paperSize="9" scale="8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2"/>
  <sheetViews>
    <sheetView showGridLines="0" workbookViewId="0"/>
  </sheetViews>
  <sheetFormatPr defaultColWidth="8.85546875" defaultRowHeight="15"/>
  <cols>
    <col min="1" max="1" width="38.7109375" style="26" customWidth="1"/>
    <col min="2" max="5" width="8.7109375" style="21" customWidth="1"/>
    <col min="6" max="6" width="3.5703125" style="26" customWidth="1"/>
    <col min="7" max="8" width="8.140625" style="26" customWidth="1"/>
    <col min="9" max="9" width="2.28515625" style="26" customWidth="1"/>
    <col min="10" max="11" width="7.7109375" style="26" customWidth="1"/>
    <col min="12" max="12" width="2.28515625" style="26" customWidth="1"/>
    <col min="13" max="15" width="6.7109375" style="26" customWidth="1"/>
    <col min="16" max="16" width="2.28515625" style="26" customWidth="1"/>
    <col min="17" max="17" width="8.7109375" style="20" customWidth="1"/>
    <col min="18" max="18" width="6.7109375" style="26" customWidth="1"/>
    <col min="19" max="19" width="5.5703125" style="26" customWidth="1"/>
    <col min="20" max="16384" width="8.85546875" style="26"/>
  </cols>
  <sheetData>
    <row r="1" spans="1:20" ht="24" customHeight="1">
      <c r="A1" s="15" t="s">
        <v>62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4"/>
      <c r="P1" s="13"/>
      <c r="Q1" s="39"/>
      <c r="R1" s="14"/>
      <c r="S1" s="1"/>
    </row>
    <row r="2" spans="1:20" ht="24" customHeight="1">
      <c r="A2" s="16" t="s">
        <v>58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11"/>
      <c r="P2" s="9"/>
      <c r="Q2" s="40"/>
      <c r="R2" s="11"/>
      <c r="S2" s="1"/>
    </row>
    <row r="3" spans="1:20" ht="45">
      <c r="A3" s="28" t="s">
        <v>59</v>
      </c>
      <c r="B3" s="37" t="s">
        <v>18</v>
      </c>
      <c r="C3" s="37" t="s">
        <v>19</v>
      </c>
      <c r="D3" s="37" t="s">
        <v>20</v>
      </c>
      <c r="E3" s="37" t="s">
        <v>5</v>
      </c>
      <c r="F3" s="2" t="s">
        <v>9</v>
      </c>
      <c r="G3" s="38" t="s">
        <v>57</v>
      </c>
      <c r="H3" s="38" t="s">
        <v>56</v>
      </c>
      <c r="I3" s="2"/>
      <c r="J3" s="38" t="s">
        <v>11</v>
      </c>
      <c r="K3" s="37" t="s">
        <v>10</v>
      </c>
      <c r="L3" s="2"/>
      <c r="M3" s="36" t="s">
        <v>14</v>
      </c>
      <c r="N3" s="36" t="s">
        <v>15</v>
      </c>
      <c r="O3" s="36" t="s">
        <v>16</v>
      </c>
      <c r="P3" s="2"/>
      <c r="Q3" s="41" t="s">
        <v>60</v>
      </c>
      <c r="R3" s="36" t="s">
        <v>61</v>
      </c>
    </row>
    <row r="4" spans="1:20" s="52" customFormat="1" ht="18" customHeight="1">
      <c r="A4" s="69" t="s">
        <v>1</v>
      </c>
      <c r="B4" s="31"/>
      <c r="C4" s="32"/>
      <c r="D4" s="32"/>
      <c r="E4" s="32"/>
      <c r="F4" s="35"/>
      <c r="G4" s="32"/>
      <c r="H4" s="32"/>
      <c r="I4" s="35"/>
      <c r="J4" s="32"/>
      <c r="K4" s="32"/>
      <c r="L4" s="35"/>
      <c r="M4" s="33"/>
      <c r="N4" s="33"/>
      <c r="O4" s="33"/>
      <c r="P4" s="35"/>
      <c r="Q4" s="42"/>
      <c r="R4" s="34"/>
    </row>
    <row r="5" spans="1:20" s="52" customFormat="1">
      <c r="A5" s="70" t="s">
        <v>34</v>
      </c>
      <c r="B5" s="71">
        <v>0</v>
      </c>
      <c r="C5" s="71">
        <v>2</v>
      </c>
      <c r="D5" s="71">
        <v>3</v>
      </c>
      <c r="E5" s="72">
        <f>SUM(B5:D5)</f>
        <v>5</v>
      </c>
      <c r="G5" s="71">
        <v>1</v>
      </c>
      <c r="H5" s="71">
        <v>0</v>
      </c>
      <c r="J5" s="71">
        <v>5</v>
      </c>
      <c r="K5" s="71">
        <v>0</v>
      </c>
      <c r="M5" s="56">
        <f>G5/E5%</f>
        <v>20</v>
      </c>
      <c r="N5" s="56">
        <f>H5/E5%</f>
        <v>0</v>
      </c>
      <c r="O5" s="56">
        <f>K5/E5%</f>
        <v>0</v>
      </c>
      <c r="Q5" s="73">
        <v>238</v>
      </c>
      <c r="R5" s="76">
        <f>+E5/Q5%</f>
        <v>2.1008403361344539</v>
      </c>
      <c r="T5" s="74"/>
    </row>
    <row r="6" spans="1:20" s="52" customFormat="1">
      <c r="A6" s="70" t="s">
        <v>35</v>
      </c>
      <c r="B6" s="71">
        <v>15</v>
      </c>
      <c r="C6" s="71">
        <v>156</v>
      </c>
      <c r="D6" s="71">
        <v>283</v>
      </c>
      <c r="E6" s="72">
        <f t="shared" ref="E6:E30" si="0">SUM(B6:D6)</f>
        <v>454</v>
      </c>
      <c r="G6" s="71">
        <v>117</v>
      </c>
      <c r="H6" s="71">
        <v>170</v>
      </c>
      <c r="J6" s="71">
        <v>235</v>
      </c>
      <c r="K6" s="71">
        <v>219</v>
      </c>
      <c r="M6" s="56">
        <f t="shared" ref="M6:M12" si="1">G6/E6%</f>
        <v>25.770925110132158</v>
      </c>
      <c r="N6" s="56">
        <f t="shared" ref="N6:N12" si="2">H6/E6%</f>
        <v>37.444933920704848</v>
      </c>
      <c r="O6" s="56">
        <f t="shared" ref="O6:O12" si="3">K6/E6%</f>
        <v>48.237885462555063</v>
      </c>
      <c r="Q6" s="73">
        <v>3046</v>
      </c>
      <c r="R6" s="76">
        <f t="shared" ref="R6:R31" si="4">+E6/Q6%</f>
        <v>14.90479317137229</v>
      </c>
      <c r="T6" s="74"/>
    </row>
    <row r="7" spans="1:20" s="52" customFormat="1">
      <c r="A7" s="70" t="s">
        <v>36</v>
      </c>
      <c r="B7" s="71">
        <v>0</v>
      </c>
      <c r="C7" s="71">
        <v>30</v>
      </c>
      <c r="D7" s="71">
        <v>80</v>
      </c>
      <c r="E7" s="72">
        <f t="shared" si="0"/>
        <v>110</v>
      </c>
      <c r="G7" s="71">
        <v>54</v>
      </c>
      <c r="H7" s="71">
        <v>36</v>
      </c>
      <c r="J7" s="71">
        <v>29</v>
      </c>
      <c r="K7" s="71">
        <v>81</v>
      </c>
      <c r="M7" s="56">
        <f t="shared" si="1"/>
        <v>49.090909090909086</v>
      </c>
      <c r="N7" s="56">
        <f t="shared" si="2"/>
        <v>32.727272727272727</v>
      </c>
      <c r="O7" s="56">
        <f t="shared" si="3"/>
        <v>73.636363636363626</v>
      </c>
      <c r="Q7" s="73">
        <v>821</v>
      </c>
      <c r="R7" s="76">
        <f t="shared" si="4"/>
        <v>13.398294762484774</v>
      </c>
      <c r="T7" s="74"/>
    </row>
    <row r="8" spans="1:20" s="52" customFormat="1">
      <c r="A8" s="70" t="s">
        <v>37</v>
      </c>
      <c r="B8" s="71">
        <v>4</v>
      </c>
      <c r="C8" s="71">
        <v>134</v>
      </c>
      <c r="D8" s="71">
        <v>416</v>
      </c>
      <c r="E8" s="72">
        <f t="shared" si="0"/>
        <v>554</v>
      </c>
      <c r="G8" s="71">
        <v>99</v>
      </c>
      <c r="H8" s="71">
        <v>18</v>
      </c>
      <c r="J8" s="71">
        <v>465</v>
      </c>
      <c r="K8" s="71">
        <v>89</v>
      </c>
      <c r="M8" s="56">
        <f t="shared" si="1"/>
        <v>17.870036101083031</v>
      </c>
      <c r="N8" s="56">
        <f t="shared" si="2"/>
        <v>3.2490974729241877</v>
      </c>
      <c r="O8" s="56">
        <f t="shared" si="3"/>
        <v>16.064981949458485</v>
      </c>
      <c r="Q8" s="73">
        <v>7275</v>
      </c>
      <c r="R8" s="76">
        <f t="shared" si="4"/>
        <v>7.6151202749140889</v>
      </c>
      <c r="T8" s="74"/>
    </row>
    <row r="9" spans="1:20" s="52" customFormat="1">
      <c r="A9" s="70" t="s">
        <v>38</v>
      </c>
      <c r="B9" s="71">
        <v>12</v>
      </c>
      <c r="C9" s="71">
        <v>234</v>
      </c>
      <c r="D9" s="71">
        <v>527</v>
      </c>
      <c r="E9" s="72">
        <f t="shared" si="0"/>
        <v>773</v>
      </c>
      <c r="G9" s="71">
        <v>109</v>
      </c>
      <c r="H9" s="71">
        <v>32</v>
      </c>
      <c r="J9" s="71">
        <v>697</v>
      </c>
      <c r="K9" s="71">
        <v>76</v>
      </c>
      <c r="M9" s="56">
        <f t="shared" si="1"/>
        <v>14.100905562742561</v>
      </c>
      <c r="N9" s="56">
        <f t="shared" si="2"/>
        <v>4.1397153945666236</v>
      </c>
      <c r="O9" s="56">
        <f t="shared" si="3"/>
        <v>9.8318240620957305</v>
      </c>
      <c r="Q9" s="73">
        <v>8312</v>
      </c>
      <c r="R9" s="76">
        <f t="shared" si="4"/>
        <v>9.2998075072184783</v>
      </c>
      <c r="T9" s="74"/>
    </row>
    <row r="10" spans="1:20" s="52" customFormat="1">
      <c r="A10" s="70" t="s">
        <v>39</v>
      </c>
      <c r="B10" s="71">
        <v>15</v>
      </c>
      <c r="C10" s="71">
        <v>171</v>
      </c>
      <c r="D10" s="71">
        <v>273</v>
      </c>
      <c r="E10" s="72">
        <f t="shared" si="0"/>
        <v>459</v>
      </c>
      <c r="G10" s="71">
        <v>70</v>
      </c>
      <c r="H10" s="71">
        <v>29</v>
      </c>
      <c r="J10" s="71">
        <v>414</v>
      </c>
      <c r="K10" s="71">
        <v>45</v>
      </c>
      <c r="M10" s="56">
        <f t="shared" si="1"/>
        <v>15.250544662309368</v>
      </c>
      <c r="N10" s="56">
        <f t="shared" si="2"/>
        <v>6.318082788671024</v>
      </c>
      <c r="O10" s="56">
        <f t="shared" si="3"/>
        <v>9.8039215686274517</v>
      </c>
      <c r="Q10" s="73">
        <v>3476</v>
      </c>
      <c r="R10" s="76">
        <f t="shared" si="4"/>
        <v>13.204833141542004</v>
      </c>
      <c r="T10" s="74"/>
    </row>
    <row r="11" spans="1:20" s="52" customFormat="1">
      <c r="A11" s="70" t="s">
        <v>40</v>
      </c>
      <c r="B11" s="71">
        <v>13</v>
      </c>
      <c r="C11" s="71">
        <v>209</v>
      </c>
      <c r="D11" s="71">
        <v>351</v>
      </c>
      <c r="E11" s="72">
        <f t="shared" si="0"/>
        <v>573</v>
      </c>
      <c r="G11" s="71">
        <v>83</v>
      </c>
      <c r="H11" s="71">
        <v>60</v>
      </c>
      <c r="J11" s="71">
        <v>360</v>
      </c>
      <c r="K11" s="71">
        <v>213</v>
      </c>
      <c r="M11" s="56">
        <f t="shared" si="1"/>
        <v>14.485165794066317</v>
      </c>
      <c r="N11" s="56">
        <f t="shared" si="2"/>
        <v>10.471204188481675</v>
      </c>
      <c r="O11" s="56">
        <f t="shared" si="3"/>
        <v>37.172774869109944</v>
      </c>
      <c r="P11" s="35"/>
      <c r="Q11" s="73">
        <v>6654</v>
      </c>
      <c r="R11" s="76">
        <f t="shared" si="4"/>
        <v>8.6113615870153275</v>
      </c>
      <c r="T11" s="74"/>
    </row>
    <row r="12" spans="1:20" s="52" customFormat="1">
      <c r="A12" s="70" t="s">
        <v>41</v>
      </c>
      <c r="B12" s="71">
        <v>1</v>
      </c>
      <c r="C12" s="71">
        <v>26</v>
      </c>
      <c r="D12" s="71">
        <v>78</v>
      </c>
      <c r="E12" s="72">
        <f t="shared" si="0"/>
        <v>105</v>
      </c>
      <c r="F12" s="35"/>
      <c r="G12" s="71">
        <v>21</v>
      </c>
      <c r="H12" s="71">
        <v>7</v>
      </c>
      <c r="I12" s="35"/>
      <c r="J12" s="71">
        <v>92</v>
      </c>
      <c r="K12" s="71">
        <v>13</v>
      </c>
      <c r="L12" s="35"/>
      <c r="M12" s="56">
        <f t="shared" si="1"/>
        <v>20</v>
      </c>
      <c r="N12" s="56">
        <f t="shared" si="2"/>
        <v>6.6666666666666661</v>
      </c>
      <c r="O12" s="56">
        <f t="shared" si="3"/>
        <v>12.38095238095238</v>
      </c>
      <c r="P12" s="35"/>
      <c r="Q12" s="73">
        <v>1698</v>
      </c>
      <c r="R12" s="76">
        <f t="shared" si="4"/>
        <v>6.1837455830388688</v>
      </c>
      <c r="T12" s="74"/>
    </row>
    <row r="13" spans="1:20" s="52" customFormat="1" ht="18" customHeight="1">
      <c r="A13" s="69" t="s">
        <v>2</v>
      </c>
      <c r="B13" s="31"/>
      <c r="C13" s="32"/>
      <c r="D13" s="32"/>
      <c r="E13" s="32"/>
      <c r="F13" s="35"/>
      <c r="G13" s="32"/>
      <c r="H13" s="32"/>
      <c r="I13" s="35"/>
      <c r="J13" s="32"/>
      <c r="K13" s="32"/>
      <c r="L13" s="35"/>
      <c r="M13" s="33"/>
      <c r="N13" s="33"/>
      <c r="O13" s="33"/>
      <c r="P13" s="35"/>
      <c r="Q13" s="42"/>
      <c r="R13" s="79"/>
      <c r="T13" s="74"/>
    </row>
    <row r="14" spans="1:20" s="52" customFormat="1">
      <c r="A14" s="70" t="s">
        <v>32</v>
      </c>
      <c r="B14" s="71">
        <v>1</v>
      </c>
      <c r="C14" s="71">
        <v>47</v>
      </c>
      <c r="D14" s="71">
        <v>114</v>
      </c>
      <c r="E14" s="72">
        <f t="shared" si="0"/>
        <v>162</v>
      </c>
      <c r="F14" s="35"/>
      <c r="G14" s="71">
        <v>37</v>
      </c>
      <c r="H14" s="71">
        <v>6</v>
      </c>
      <c r="I14" s="35"/>
      <c r="J14" s="71">
        <v>151</v>
      </c>
      <c r="K14" s="71">
        <v>11</v>
      </c>
      <c r="L14" s="35"/>
      <c r="M14" s="56">
        <f>G14/E14%</f>
        <v>22.839506172839506</v>
      </c>
      <c r="N14" s="56">
        <f t="shared" ref="N14:N15" si="5">H14/E14%</f>
        <v>3.7037037037037033</v>
      </c>
      <c r="O14" s="56">
        <f>K15/E14%</f>
        <v>20.37037037037037</v>
      </c>
      <c r="P14" s="35"/>
      <c r="Q14" s="73">
        <v>2719</v>
      </c>
      <c r="R14" s="76">
        <f t="shared" si="4"/>
        <v>5.9580728208900329</v>
      </c>
      <c r="T14" s="74"/>
    </row>
    <row r="15" spans="1:20" s="52" customFormat="1">
      <c r="A15" s="70" t="s">
        <v>33</v>
      </c>
      <c r="B15" s="71">
        <v>16</v>
      </c>
      <c r="C15" s="71">
        <v>129</v>
      </c>
      <c r="D15" s="71">
        <v>267</v>
      </c>
      <c r="E15" s="72">
        <f t="shared" si="0"/>
        <v>412</v>
      </c>
      <c r="F15" s="35"/>
      <c r="G15" s="71">
        <v>54</v>
      </c>
      <c r="H15" s="71">
        <v>47</v>
      </c>
      <c r="I15" s="35"/>
      <c r="J15" s="71">
        <v>379</v>
      </c>
      <c r="K15" s="71">
        <v>33</v>
      </c>
      <c r="L15" s="35"/>
      <c r="M15" s="56">
        <f>G15/E15%</f>
        <v>13.106796116504855</v>
      </c>
      <c r="N15" s="56">
        <f t="shared" si="5"/>
        <v>11.407766990291261</v>
      </c>
      <c r="O15" s="56">
        <f>K16/E15%</f>
        <v>0</v>
      </c>
      <c r="P15" s="35"/>
      <c r="Q15" s="73">
        <v>2490</v>
      </c>
      <c r="R15" s="76">
        <f t="shared" si="4"/>
        <v>16.546184738955823</v>
      </c>
      <c r="T15" s="74"/>
    </row>
    <row r="16" spans="1:20" s="52" customFormat="1" ht="18" customHeight="1">
      <c r="A16" s="69" t="s">
        <v>29</v>
      </c>
      <c r="B16" s="31"/>
      <c r="C16" s="32"/>
      <c r="D16" s="32"/>
      <c r="E16" s="32"/>
      <c r="F16" s="35"/>
      <c r="G16" s="32"/>
      <c r="H16" s="32"/>
      <c r="I16" s="35"/>
      <c r="J16" s="32"/>
      <c r="K16" s="32"/>
      <c r="L16" s="35"/>
      <c r="M16" s="33"/>
      <c r="N16" s="33"/>
      <c r="O16" s="33"/>
      <c r="P16" s="35"/>
      <c r="Q16" s="42"/>
      <c r="R16" s="79"/>
      <c r="T16" s="74"/>
    </row>
    <row r="17" spans="1:20" s="52" customFormat="1">
      <c r="A17" s="70" t="s">
        <v>55</v>
      </c>
      <c r="B17" s="71">
        <v>6</v>
      </c>
      <c r="C17" s="71">
        <v>133</v>
      </c>
      <c r="D17" s="71">
        <v>203</v>
      </c>
      <c r="E17" s="72">
        <f t="shared" si="0"/>
        <v>342</v>
      </c>
      <c r="G17" s="71">
        <v>32</v>
      </c>
      <c r="H17" s="71">
        <v>52</v>
      </c>
      <c r="J17" s="71">
        <v>306</v>
      </c>
      <c r="K17" s="71">
        <v>36</v>
      </c>
      <c r="M17" s="56">
        <f>G17/E17%</f>
        <v>9.3567251461988299</v>
      </c>
      <c r="N17" s="56">
        <f>H17/E17%</f>
        <v>15.2046783625731</v>
      </c>
      <c r="O17" s="56">
        <f>K17/E17%</f>
        <v>10.526315789473685</v>
      </c>
      <c r="Q17" s="73">
        <v>2105</v>
      </c>
      <c r="R17" s="76">
        <f t="shared" si="4"/>
        <v>16.247030878859857</v>
      </c>
      <c r="T17" s="74"/>
    </row>
    <row r="18" spans="1:20" s="52" customFormat="1">
      <c r="A18" s="70" t="s">
        <v>42</v>
      </c>
      <c r="B18" s="71">
        <v>28</v>
      </c>
      <c r="C18" s="71">
        <v>824</v>
      </c>
      <c r="D18" s="71">
        <v>1666</v>
      </c>
      <c r="E18" s="72">
        <f t="shared" si="0"/>
        <v>2518</v>
      </c>
      <c r="G18" s="71">
        <v>888</v>
      </c>
      <c r="H18" s="71">
        <v>1225</v>
      </c>
      <c r="J18" s="71">
        <v>1022</v>
      </c>
      <c r="K18" s="71">
        <v>1496</v>
      </c>
      <c r="M18" s="56">
        <f t="shared" ref="M18:M31" si="6">G18/E18%</f>
        <v>35.266084193804609</v>
      </c>
      <c r="N18" s="56">
        <f t="shared" ref="N18:N31" si="7">H18/E18%</f>
        <v>48.649722001588565</v>
      </c>
      <c r="O18" s="56">
        <f t="shared" ref="O18:O31" si="8">K18/E18%</f>
        <v>59.41223193010326</v>
      </c>
      <c r="Q18" s="73">
        <v>13502</v>
      </c>
      <c r="R18" s="76">
        <f t="shared" si="4"/>
        <v>18.649089023848319</v>
      </c>
      <c r="T18" s="74"/>
    </row>
    <row r="19" spans="1:20" s="52" customFormat="1">
      <c r="A19" s="70" t="s">
        <v>43</v>
      </c>
      <c r="B19" s="71">
        <v>14</v>
      </c>
      <c r="C19" s="71">
        <v>243</v>
      </c>
      <c r="D19" s="71">
        <v>561</v>
      </c>
      <c r="E19" s="72">
        <f t="shared" si="0"/>
        <v>818</v>
      </c>
      <c r="G19" s="71">
        <v>292</v>
      </c>
      <c r="H19" s="71">
        <v>146</v>
      </c>
      <c r="J19" s="71">
        <v>656</v>
      </c>
      <c r="K19" s="71">
        <v>162</v>
      </c>
      <c r="M19" s="56">
        <f t="shared" si="6"/>
        <v>35.696821515892424</v>
      </c>
      <c r="N19" s="56">
        <f t="shared" si="7"/>
        <v>17.848410757946212</v>
      </c>
      <c r="O19" s="56">
        <f t="shared" si="8"/>
        <v>19.804400977995112</v>
      </c>
      <c r="Q19" s="73">
        <v>8496</v>
      </c>
      <c r="R19" s="76">
        <f t="shared" si="4"/>
        <v>9.6280602636534844</v>
      </c>
      <c r="T19" s="74"/>
    </row>
    <row r="20" spans="1:20" s="52" customFormat="1">
      <c r="A20" s="70" t="s">
        <v>44</v>
      </c>
      <c r="B20" s="71">
        <v>120</v>
      </c>
      <c r="C20" s="71">
        <v>785</v>
      </c>
      <c r="D20" s="71">
        <v>933</v>
      </c>
      <c r="E20" s="72">
        <f t="shared" si="0"/>
        <v>1838</v>
      </c>
      <c r="G20" s="71">
        <v>702</v>
      </c>
      <c r="H20" s="71">
        <v>1117</v>
      </c>
      <c r="J20" s="71">
        <v>800</v>
      </c>
      <c r="K20" s="71">
        <v>1038</v>
      </c>
      <c r="M20" s="56">
        <f t="shared" si="6"/>
        <v>38.193688792165396</v>
      </c>
      <c r="N20" s="56">
        <f t="shared" si="7"/>
        <v>60.772578890097932</v>
      </c>
      <c r="O20" s="56">
        <f t="shared" si="8"/>
        <v>56.474428726877044</v>
      </c>
      <c r="Q20" s="73">
        <v>5695</v>
      </c>
      <c r="R20" s="76">
        <f t="shared" si="4"/>
        <v>32.273924495171201</v>
      </c>
      <c r="T20" s="74"/>
    </row>
    <row r="21" spans="1:20" s="52" customFormat="1">
      <c r="A21" s="70" t="s">
        <v>45</v>
      </c>
      <c r="B21" s="71">
        <v>1</v>
      </c>
      <c r="C21" s="71">
        <v>23</v>
      </c>
      <c r="D21" s="71">
        <v>92</v>
      </c>
      <c r="E21" s="72">
        <f t="shared" si="0"/>
        <v>116</v>
      </c>
      <c r="G21" s="71">
        <v>12</v>
      </c>
      <c r="H21" s="71">
        <v>31</v>
      </c>
      <c r="J21" s="71">
        <v>58</v>
      </c>
      <c r="K21" s="71">
        <v>58</v>
      </c>
      <c r="M21" s="56">
        <f t="shared" si="6"/>
        <v>10.344827586206897</v>
      </c>
      <c r="N21" s="56">
        <f t="shared" si="7"/>
        <v>26.724137931034484</v>
      </c>
      <c r="O21" s="56">
        <f t="shared" si="8"/>
        <v>50</v>
      </c>
      <c r="Q21" s="73">
        <v>1012</v>
      </c>
      <c r="R21" s="76">
        <f t="shared" si="4"/>
        <v>11.462450592885377</v>
      </c>
      <c r="T21" s="74"/>
    </row>
    <row r="22" spans="1:20" s="52" customFormat="1">
      <c r="A22" s="70" t="s">
        <v>46</v>
      </c>
      <c r="B22" s="71">
        <v>1</v>
      </c>
      <c r="C22" s="71">
        <v>30</v>
      </c>
      <c r="D22" s="71">
        <v>103</v>
      </c>
      <c r="E22" s="72">
        <f t="shared" si="0"/>
        <v>134</v>
      </c>
      <c r="G22" s="71">
        <v>15</v>
      </c>
      <c r="H22" s="71">
        <v>25</v>
      </c>
      <c r="J22" s="71">
        <v>56</v>
      </c>
      <c r="K22" s="71">
        <v>78</v>
      </c>
      <c r="M22" s="56">
        <f t="shared" si="6"/>
        <v>11.194029850746269</v>
      </c>
      <c r="N22" s="56">
        <f t="shared" si="7"/>
        <v>18.656716417910445</v>
      </c>
      <c r="O22" s="56">
        <f t="shared" si="8"/>
        <v>58.208955223880594</v>
      </c>
      <c r="Q22" s="73">
        <v>3170</v>
      </c>
      <c r="R22" s="76">
        <f t="shared" si="4"/>
        <v>4.2271293375394325</v>
      </c>
      <c r="T22" s="74"/>
    </row>
    <row r="23" spans="1:20" s="52" customFormat="1">
      <c r="A23" s="70" t="s">
        <v>47</v>
      </c>
      <c r="B23" s="71">
        <v>0</v>
      </c>
      <c r="C23" s="71">
        <v>12</v>
      </c>
      <c r="D23" s="71">
        <v>15</v>
      </c>
      <c r="E23" s="72">
        <f t="shared" si="0"/>
        <v>27</v>
      </c>
      <c r="G23" s="71">
        <v>2</v>
      </c>
      <c r="H23" s="71">
        <v>15</v>
      </c>
      <c r="J23" s="71">
        <v>9</v>
      </c>
      <c r="K23" s="71">
        <v>18</v>
      </c>
      <c r="M23" s="56">
        <f t="shared" si="6"/>
        <v>7.4074074074074066</v>
      </c>
      <c r="N23" s="56">
        <f t="shared" si="7"/>
        <v>55.55555555555555</v>
      </c>
      <c r="O23" s="56">
        <f t="shared" si="8"/>
        <v>66.666666666666657</v>
      </c>
      <c r="Q23" s="73">
        <v>191</v>
      </c>
      <c r="R23" s="76">
        <f t="shared" si="4"/>
        <v>14.136125654450263</v>
      </c>
      <c r="T23" s="74"/>
    </row>
    <row r="24" spans="1:20" s="52" customFormat="1">
      <c r="A24" s="70" t="s">
        <v>48</v>
      </c>
      <c r="B24" s="71">
        <v>5</v>
      </c>
      <c r="C24" s="71">
        <v>63</v>
      </c>
      <c r="D24" s="71">
        <v>215</v>
      </c>
      <c r="E24" s="72">
        <f t="shared" si="0"/>
        <v>283</v>
      </c>
      <c r="G24" s="71">
        <v>53</v>
      </c>
      <c r="H24" s="71">
        <v>92</v>
      </c>
      <c r="J24" s="71">
        <v>113</v>
      </c>
      <c r="K24" s="71">
        <v>170</v>
      </c>
      <c r="M24" s="56">
        <f t="shared" si="6"/>
        <v>18.727915194346288</v>
      </c>
      <c r="N24" s="56">
        <f t="shared" si="7"/>
        <v>32.508833922261481</v>
      </c>
      <c r="O24" s="56">
        <f t="shared" si="8"/>
        <v>60.070671378091873</v>
      </c>
      <c r="Q24" s="73">
        <v>2566</v>
      </c>
      <c r="R24" s="76">
        <f t="shared" si="4"/>
        <v>11.028838659392051</v>
      </c>
      <c r="T24" s="74"/>
    </row>
    <row r="25" spans="1:20" s="52" customFormat="1">
      <c r="A25" s="70" t="s">
        <v>49</v>
      </c>
      <c r="B25" s="71">
        <v>36</v>
      </c>
      <c r="C25" s="71">
        <v>686</v>
      </c>
      <c r="D25" s="71">
        <v>655</v>
      </c>
      <c r="E25" s="72">
        <f t="shared" si="0"/>
        <v>1377</v>
      </c>
      <c r="G25" s="71">
        <v>1285</v>
      </c>
      <c r="H25" s="71">
        <v>264</v>
      </c>
      <c r="J25" s="71">
        <v>954</v>
      </c>
      <c r="K25" s="71">
        <v>423</v>
      </c>
      <c r="M25" s="56">
        <f t="shared" si="6"/>
        <v>93.318809005083523</v>
      </c>
      <c r="N25" s="56">
        <f t="shared" si="7"/>
        <v>19.17211328976035</v>
      </c>
      <c r="O25" s="56">
        <f t="shared" si="8"/>
        <v>30.718954248366014</v>
      </c>
      <c r="Q25" s="73">
        <v>3519</v>
      </c>
      <c r="R25" s="76">
        <f t="shared" si="4"/>
        <v>39.130434782608695</v>
      </c>
      <c r="T25" s="74"/>
    </row>
    <row r="26" spans="1:20" s="52" customFormat="1">
      <c r="A26" s="70" t="s">
        <v>50</v>
      </c>
      <c r="B26" s="71">
        <v>7</v>
      </c>
      <c r="C26" s="71">
        <v>132</v>
      </c>
      <c r="D26" s="71">
        <v>301</v>
      </c>
      <c r="E26" s="72">
        <f t="shared" si="0"/>
        <v>440</v>
      </c>
      <c r="G26" s="71">
        <v>171</v>
      </c>
      <c r="H26" s="71">
        <v>206</v>
      </c>
      <c r="J26" s="71">
        <v>241</v>
      </c>
      <c r="K26" s="71">
        <v>199</v>
      </c>
      <c r="M26" s="56">
        <f t="shared" si="6"/>
        <v>38.86363636363636</v>
      </c>
      <c r="N26" s="56">
        <f t="shared" si="7"/>
        <v>46.818181818181813</v>
      </c>
      <c r="O26" s="56">
        <f t="shared" si="8"/>
        <v>45.227272727272727</v>
      </c>
      <c r="Q26" s="73">
        <v>3978</v>
      </c>
      <c r="R26" s="76">
        <f t="shared" si="4"/>
        <v>11.060834590246355</v>
      </c>
      <c r="T26" s="74"/>
    </row>
    <row r="27" spans="1:20" s="52" customFormat="1">
      <c r="A27" s="70" t="s">
        <v>51</v>
      </c>
      <c r="B27" s="71">
        <v>1</v>
      </c>
      <c r="C27" s="71">
        <v>29</v>
      </c>
      <c r="D27" s="71">
        <v>172</v>
      </c>
      <c r="E27" s="72">
        <f t="shared" si="0"/>
        <v>202</v>
      </c>
      <c r="G27" s="71">
        <v>154</v>
      </c>
      <c r="H27" s="71">
        <v>68</v>
      </c>
      <c r="J27" s="71">
        <v>49</v>
      </c>
      <c r="K27" s="71">
        <v>153</v>
      </c>
      <c r="M27" s="56">
        <f t="shared" si="6"/>
        <v>76.237623762376231</v>
      </c>
      <c r="N27" s="56">
        <f t="shared" si="7"/>
        <v>33.663366336633665</v>
      </c>
      <c r="O27" s="56">
        <f t="shared" si="8"/>
        <v>75.742574257425744</v>
      </c>
      <c r="Q27" s="73">
        <v>2179</v>
      </c>
      <c r="R27" s="76">
        <f t="shared" si="4"/>
        <v>9.2703074804956405</v>
      </c>
      <c r="T27" s="74"/>
    </row>
    <row r="28" spans="1:20" s="52" customFormat="1">
      <c r="A28" s="70" t="s">
        <v>52</v>
      </c>
      <c r="B28" s="71">
        <v>4</v>
      </c>
      <c r="C28" s="71">
        <v>156</v>
      </c>
      <c r="D28" s="71">
        <v>486</v>
      </c>
      <c r="E28" s="72">
        <f t="shared" si="0"/>
        <v>646</v>
      </c>
      <c r="G28" s="71">
        <v>231</v>
      </c>
      <c r="H28" s="71">
        <v>298</v>
      </c>
      <c r="J28" s="71">
        <v>170</v>
      </c>
      <c r="K28" s="71">
        <v>476</v>
      </c>
      <c r="M28" s="56">
        <f t="shared" si="6"/>
        <v>35.758513931888544</v>
      </c>
      <c r="N28" s="56">
        <f t="shared" si="7"/>
        <v>46.130030959752325</v>
      </c>
      <c r="O28" s="56">
        <f t="shared" si="8"/>
        <v>73.684210526315795</v>
      </c>
      <c r="Q28" s="73">
        <v>5732</v>
      </c>
      <c r="R28" s="76">
        <f t="shared" si="4"/>
        <v>11.270062805303558</v>
      </c>
      <c r="T28" s="74"/>
    </row>
    <row r="29" spans="1:20" s="52" customFormat="1">
      <c r="A29" s="70" t="s">
        <v>53</v>
      </c>
      <c r="B29" s="71">
        <v>33</v>
      </c>
      <c r="C29" s="71">
        <v>253</v>
      </c>
      <c r="D29" s="71">
        <v>325</v>
      </c>
      <c r="E29" s="72">
        <f t="shared" si="0"/>
        <v>611</v>
      </c>
      <c r="G29" s="71">
        <v>161</v>
      </c>
      <c r="H29" s="71">
        <v>247</v>
      </c>
      <c r="J29" s="71">
        <v>175</v>
      </c>
      <c r="K29" s="71">
        <v>436</v>
      </c>
      <c r="M29" s="56">
        <f t="shared" si="6"/>
        <v>26.350245499181668</v>
      </c>
      <c r="N29" s="56">
        <f t="shared" si="7"/>
        <v>40.425531914893618</v>
      </c>
      <c r="O29" s="56">
        <f t="shared" si="8"/>
        <v>71.35842880523731</v>
      </c>
      <c r="Q29" s="73">
        <v>2090</v>
      </c>
      <c r="R29" s="76">
        <f t="shared" si="4"/>
        <v>29.234449760765553</v>
      </c>
      <c r="T29" s="74"/>
    </row>
    <row r="30" spans="1:20" s="52" customFormat="1">
      <c r="A30" s="70" t="s">
        <v>25</v>
      </c>
      <c r="B30" s="71">
        <v>13</v>
      </c>
      <c r="C30" s="71">
        <v>106</v>
      </c>
      <c r="D30" s="71">
        <v>161</v>
      </c>
      <c r="E30" s="72">
        <f t="shared" si="0"/>
        <v>280</v>
      </c>
      <c r="F30" s="75"/>
      <c r="G30" s="71">
        <v>135</v>
      </c>
      <c r="H30" s="71">
        <v>127</v>
      </c>
      <c r="J30" s="71">
        <v>169</v>
      </c>
      <c r="K30" s="71">
        <v>111</v>
      </c>
      <c r="M30" s="56">
        <f t="shared" si="6"/>
        <v>48.214285714285715</v>
      </c>
      <c r="N30" s="56">
        <f t="shared" si="7"/>
        <v>45.357142857142861</v>
      </c>
      <c r="O30" s="56">
        <f t="shared" si="8"/>
        <v>39.642857142857146</v>
      </c>
      <c r="Q30" s="73">
        <v>1657</v>
      </c>
      <c r="R30" s="76">
        <f t="shared" si="4"/>
        <v>16.898008449004223</v>
      </c>
      <c r="T30" s="74"/>
    </row>
    <row r="31" spans="1:20" ht="27.95" customHeight="1">
      <c r="A31" s="81" t="s">
        <v>5</v>
      </c>
      <c r="B31" s="27">
        <f>SUM(B4:B30)</f>
        <v>346</v>
      </c>
      <c r="C31" s="27">
        <f>SUM(C4:C30)</f>
        <v>4613</v>
      </c>
      <c r="D31" s="27">
        <f>SUM(D4:D30)</f>
        <v>8280</v>
      </c>
      <c r="E31" s="27">
        <f>SUM(E4:E30)</f>
        <v>13239</v>
      </c>
      <c r="F31" s="19"/>
      <c r="G31" s="27">
        <f>SUM(G4:G30)</f>
        <v>4778</v>
      </c>
      <c r="H31" s="27">
        <f>SUM(H4:H30)</f>
        <v>4318</v>
      </c>
      <c r="I31" s="3"/>
      <c r="J31" s="27">
        <f>SUM(J4:J30)</f>
        <v>7605</v>
      </c>
      <c r="K31" s="27">
        <f>SUM(K4:K30)</f>
        <v>5634</v>
      </c>
      <c r="L31" s="3"/>
      <c r="M31" s="4">
        <f t="shared" si="6"/>
        <v>36.090339149482595</v>
      </c>
      <c r="N31" s="4">
        <f t="shared" si="7"/>
        <v>32.615756477075308</v>
      </c>
      <c r="O31" s="4">
        <f t="shared" si="8"/>
        <v>42.55608429639701</v>
      </c>
      <c r="P31" s="3"/>
      <c r="Q31" s="43">
        <f>SUM(Q5:Q30)</f>
        <v>92621</v>
      </c>
      <c r="R31" s="80">
        <f t="shared" si="4"/>
        <v>14.293734682199501</v>
      </c>
      <c r="T31" s="45"/>
    </row>
    <row r="32" spans="1:20" ht="20.100000000000001" customHeight="1">
      <c r="A32" s="5" t="s">
        <v>70</v>
      </c>
      <c r="B32" s="23"/>
      <c r="C32" s="23"/>
      <c r="D32" s="23"/>
      <c r="E32" s="23"/>
      <c r="F32" s="22"/>
      <c r="G32" s="22"/>
      <c r="H32" s="22"/>
      <c r="I32" s="22"/>
      <c r="J32" s="22"/>
      <c r="K32" s="22"/>
      <c r="L32" s="22"/>
      <c r="M32" s="22"/>
      <c r="N32" s="22"/>
      <c r="O32" s="24"/>
      <c r="P32" s="22"/>
      <c r="Q32" s="44"/>
      <c r="R32" s="24"/>
    </row>
  </sheetData>
  <sortState ref="A17:A29">
    <sortCondition ref="A17"/>
  </sortState>
  <printOptions horizontalCentered="1" verticalCentered="1"/>
  <pageMargins left="0.55118110236220474" right="0.55118110236220474" top="0.74803149606299213" bottom="0.74803149606299213" header="0.31496062992125984" footer="0.31496062992125984"/>
  <pageSetup paperSize="9" scale="8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7"/>
  <sheetViews>
    <sheetView showGridLines="0" workbookViewId="0"/>
  </sheetViews>
  <sheetFormatPr defaultColWidth="11.85546875" defaultRowHeight="15"/>
  <cols>
    <col min="1" max="1" width="4.7109375" style="26" customWidth="1"/>
    <col min="2" max="2" width="27.7109375" style="26" customWidth="1"/>
    <col min="3" max="3" width="9.140625" style="26" customWidth="1"/>
    <col min="4" max="4" width="9.5703125" style="26" customWidth="1"/>
    <col min="5" max="6" width="8.140625" style="26" customWidth="1"/>
    <col min="7" max="7" width="9.140625" style="26" customWidth="1"/>
    <col min="8" max="8" width="7.140625" style="26" customWidth="1"/>
    <col min="9" max="9" width="9.140625" style="26" customWidth="1"/>
    <col min="10" max="10" width="3.5703125" style="26" customWidth="1"/>
    <col min="11" max="12" width="8.140625" style="26" customWidth="1"/>
    <col min="13" max="13" width="2.28515625" style="26" customWidth="1"/>
    <col min="14" max="15" width="8.140625" style="26" customWidth="1"/>
    <col min="16" max="16" width="2.28515625" style="26" customWidth="1"/>
    <col min="17" max="19" width="6.7109375" style="26" customWidth="1"/>
    <col min="20" max="20" width="5.7109375" style="26" customWidth="1"/>
    <col min="21" max="16384" width="11.85546875" style="26"/>
  </cols>
  <sheetData>
    <row r="1" spans="1:20" ht="24" customHeight="1">
      <c r="A1" s="15" t="s">
        <v>68</v>
      </c>
      <c r="B1" s="12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4"/>
      <c r="T1" s="1"/>
    </row>
    <row r="2" spans="1:20" ht="24" customHeight="1">
      <c r="A2" s="16" t="s">
        <v>24</v>
      </c>
      <c r="B2" s="8"/>
      <c r="C2" s="9"/>
      <c r="D2" s="9"/>
      <c r="E2" s="9"/>
      <c r="F2" s="9"/>
      <c r="G2" s="9"/>
      <c r="H2" s="9"/>
      <c r="I2" s="9"/>
      <c r="J2" s="10"/>
      <c r="K2" s="9"/>
      <c r="L2" s="9"/>
      <c r="M2" s="10"/>
      <c r="N2" s="9"/>
      <c r="O2" s="9"/>
      <c r="P2" s="10"/>
      <c r="Q2" s="9"/>
      <c r="R2" s="9"/>
      <c r="S2" s="11"/>
      <c r="T2" s="1"/>
    </row>
    <row r="3" spans="1:20" s="18" customFormat="1" ht="45">
      <c r="A3" s="28" t="s">
        <v>7</v>
      </c>
      <c r="B3" s="28" t="s">
        <v>6</v>
      </c>
      <c r="C3" s="28" t="s">
        <v>0</v>
      </c>
      <c r="D3" s="28" t="s">
        <v>3</v>
      </c>
      <c r="E3" s="28" t="s">
        <v>4</v>
      </c>
      <c r="F3" s="28" t="s">
        <v>28</v>
      </c>
      <c r="G3" s="29" t="s">
        <v>13</v>
      </c>
      <c r="H3" s="29" t="s">
        <v>26</v>
      </c>
      <c r="I3" s="28" t="s">
        <v>5</v>
      </c>
      <c r="J3" s="2" t="s">
        <v>9</v>
      </c>
      <c r="K3" s="30" t="s">
        <v>57</v>
      </c>
      <c r="L3" s="30" t="s">
        <v>56</v>
      </c>
      <c r="M3" s="2"/>
      <c r="N3" s="30" t="s">
        <v>11</v>
      </c>
      <c r="O3" s="30" t="s">
        <v>10</v>
      </c>
      <c r="P3" s="17"/>
      <c r="Q3" s="29" t="s">
        <v>14</v>
      </c>
      <c r="R3" s="29" t="s">
        <v>15</v>
      </c>
      <c r="S3" s="29" t="s">
        <v>16</v>
      </c>
    </row>
    <row r="4" spans="1:20" s="52" customFormat="1" ht="18" customHeight="1">
      <c r="A4" s="140" t="s">
        <v>17</v>
      </c>
      <c r="B4" s="46" t="s">
        <v>30</v>
      </c>
      <c r="C4" s="47">
        <v>19</v>
      </c>
      <c r="D4" s="47">
        <v>1</v>
      </c>
      <c r="E4" s="47">
        <v>0</v>
      </c>
      <c r="F4" s="47">
        <v>0</v>
      </c>
      <c r="G4" s="47">
        <v>17</v>
      </c>
      <c r="H4" s="47">
        <v>0</v>
      </c>
      <c r="I4" s="48">
        <f t="shared" ref="I4:I8" si="0">SUM(C4:H4)</f>
        <v>37</v>
      </c>
      <c r="J4" s="49"/>
      <c r="K4" s="47">
        <v>15</v>
      </c>
      <c r="L4" s="47">
        <v>7</v>
      </c>
      <c r="M4" s="49"/>
      <c r="N4" s="47">
        <v>32</v>
      </c>
      <c r="O4" s="47">
        <v>5</v>
      </c>
      <c r="P4" s="50"/>
      <c r="Q4" s="51">
        <f t="shared" ref="Q4:Q26" si="1">K4/I4%</f>
        <v>40.54054054054054</v>
      </c>
      <c r="R4" s="51">
        <f t="shared" ref="R4:R26" si="2">L4/I4%</f>
        <v>18.918918918918919</v>
      </c>
      <c r="S4" s="51">
        <f t="shared" ref="S4:S26" si="3">O4/I4%</f>
        <v>13.513513513513514</v>
      </c>
    </row>
    <row r="5" spans="1:20" s="52" customFormat="1" ht="14.45" customHeight="1">
      <c r="A5" s="141"/>
      <c r="B5" s="46" t="s">
        <v>31</v>
      </c>
      <c r="C5" s="47">
        <v>5</v>
      </c>
      <c r="D5" s="47">
        <v>0</v>
      </c>
      <c r="E5" s="47">
        <v>0</v>
      </c>
      <c r="F5" s="47">
        <v>0</v>
      </c>
      <c r="G5" s="47">
        <v>14</v>
      </c>
      <c r="H5" s="47">
        <v>0</v>
      </c>
      <c r="I5" s="53">
        <f>SUM(C5:H5)</f>
        <v>19</v>
      </c>
      <c r="J5" s="54"/>
      <c r="K5" s="62">
        <v>2</v>
      </c>
      <c r="L5" s="62">
        <v>1</v>
      </c>
      <c r="M5" s="54"/>
      <c r="N5" s="62">
        <v>18</v>
      </c>
      <c r="O5" s="62">
        <v>1</v>
      </c>
      <c r="P5" s="55"/>
      <c r="Q5" s="56">
        <f t="shared" ref="Q5:Q6" si="4">K5/I5%</f>
        <v>10.526315789473685</v>
      </c>
      <c r="R5" s="56">
        <f t="shared" ref="R5:R6" si="5">L5/I5%</f>
        <v>5.2631578947368425</v>
      </c>
      <c r="S5" s="56">
        <f t="shared" ref="S5:S6" si="6">O5/I5%</f>
        <v>5.2631578947368425</v>
      </c>
    </row>
    <row r="6" spans="1:20" s="52" customFormat="1" ht="14.45" customHeight="1">
      <c r="A6" s="141"/>
      <c r="B6" s="46" t="s">
        <v>54</v>
      </c>
      <c r="C6" s="47">
        <v>57</v>
      </c>
      <c r="D6" s="47">
        <v>5</v>
      </c>
      <c r="E6" s="47">
        <v>0</v>
      </c>
      <c r="F6" s="47">
        <v>0</v>
      </c>
      <c r="G6" s="47">
        <v>20</v>
      </c>
      <c r="H6" s="47">
        <v>0</v>
      </c>
      <c r="I6" s="53">
        <f t="shared" ref="I6" si="7">SUM(C6:H6)</f>
        <v>82</v>
      </c>
      <c r="J6" s="54"/>
      <c r="K6" s="62">
        <v>47</v>
      </c>
      <c r="L6" s="62">
        <v>41</v>
      </c>
      <c r="M6" s="54"/>
      <c r="N6" s="62">
        <v>42</v>
      </c>
      <c r="O6" s="62">
        <v>40</v>
      </c>
      <c r="P6" s="55"/>
      <c r="Q6" s="56">
        <f t="shared" si="4"/>
        <v>57.31707317073171</v>
      </c>
      <c r="R6" s="56">
        <f t="shared" si="5"/>
        <v>50</v>
      </c>
      <c r="S6" s="56">
        <f t="shared" si="6"/>
        <v>48.780487804878049</v>
      </c>
    </row>
    <row r="7" spans="1:20" s="52" customFormat="1" ht="14.45" customHeight="1">
      <c r="A7" s="141"/>
      <c r="B7" s="46" t="s">
        <v>25</v>
      </c>
      <c r="C7" s="47">
        <v>30</v>
      </c>
      <c r="D7" s="47">
        <v>8</v>
      </c>
      <c r="E7" s="47">
        <v>0</v>
      </c>
      <c r="F7" s="47">
        <v>0</v>
      </c>
      <c r="G7" s="47">
        <v>11</v>
      </c>
      <c r="H7" s="47">
        <v>0</v>
      </c>
      <c r="I7" s="53">
        <f t="shared" si="0"/>
        <v>49</v>
      </c>
      <c r="J7" s="54"/>
      <c r="K7" s="62">
        <v>29</v>
      </c>
      <c r="L7" s="62">
        <v>22</v>
      </c>
      <c r="M7" s="54"/>
      <c r="N7" s="62">
        <v>29</v>
      </c>
      <c r="O7" s="62">
        <v>20</v>
      </c>
      <c r="P7" s="55"/>
      <c r="Q7" s="56">
        <f t="shared" si="1"/>
        <v>59.183673469387756</v>
      </c>
      <c r="R7" s="56">
        <f t="shared" si="2"/>
        <v>44.897959183673471</v>
      </c>
      <c r="S7" s="56">
        <f t="shared" si="3"/>
        <v>40.816326530612244</v>
      </c>
    </row>
    <row r="8" spans="1:20" s="52" customFormat="1" ht="18" customHeight="1">
      <c r="A8" s="142"/>
      <c r="B8" s="57" t="s">
        <v>23</v>
      </c>
      <c r="C8" s="53">
        <f t="shared" ref="C8:H8" si="8">SUM(C4:C7)</f>
        <v>111</v>
      </c>
      <c r="D8" s="53">
        <f t="shared" si="8"/>
        <v>14</v>
      </c>
      <c r="E8" s="53">
        <f t="shared" si="8"/>
        <v>0</v>
      </c>
      <c r="F8" s="53">
        <f t="shared" si="8"/>
        <v>0</v>
      </c>
      <c r="G8" s="53">
        <f t="shared" si="8"/>
        <v>62</v>
      </c>
      <c r="H8" s="53">
        <f t="shared" si="8"/>
        <v>0</v>
      </c>
      <c r="I8" s="53">
        <f t="shared" si="0"/>
        <v>187</v>
      </c>
      <c r="J8" s="54"/>
      <c r="K8" s="53">
        <f>SUM(K4:K7)</f>
        <v>93</v>
      </c>
      <c r="L8" s="53">
        <f>SUM(L4:L7)</f>
        <v>71</v>
      </c>
      <c r="M8" s="54"/>
      <c r="N8" s="53">
        <f>SUM(N4:N7)</f>
        <v>121</v>
      </c>
      <c r="O8" s="53">
        <f>SUM(O4:O7)</f>
        <v>66</v>
      </c>
      <c r="P8" s="55"/>
      <c r="Q8" s="58">
        <f t="shared" si="1"/>
        <v>49.732620320855609</v>
      </c>
      <c r="R8" s="58">
        <f t="shared" si="2"/>
        <v>37.967914438502675</v>
      </c>
      <c r="S8" s="58">
        <f t="shared" si="3"/>
        <v>35.294117647058819</v>
      </c>
    </row>
    <row r="9" spans="1:20" s="52" customFormat="1">
      <c r="A9" s="67"/>
      <c r="B9" s="59"/>
      <c r="C9" s="60"/>
      <c r="D9" s="60"/>
      <c r="E9" s="60"/>
      <c r="F9" s="60"/>
      <c r="G9" s="60"/>
      <c r="H9" s="60"/>
      <c r="I9" s="60"/>
      <c r="J9" s="54"/>
      <c r="K9" s="60"/>
      <c r="L9" s="60"/>
      <c r="M9" s="54"/>
      <c r="N9" s="60"/>
      <c r="O9" s="60"/>
      <c r="P9" s="55"/>
      <c r="Q9" s="61"/>
      <c r="R9" s="61"/>
      <c r="S9" s="61"/>
    </row>
    <row r="10" spans="1:20" s="52" customFormat="1" ht="18" customHeight="1">
      <c r="A10" s="140" t="s">
        <v>12</v>
      </c>
      <c r="B10" s="46" t="s">
        <v>30</v>
      </c>
      <c r="C10" s="47">
        <v>256</v>
      </c>
      <c r="D10" s="47">
        <v>44</v>
      </c>
      <c r="E10" s="47">
        <v>0</v>
      </c>
      <c r="F10" s="47">
        <v>0</v>
      </c>
      <c r="G10" s="47">
        <v>365</v>
      </c>
      <c r="H10" s="47">
        <v>0</v>
      </c>
      <c r="I10" s="48">
        <f t="shared" ref="I10:I14" si="9">SUM(C10:H10)</f>
        <v>665</v>
      </c>
      <c r="J10" s="49"/>
      <c r="K10" s="47">
        <v>118</v>
      </c>
      <c r="L10" s="47">
        <v>56</v>
      </c>
      <c r="M10" s="49"/>
      <c r="N10" s="47">
        <v>552</v>
      </c>
      <c r="O10" s="47">
        <v>112</v>
      </c>
      <c r="P10" s="50"/>
      <c r="Q10" s="51">
        <f t="shared" si="1"/>
        <v>17.744360902255639</v>
      </c>
      <c r="R10" s="51">
        <f t="shared" si="2"/>
        <v>8.4210526315789469</v>
      </c>
      <c r="S10" s="51">
        <f t="shared" si="3"/>
        <v>16.842105263157894</v>
      </c>
    </row>
    <row r="11" spans="1:20" s="52" customFormat="1" ht="14.45" customHeight="1">
      <c r="A11" s="141"/>
      <c r="B11" s="46" t="s">
        <v>31</v>
      </c>
      <c r="C11" s="47">
        <v>48</v>
      </c>
      <c r="D11" s="47">
        <v>7</v>
      </c>
      <c r="E11" s="47">
        <v>0</v>
      </c>
      <c r="F11" s="47">
        <v>0</v>
      </c>
      <c r="G11" s="47">
        <v>95</v>
      </c>
      <c r="H11" s="47">
        <v>0</v>
      </c>
      <c r="I11" s="53">
        <f>SUM(C11:H11)</f>
        <v>150</v>
      </c>
      <c r="J11" s="54"/>
      <c r="K11" s="62">
        <v>17</v>
      </c>
      <c r="L11" s="62">
        <v>9</v>
      </c>
      <c r="M11" s="54"/>
      <c r="N11" s="62">
        <v>141</v>
      </c>
      <c r="O11" s="62">
        <v>9</v>
      </c>
      <c r="P11" s="55"/>
      <c r="Q11" s="56">
        <f t="shared" ref="Q11:Q12" si="10">K11/I11%</f>
        <v>11.333333333333334</v>
      </c>
      <c r="R11" s="56">
        <f t="shared" ref="R11:R12" si="11">L11/I11%</f>
        <v>6</v>
      </c>
      <c r="S11" s="56">
        <f t="shared" ref="S11:S12" si="12">O11/I11%</f>
        <v>6</v>
      </c>
    </row>
    <row r="12" spans="1:20" s="52" customFormat="1" ht="14.45" customHeight="1">
      <c r="A12" s="141"/>
      <c r="B12" s="46" t="s">
        <v>54</v>
      </c>
      <c r="C12" s="47">
        <v>383</v>
      </c>
      <c r="D12" s="47">
        <v>145</v>
      </c>
      <c r="E12" s="47">
        <v>0</v>
      </c>
      <c r="F12" s="47">
        <v>0</v>
      </c>
      <c r="G12" s="47">
        <v>255</v>
      </c>
      <c r="H12" s="47">
        <v>0</v>
      </c>
      <c r="I12" s="53">
        <f t="shared" ref="I12" si="13">SUM(C12:H12)</f>
        <v>783</v>
      </c>
      <c r="J12" s="54"/>
      <c r="K12" s="62">
        <v>317</v>
      </c>
      <c r="L12" s="62">
        <v>384</v>
      </c>
      <c r="M12" s="54"/>
      <c r="N12" s="62">
        <v>343</v>
      </c>
      <c r="O12" s="62">
        <v>439</v>
      </c>
      <c r="P12" s="55"/>
      <c r="Q12" s="56">
        <f t="shared" si="10"/>
        <v>40.485312899105999</v>
      </c>
      <c r="R12" s="56">
        <f t="shared" si="11"/>
        <v>49.042145593869733</v>
      </c>
      <c r="S12" s="56">
        <f t="shared" si="12"/>
        <v>56.066411238825033</v>
      </c>
    </row>
    <row r="13" spans="1:20" s="52" customFormat="1" ht="14.45" customHeight="1">
      <c r="A13" s="141"/>
      <c r="B13" s="46" t="s">
        <v>25</v>
      </c>
      <c r="C13" s="47">
        <v>318</v>
      </c>
      <c r="D13" s="47">
        <v>200</v>
      </c>
      <c r="E13" s="47">
        <v>0</v>
      </c>
      <c r="F13" s="47">
        <v>0</v>
      </c>
      <c r="G13" s="47">
        <v>183</v>
      </c>
      <c r="H13" s="47">
        <v>0</v>
      </c>
      <c r="I13" s="53">
        <f t="shared" si="9"/>
        <v>701</v>
      </c>
      <c r="J13" s="54"/>
      <c r="K13" s="62">
        <v>365</v>
      </c>
      <c r="L13" s="62">
        <v>233</v>
      </c>
      <c r="M13" s="54"/>
      <c r="N13" s="62">
        <v>334</v>
      </c>
      <c r="O13" s="62">
        <v>367</v>
      </c>
      <c r="P13" s="55"/>
      <c r="Q13" s="56">
        <f t="shared" si="1"/>
        <v>52.068473609129818</v>
      </c>
      <c r="R13" s="56">
        <f t="shared" si="2"/>
        <v>33.238231098430816</v>
      </c>
      <c r="S13" s="56">
        <f t="shared" si="3"/>
        <v>52.353780313837376</v>
      </c>
    </row>
    <row r="14" spans="1:20" s="52" customFormat="1" ht="18" customHeight="1">
      <c r="A14" s="142"/>
      <c r="B14" s="57" t="s">
        <v>22</v>
      </c>
      <c r="C14" s="53">
        <f t="shared" ref="C14:H14" si="14">SUM(C10:C13)</f>
        <v>1005</v>
      </c>
      <c r="D14" s="53">
        <f t="shared" si="14"/>
        <v>396</v>
      </c>
      <c r="E14" s="53">
        <f t="shared" si="14"/>
        <v>0</v>
      </c>
      <c r="F14" s="53">
        <f t="shared" si="14"/>
        <v>0</v>
      </c>
      <c r="G14" s="53">
        <f t="shared" si="14"/>
        <v>898</v>
      </c>
      <c r="H14" s="53">
        <f t="shared" si="14"/>
        <v>0</v>
      </c>
      <c r="I14" s="53">
        <f t="shared" si="9"/>
        <v>2299</v>
      </c>
      <c r="J14" s="54"/>
      <c r="K14" s="53">
        <f>SUM(K10:K13)</f>
        <v>817</v>
      </c>
      <c r="L14" s="53">
        <f>SUM(L10:L13)</f>
        <v>682</v>
      </c>
      <c r="M14" s="54"/>
      <c r="N14" s="53">
        <f>SUM(N10:N13)</f>
        <v>1370</v>
      </c>
      <c r="O14" s="53">
        <f>SUM(O10:O13)</f>
        <v>927</v>
      </c>
      <c r="P14" s="55"/>
      <c r="Q14" s="58">
        <f t="shared" si="1"/>
        <v>35.537190082644628</v>
      </c>
      <c r="R14" s="58">
        <f t="shared" si="2"/>
        <v>29.665071770334929</v>
      </c>
      <c r="S14" s="58">
        <f t="shared" si="3"/>
        <v>40.32187907785994</v>
      </c>
    </row>
    <row r="15" spans="1:20" s="52" customFormat="1">
      <c r="A15" s="67"/>
      <c r="B15" s="59"/>
      <c r="C15" s="60"/>
      <c r="D15" s="60"/>
      <c r="E15" s="60"/>
      <c r="F15" s="60"/>
      <c r="G15" s="60"/>
      <c r="H15" s="60"/>
      <c r="I15" s="60"/>
      <c r="J15" s="54"/>
      <c r="K15" s="60"/>
      <c r="L15" s="60"/>
      <c r="M15" s="54"/>
      <c r="N15" s="60"/>
      <c r="O15" s="60"/>
      <c r="P15" s="55"/>
      <c r="Q15" s="61"/>
      <c r="R15" s="61"/>
      <c r="S15" s="61"/>
    </row>
    <row r="16" spans="1:20" s="52" customFormat="1" ht="18" customHeight="1">
      <c r="A16" s="140" t="s">
        <v>8</v>
      </c>
      <c r="B16" s="46" t="s">
        <v>30</v>
      </c>
      <c r="C16" s="47">
        <v>626</v>
      </c>
      <c r="D16" s="47">
        <v>210</v>
      </c>
      <c r="E16" s="47">
        <v>1</v>
      </c>
      <c r="F16" s="47">
        <v>0</v>
      </c>
      <c r="G16" s="47">
        <v>240</v>
      </c>
      <c r="H16" s="47">
        <v>0</v>
      </c>
      <c r="I16" s="48">
        <f t="shared" ref="I16:I20" si="15">SUM(C16:H16)</f>
        <v>1077</v>
      </c>
      <c r="J16" s="49"/>
      <c r="K16" s="47">
        <v>135</v>
      </c>
      <c r="L16" s="47">
        <v>84</v>
      </c>
      <c r="M16" s="49"/>
      <c r="N16" s="47">
        <v>802</v>
      </c>
      <c r="O16" s="47">
        <v>275</v>
      </c>
      <c r="P16" s="50"/>
      <c r="Q16" s="51">
        <f t="shared" si="1"/>
        <v>12.534818941504179</v>
      </c>
      <c r="R16" s="51">
        <f t="shared" si="2"/>
        <v>7.7994428969359335</v>
      </c>
      <c r="S16" s="51">
        <f t="shared" si="3"/>
        <v>25.5338904363974</v>
      </c>
    </row>
    <row r="17" spans="1:19" s="52" customFormat="1">
      <c r="A17" s="141"/>
      <c r="B17" s="46" t="s">
        <v>31</v>
      </c>
      <c r="C17" s="47">
        <v>161</v>
      </c>
      <c r="D17" s="47">
        <v>27</v>
      </c>
      <c r="E17" s="47">
        <v>0</v>
      </c>
      <c r="F17" s="47">
        <v>0</v>
      </c>
      <c r="G17" s="47">
        <v>64</v>
      </c>
      <c r="H17" s="47">
        <v>0</v>
      </c>
      <c r="I17" s="53">
        <f>SUM(C17:H17)</f>
        <v>252</v>
      </c>
      <c r="J17" s="54"/>
      <c r="K17" s="62">
        <v>31</v>
      </c>
      <c r="L17" s="62">
        <v>11</v>
      </c>
      <c r="M17" s="54"/>
      <c r="N17" s="62">
        <v>229</v>
      </c>
      <c r="O17" s="62">
        <v>23</v>
      </c>
      <c r="P17" s="55"/>
      <c r="Q17" s="56">
        <f t="shared" ref="Q17:Q18" si="16">K17/I17%</f>
        <v>12.301587301587302</v>
      </c>
      <c r="R17" s="56">
        <f t="shared" ref="R17:R18" si="17">L17/I17%</f>
        <v>4.3650793650793647</v>
      </c>
      <c r="S17" s="56">
        <f t="shared" ref="S17:S18" si="18">O17/I17%</f>
        <v>9.1269841269841265</v>
      </c>
    </row>
    <row r="18" spans="1:19" s="52" customFormat="1">
      <c r="A18" s="141"/>
      <c r="B18" s="46" t="s">
        <v>54</v>
      </c>
      <c r="C18" s="47">
        <v>511</v>
      </c>
      <c r="D18" s="47">
        <v>408</v>
      </c>
      <c r="E18" s="47">
        <v>0</v>
      </c>
      <c r="F18" s="47">
        <v>0</v>
      </c>
      <c r="G18" s="47">
        <v>166</v>
      </c>
      <c r="H18" s="47">
        <v>0</v>
      </c>
      <c r="I18" s="53">
        <f t="shared" ref="I18" si="19">SUM(C18:H18)</f>
        <v>1085</v>
      </c>
      <c r="J18" s="54"/>
      <c r="K18" s="62">
        <v>284</v>
      </c>
      <c r="L18" s="62">
        <v>496</v>
      </c>
      <c r="M18" s="54"/>
      <c r="N18" s="62">
        <v>482</v>
      </c>
      <c r="O18" s="62">
        <v>603</v>
      </c>
      <c r="P18" s="55"/>
      <c r="Q18" s="56">
        <f t="shared" si="16"/>
        <v>26.175115207373274</v>
      </c>
      <c r="R18" s="56">
        <f t="shared" si="17"/>
        <v>45.714285714285715</v>
      </c>
      <c r="S18" s="56">
        <f t="shared" si="18"/>
        <v>55.576036866359452</v>
      </c>
    </row>
    <row r="19" spans="1:19" s="52" customFormat="1">
      <c r="A19" s="141"/>
      <c r="B19" s="46" t="s">
        <v>25</v>
      </c>
      <c r="C19" s="47">
        <v>503</v>
      </c>
      <c r="D19" s="47">
        <v>670</v>
      </c>
      <c r="E19" s="47">
        <v>1</v>
      </c>
      <c r="F19" s="47">
        <v>0</v>
      </c>
      <c r="G19" s="47">
        <v>161</v>
      </c>
      <c r="H19" s="47">
        <v>0</v>
      </c>
      <c r="I19" s="53">
        <f t="shared" si="15"/>
        <v>1335</v>
      </c>
      <c r="J19" s="54"/>
      <c r="K19" s="62">
        <v>490</v>
      </c>
      <c r="L19" s="62">
        <v>439</v>
      </c>
      <c r="M19" s="54"/>
      <c r="N19" s="62">
        <v>542</v>
      </c>
      <c r="O19" s="62">
        <v>793</v>
      </c>
      <c r="P19" s="55"/>
      <c r="Q19" s="56">
        <f t="shared" si="1"/>
        <v>36.704119850187269</v>
      </c>
      <c r="R19" s="56">
        <f t="shared" si="2"/>
        <v>32.883895131086142</v>
      </c>
      <c r="S19" s="56">
        <f t="shared" si="3"/>
        <v>59.400749063670411</v>
      </c>
    </row>
    <row r="20" spans="1:19" s="52" customFormat="1" ht="18" customHeight="1">
      <c r="A20" s="142"/>
      <c r="B20" s="57" t="s">
        <v>27</v>
      </c>
      <c r="C20" s="53">
        <f t="shared" ref="C20:H20" si="20">SUM(C16:C19)</f>
        <v>1801</v>
      </c>
      <c r="D20" s="53">
        <f t="shared" si="20"/>
        <v>1315</v>
      </c>
      <c r="E20" s="53">
        <f t="shared" si="20"/>
        <v>2</v>
      </c>
      <c r="F20" s="53">
        <f t="shared" si="20"/>
        <v>0</v>
      </c>
      <c r="G20" s="53">
        <f t="shared" si="20"/>
        <v>631</v>
      </c>
      <c r="H20" s="53">
        <f t="shared" si="20"/>
        <v>0</v>
      </c>
      <c r="I20" s="53">
        <f t="shared" si="15"/>
        <v>3749</v>
      </c>
      <c r="J20" s="54"/>
      <c r="K20" s="53">
        <f>SUM(K16:K19)</f>
        <v>940</v>
      </c>
      <c r="L20" s="53">
        <f>SUM(L16:L19)</f>
        <v>1030</v>
      </c>
      <c r="M20" s="54"/>
      <c r="N20" s="53">
        <f>SUM(N16:N19)</f>
        <v>2055</v>
      </c>
      <c r="O20" s="53">
        <f>SUM(O16:O19)</f>
        <v>1694</v>
      </c>
      <c r="P20" s="55"/>
      <c r="Q20" s="58">
        <f t="shared" si="1"/>
        <v>25.073352894105092</v>
      </c>
      <c r="R20" s="58">
        <f t="shared" si="2"/>
        <v>27.473993064817282</v>
      </c>
      <c r="S20" s="58">
        <f t="shared" si="3"/>
        <v>45.185382768738329</v>
      </c>
    </row>
    <row r="21" spans="1:19" s="52" customFormat="1">
      <c r="A21" s="67"/>
      <c r="B21" s="59"/>
      <c r="C21" s="60"/>
      <c r="D21" s="60"/>
      <c r="E21" s="60"/>
      <c r="F21" s="60"/>
      <c r="G21" s="60"/>
      <c r="H21" s="60"/>
      <c r="I21" s="60"/>
      <c r="J21" s="54"/>
      <c r="K21" s="60"/>
      <c r="L21" s="60"/>
      <c r="M21" s="54"/>
      <c r="N21" s="60"/>
      <c r="O21" s="60"/>
      <c r="P21" s="55"/>
      <c r="Q21" s="61"/>
      <c r="R21" s="61"/>
      <c r="S21" s="61"/>
    </row>
    <row r="22" spans="1:19" s="52" customFormat="1" ht="18" customHeight="1">
      <c r="A22" s="137" t="s">
        <v>5</v>
      </c>
      <c r="B22" s="46" t="s">
        <v>30</v>
      </c>
      <c r="C22" s="47">
        <f t="shared" ref="C22:I23" si="21">C16+C10+C4</f>
        <v>901</v>
      </c>
      <c r="D22" s="47">
        <f t="shared" si="21"/>
        <v>255</v>
      </c>
      <c r="E22" s="47">
        <f t="shared" si="21"/>
        <v>1</v>
      </c>
      <c r="F22" s="47">
        <f t="shared" si="21"/>
        <v>0</v>
      </c>
      <c r="G22" s="47">
        <f t="shared" si="21"/>
        <v>622</v>
      </c>
      <c r="H22" s="47">
        <f t="shared" si="21"/>
        <v>0</v>
      </c>
      <c r="I22" s="48">
        <f t="shared" si="21"/>
        <v>1779</v>
      </c>
      <c r="J22" s="49"/>
      <c r="K22" s="47">
        <f>K16+K10+K4</f>
        <v>268</v>
      </c>
      <c r="L22" s="47">
        <f>L16+L10+L4</f>
        <v>147</v>
      </c>
      <c r="M22" s="49"/>
      <c r="N22" s="47">
        <f>N16+N10+N4</f>
        <v>1386</v>
      </c>
      <c r="O22" s="47">
        <f>O16+O10+O4</f>
        <v>392</v>
      </c>
      <c r="P22" s="50"/>
      <c r="Q22" s="51">
        <f t="shared" si="1"/>
        <v>15.064643057897696</v>
      </c>
      <c r="R22" s="51">
        <f t="shared" si="2"/>
        <v>8.263069139966273</v>
      </c>
      <c r="S22" s="51">
        <f t="shared" si="3"/>
        <v>22.034851039910063</v>
      </c>
    </row>
    <row r="23" spans="1:19" s="52" customFormat="1">
      <c r="A23" s="138"/>
      <c r="B23" s="46" t="s">
        <v>31</v>
      </c>
      <c r="C23" s="62">
        <f t="shared" si="21"/>
        <v>214</v>
      </c>
      <c r="D23" s="62">
        <f t="shared" si="21"/>
        <v>34</v>
      </c>
      <c r="E23" s="62">
        <f t="shared" si="21"/>
        <v>0</v>
      </c>
      <c r="F23" s="62">
        <f t="shared" si="21"/>
        <v>0</v>
      </c>
      <c r="G23" s="62">
        <f t="shared" si="21"/>
        <v>173</v>
      </c>
      <c r="H23" s="47">
        <f t="shared" si="21"/>
        <v>0</v>
      </c>
      <c r="I23" s="53">
        <f t="shared" si="21"/>
        <v>421</v>
      </c>
      <c r="J23" s="54"/>
      <c r="K23" s="62">
        <f>K17+K11+K5</f>
        <v>50</v>
      </c>
      <c r="L23" s="62">
        <f>L17+L11+L5</f>
        <v>21</v>
      </c>
      <c r="M23" s="54"/>
      <c r="N23" s="62">
        <f>N17+N11+N5</f>
        <v>388</v>
      </c>
      <c r="O23" s="62">
        <f>O17+O11+O5</f>
        <v>33</v>
      </c>
      <c r="P23" s="55"/>
      <c r="Q23" s="56">
        <f t="shared" si="1"/>
        <v>11.876484560570072</v>
      </c>
      <c r="R23" s="56">
        <f t="shared" si="2"/>
        <v>4.9881235154394297</v>
      </c>
      <c r="S23" s="56">
        <f t="shared" si="3"/>
        <v>7.8384798099762474</v>
      </c>
    </row>
    <row r="24" spans="1:19" s="52" customFormat="1">
      <c r="A24" s="138"/>
      <c r="B24" s="46" t="s">
        <v>54</v>
      </c>
      <c r="C24" s="62">
        <f t="shared" ref="C24:H25" si="22">C18+C12+C6</f>
        <v>951</v>
      </c>
      <c r="D24" s="62">
        <f t="shared" si="22"/>
        <v>558</v>
      </c>
      <c r="E24" s="62">
        <f t="shared" si="22"/>
        <v>0</v>
      </c>
      <c r="F24" s="62">
        <f t="shared" si="22"/>
        <v>0</v>
      </c>
      <c r="G24" s="62">
        <f t="shared" si="22"/>
        <v>441</v>
      </c>
      <c r="H24" s="47">
        <f t="shared" si="22"/>
        <v>0</v>
      </c>
      <c r="I24" s="53">
        <f t="shared" ref="I24:I25" si="23">SUM(C24:H24)</f>
        <v>1950</v>
      </c>
      <c r="J24" s="54"/>
      <c r="K24" s="62">
        <f t="shared" ref="K24:L25" si="24">K18+K12+K6</f>
        <v>648</v>
      </c>
      <c r="L24" s="62">
        <f t="shared" si="24"/>
        <v>921</v>
      </c>
      <c r="M24" s="54"/>
      <c r="N24" s="62">
        <f t="shared" ref="N24:O25" si="25">N18+N12+N6</f>
        <v>867</v>
      </c>
      <c r="O24" s="62">
        <f t="shared" si="25"/>
        <v>1082</v>
      </c>
      <c r="P24" s="55"/>
      <c r="Q24" s="56">
        <f t="shared" si="1"/>
        <v>33.230769230769234</v>
      </c>
      <c r="R24" s="56">
        <f t="shared" si="2"/>
        <v>47.230769230769234</v>
      </c>
      <c r="S24" s="56">
        <f t="shared" si="3"/>
        <v>55.487179487179489</v>
      </c>
    </row>
    <row r="25" spans="1:19" s="52" customFormat="1">
      <c r="A25" s="138"/>
      <c r="B25" s="46" t="s">
        <v>25</v>
      </c>
      <c r="C25" s="62">
        <f t="shared" si="22"/>
        <v>851</v>
      </c>
      <c r="D25" s="62">
        <f t="shared" si="22"/>
        <v>878</v>
      </c>
      <c r="E25" s="62">
        <f t="shared" si="22"/>
        <v>1</v>
      </c>
      <c r="F25" s="62">
        <f t="shared" si="22"/>
        <v>0</v>
      </c>
      <c r="G25" s="62">
        <f t="shared" si="22"/>
        <v>355</v>
      </c>
      <c r="H25" s="47">
        <f t="shared" si="22"/>
        <v>0</v>
      </c>
      <c r="I25" s="53">
        <f t="shared" si="23"/>
        <v>2085</v>
      </c>
      <c r="J25" s="54"/>
      <c r="K25" s="62">
        <f t="shared" si="24"/>
        <v>884</v>
      </c>
      <c r="L25" s="62">
        <f t="shared" si="24"/>
        <v>694</v>
      </c>
      <c r="M25" s="54"/>
      <c r="N25" s="62">
        <f t="shared" si="25"/>
        <v>905</v>
      </c>
      <c r="O25" s="62">
        <f t="shared" si="25"/>
        <v>1180</v>
      </c>
      <c r="P25" s="55"/>
      <c r="Q25" s="56">
        <f t="shared" si="1"/>
        <v>42.398081534772182</v>
      </c>
      <c r="R25" s="56">
        <f t="shared" si="2"/>
        <v>33.285371702637889</v>
      </c>
      <c r="S25" s="56">
        <f t="shared" si="3"/>
        <v>56.594724220623498</v>
      </c>
    </row>
    <row r="26" spans="1:19" s="52" customFormat="1" ht="27.95" customHeight="1">
      <c r="A26" s="139"/>
      <c r="B26" s="63" t="s">
        <v>21</v>
      </c>
      <c r="C26" s="53">
        <f>SUM(C22:C25)</f>
        <v>2917</v>
      </c>
      <c r="D26" s="53">
        <f t="shared" ref="D26:H26" si="26">SUM(D22:D25)</f>
        <v>1725</v>
      </c>
      <c r="E26" s="53">
        <f t="shared" si="26"/>
        <v>2</v>
      </c>
      <c r="F26" s="53">
        <f t="shared" si="26"/>
        <v>0</v>
      </c>
      <c r="G26" s="53">
        <f t="shared" si="26"/>
        <v>1591</v>
      </c>
      <c r="H26" s="53">
        <f t="shared" si="26"/>
        <v>0</v>
      </c>
      <c r="I26" s="53">
        <f t="shared" ref="I26" si="27">SUM(C26:H26)</f>
        <v>6235</v>
      </c>
      <c r="J26" s="64"/>
      <c r="K26" s="65">
        <f>K20+K14+K8</f>
        <v>1850</v>
      </c>
      <c r="L26" s="65">
        <f>L20+L14+L8</f>
        <v>1783</v>
      </c>
      <c r="M26" s="64"/>
      <c r="N26" s="65">
        <f>SUM(N22:N25)</f>
        <v>3546</v>
      </c>
      <c r="O26" s="65">
        <f>SUM(O22:O25)</f>
        <v>2687</v>
      </c>
      <c r="P26" s="55"/>
      <c r="Q26" s="66">
        <f t="shared" si="1"/>
        <v>29.671210906174817</v>
      </c>
      <c r="R26" s="66">
        <f t="shared" si="2"/>
        <v>28.59663191659984</v>
      </c>
      <c r="S26" s="66">
        <f t="shared" si="3"/>
        <v>43.095429029671209</v>
      </c>
    </row>
    <row r="27" spans="1:19" ht="21.95" customHeight="1">
      <c r="A27" s="5" t="s">
        <v>70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7"/>
    </row>
  </sheetData>
  <mergeCells count="4">
    <mergeCell ref="A22:A26"/>
    <mergeCell ref="A4:A8"/>
    <mergeCell ref="A10:A14"/>
    <mergeCell ref="A16:A20"/>
  </mergeCells>
  <printOptions horizontalCentered="1" verticalCentered="1"/>
  <pageMargins left="0.55118110236220474" right="0.55118110236220474" top="0.78740157480314965" bottom="0.78740157480314965" header="0.31496062992125984" footer="0.31496062992125984"/>
  <pageSetup paperSize="9" scale="8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U32"/>
  <sheetViews>
    <sheetView showGridLines="0" workbookViewId="0"/>
  </sheetViews>
  <sheetFormatPr defaultColWidth="8.85546875" defaultRowHeight="15"/>
  <cols>
    <col min="1" max="1" width="38.7109375" style="26" customWidth="1"/>
    <col min="2" max="5" width="8.7109375" style="21" customWidth="1"/>
    <col min="6" max="6" width="3.5703125" style="26" customWidth="1"/>
    <col min="7" max="8" width="8.140625" style="26" customWidth="1"/>
    <col min="9" max="9" width="2.28515625" style="26" customWidth="1"/>
    <col min="10" max="11" width="7.7109375" style="26" customWidth="1"/>
    <col min="12" max="12" width="2.28515625" style="26" customWidth="1"/>
    <col min="13" max="15" width="6.7109375" style="26" customWidth="1"/>
    <col min="16" max="16" width="2.28515625" style="26" customWidth="1"/>
    <col min="17" max="17" width="8.7109375" style="20" customWidth="1"/>
    <col min="18" max="18" width="6.7109375" style="26" customWidth="1"/>
    <col min="19" max="19" width="5.5703125" style="26" customWidth="1"/>
    <col min="20" max="16384" width="8.85546875" style="26"/>
  </cols>
  <sheetData>
    <row r="1" spans="1:21" ht="24" customHeight="1">
      <c r="A1" s="15" t="s">
        <v>68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4"/>
      <c r="P1" s="13"/>
      <c r="Q1" s="39"/>
      <c r="R1" s="14"/>
      <c r="S1" s="1"/>
    </row>
    <row r="2" spans="1:21" ht="24" customHeight="1">
      <c r="A2" s="16" t="s">
        <v>58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11"/>
      <c r="P2" s="9"/>
      <c r="Q2" s="40"/>
      <c r="R2" s="11"/>
      <c r="S2" s="1"/>
    </row>
    <row r="3" spans="1:21" ht="45">
      <c r="A3" s="28" t="s">
        <v>59</v>
      </c>
      <c r="B3" s="37" t="s">
        <v>18</v>
      </c>
      <c r="C3" s="37" t="s">
        <v>19</v>
      </c>
      <c r="D3" s="37" t="s">
        <v>20</v>
      </c>
      <c r="E3" s="37" t="s">
        <v>5</v>
      </c>
      <c r="F3" s="2" t="s">
        <v>9</v>
      </c>
      <c r="G3" s="38" t="s">
        <v>57</v>
      </c>
      <c r="H3" s="38" t="s">
        <v>56</v>
      </c>
      <c r="I3" s="2"/>
      <c r="J3" s="38" t="s">
        <v>11</v>
      </c>
      <c r="K3" s="37" t="s">
        <v>10</v>
      </c>
      <c r="L3" s="2"/>
      <c r="M3" s="36" t="s">
        <v>14</v>
      </c>
      <c r="N3" s="36" t="s">
        <v>15</v>
      </c>
      <c r="O3" s="36" t="s">
        <v>16</v>
      </c>
      <c r="P3" s="2"/>
      <c r="Q3" s="41" t="s">
        <v>60</v>
      </c>
      <c r="R3" s="36" t="s">
        <v>61</v>
      </c>
    </row>
    <row r="4" spans="1:21" s="52" customFormat="1" ht="18" customHeight="1">
      <c r="A4" s="69" t="s">
        <v>1</v>
      </c>
      <c r="B4" s="31"/>
      <c r="C4" s="32"/>
      <c r="D4" s="32"/>
      <c r="E4" s="32"/>
      <c r="F4" s="35"/>
      <c r="G4" s="32"/>
      <c r="H4" s="32"/>
      <c r="I4" s="35"/>
      <c r="J4" s="32"/>
      <c r="K4" s="32"/>
      <c r="L4" s="35"/>
      <c r="M4" s="33"/>
      <c r="N4" s="33"/>
      <c r="O4" s="33"/>
      <c r="P4" s="35"/>
      <c r="Q4" s="42"/>
      <c r="R4" s="34"/>
    </row>
    <row r="5" spans="1:21" s="52" customFormat="1">
      <c r="A5" s="70" t="s">
        <v>34</v>
      </c>
      <c r="B5" s="77">
        <v>0</v>
      </c>
      <c r="C5" s="77">
        <v>0</v>
      </c>
      <c r="D5" s="77">
        <v>0</v>
      </c>
      <c r="E5" s="78">
        <f t="shared" ref="E5:E30" si="0">SUM(B5:D5)</f>
        <v>0</v>
      </c>
      <c r="G5" s="71">
        <v>0</v>
      </c>
      <c r="H5" s="77">
        <v>0</v>
      </c>
      <c r="J5" s="77">
        <v>0</v>
      </c>
      <c r="K5" s="77">
        <v>0</v>
      </c>
      <c r="L5" s="68"/>
      <c r="M5" s="62">
        <v>0</v>
      </c>
      <c r="N5" s="62">
        <v>0</v>
      </c>
      <c r="O5" s="62">
        <v>0</v>
      </c>
      <c r="Q5" s="73">
        <v>54</v>
      </c>
      <c r="R5" s="62">
        <f>+E5/Q5%</f>
        <v>0</v>
      </c>
      <c r="U5" s="74"/>
    </row>
    <row r="6" spans="1:21" s="52" customFormat="1">
      <c r="A6" s="70" t="s">
        <v>35</v>
      </c>
      <c r="B6" s="71">
        <v>7</v>
      </c>
      <c r="C6" s="71">
        <v>116</v>
      </c>
      <c r="D6" s="71">
        <v>243</v>
      </c>
      <c r="E6" s="72">
        <f t="shared" si="0"/>
        <v>366</v>
      </c>
      <c r="G6" s="71">
        <v>81</v>
      </c>
      <c r="H6" s="77">
        <v>71</v>
      </c>
      <c r="J6" s="71">
        <v>217</v>
      </c>
      <c r="K6" s="71">
        <v>149</v>
      </c>
      <c r="M6" s="56">
        <f t="shared" ref="M6:M9" si="1">G6/E6%</f>
        <v>22.131147540983605</v>
      </c>
      <c r="N6" s="56">
        <f t="shared" ref="N6:N9" si="2">H6/E6%</f>
        <v>19.398907103825135</v>
      </c>
      <c r="O6" s="56">
        <f t="shared" ref="O6:O9" si="3">K6/E6%</f>
        <v>40.710382513661202</v>
      </c>
      <c r="Q6" s="73">
        <v>2074</v>
      </c>
      <c r="R6" s="76">
        <f t="shared" ref="R6:R31" si="4">+E6/Q6%</f>
        <v>17.647058823529413</v>
      </c>
      <c r="U6" s="74"/>
    </row>
    <row r="7" spans="1:21" s="52" customFormat="1">
      <c r="A7" s="70" t="s">
        <v>36</v>
      </c>
      <c r="B7" s="71">
        <v>1</v>
      </c>
      <c r="C7" s="71">
        <v>14</v>
      </c>
      <c r="D7" s="71">
        <v>32</v>
      </c>
      <c r="E7" s="72">
        <f t="shared" si="0"/>
        <v>47</v>
      </c>
      <c r="G7" s="71">
        <v>9</v>
      </c>
      <c r="H7" s="71">
        <v>10</v>
      </c>
      <c r="J7" s="71">
        <v>23</v>
      </c>
      <c r="K7" s="71">
        <v>24</v>
      </c>
      <c r="M7" s="56">
        <f t="shared" si="1"/>
        <v>19.148936170212767</v>
      </c>
      <c r="N7" s="56">
        <f t="shared" si="2"/>
        <v>21.276595744680851</v>
      </c>
      <c r="O7" s="56">
        <f t="shared" si="3"/>
        <v>51.063829787234049</v>
      </c>
      <c r="Q7" s="73">
        <v>553</v>
      </c>
      <c r="R7" s="76">
        <f t="shared" si="4"/>
        <v>8.4990958408679926</v>
      </c>
      <c r="U7" s="74"/>
    </row>
    <row r="8" spans="1:21" s="52" customFormat="1">
      <c r="A8" s="70" t="s">
        <v>37</v>
      </c>
      <c r="B8" s="71">
        <v>0</v>
      </c>
      <c r="C8" s="71">
        <v>37</v>
      </c>
      <c r="D8" s="71">
        <v>83</v>
      </c>
      <c r="E8" s="72">
        <f t="shared" si="0"/>
        <v>120</v>
      </c>
      <c r="G8" s="71">
        <v>30</v>
      </c>
      <c r="H8" s="71">
        <v>4</v>
      </c>
      <c r="J8" s="71">
        <v>87</v>
      </c>
      <c r="K8" s="71">
        <v>33</v>
      </c>
      <c r="M8" s="56">
        <f t="shared" si="1"/>
        <v>25</v>
      </c>
      <c r="N8" s="56">
        <f t="shared" si="2"/>
        <v>3.3333333333333335</v>
      </c>
      <c r="O8" s="56">
        <f t="shared" si="3"/>
        <v>27.5</v>
      </c>
      <c r="Q8" s="73">
        <v>1768</v>
      </c>
      <c r="R8" s="76">
        <f t="shared" si="4"/>
        <v>6.7873303167420813</v>
      </c>
      <c r="U8" s="74"/>
    </row>
    <row r="9" spans="1:21" s="52" customFormat="1">
      <c r="A9" s="70" t="s">
        <v>38</v>
      </c>
      <c r="B9" s="71">
        <v>11</v>
      </c>
      <c r="C9" s="71">
        <v>225</v>
      </c>
      <c r="D9" s="71">
        <v>327</v>
      </c>
      <c r="E9" s="72">
        <f t="shared" si="0"/>
        <v>563</v>
      </c>
      <c r="G9" s="71">
        <v>49</v>
      </c>
      <c r="H9" s="71">
        <v>24</v>
      </c>
      <c r="J9" s="71">
        <v>485</v>
      </c>
      <c r="K9" s="71">
        <v>78</v>
      </c>
      <c r="M9" s="56">
        <f t="shared" si="1"/>
        <v>8.7033747779751334</v>
      </c>
      <c r="N9" s="56">
        <f t="shared" si="2"/>
        <v>4.2628774422735347</v>
      </c>
      <c r="O9" s="56">
        <f t="shared" si="3"/>
        <v>13.854351687388988</v>
      </c>
      <c r="Q9" s="73">
        <v>5114</v>
      </c>
      <c r="R9" s="76">
        <f t="shared" si="4"/>
        <v>11.008994915917091</v>
      </c>
      <c r="U9" s="74"/>
    </row>
    <row r="10" spans="1:21" s="52" customFormat="1">
      <c r="A10" s="70" t="s">
        <v>39</v>
      </c>
      <c r="B10" s="71">
        <v>14</v>
      </c>
      <c r="C10" s="71">
        <v>200</v>
      </c>
      <c r="D10" s="71">
        <v>236</v>
      </c>
      <c r="E10" s="72">
        <f t="shared" si="0"/>
        <v>450</v>
      </c>
      <c r="G10" s="71">
        <v>65</v>
      </c>
      <c r="H10" s="77">
        <v>20</v>
      </c>
      <c r="J10" s="71">
        <v>392</v>
      </c>
      <c r="K10" s="71">
        <v>58</v>
      </c>
      <c r="M10" s="56">
        <f t="shared" ref="M10:M12" si="5">G10/E10%</f>
        <v>14.444444444444445</v>
      </c>
      <c r="N10" s="56">
        <f t="shared" ref="N10:N12" si="6">H10/E10%</f>
        <v>4.4444444444444446</v>
      </c>
      <c r="O10" s="56">
        <f t="shared" ref="O10:O12" si="7">K10/E10%</f>
        <v>12.888888888888889</v>
      </c>
      <c r="Q10" s="73">
        <v>2537</v>
      </c>
      <c r="R10" s="76">
        <f t="shared" si="4"/>
        <v>17.737485218762316</v>
      </c>
      <c r="U10" s="74"/>
    </row>
    <row r="11" spans="1:21" s="52" customFormat="1">
      <c r="A11" s="70" t="s">
        <v>40</v>
      </c>
      <c r="B11" s="71">
        <v>4</v>
      </c>
      <c r="C11" s="71">
        <v>61</v>
      </c>
      <c r="D11" s="71">
        <v>125</v>
      </c>
      <c r="E11" s="72">
        <f t="shared" si="0"/>
        <v>190</v>
      </c>
      <c r="G11" s="71">
        <v>27</v>
      </c>
      <c r="H11" s="71">
        <v>16</v>
      </c>
      <c r="J11" s="71">
        <v>150</v>
      </c>
      <c r="K11" s="71">
        <v>40</v>
      </c>
      <c r="M11" s="56">
        <f t="shared" si="5"/>
        <v>14.210526315789474</v>
      </c>
      <c r="N11" s="56">
        <f t="shared" si="6"/>
        <v>8.4210526315789469</v>
      </c>
      <c r="O11" s="56">
        <f t="shared" si="7"/>
        <v>21.05263157894737</v>
      </c>
      <c r="P11" s="35"/>
      <c r="Q11" s="73">
        <v>1709</v>
      </c>
      <c r="R11" s="76">
        <f t="shared" si="4"/>
        <v>11.117612638970158</v>
      </c>
      <c r="U11" s="74"/>
    </row>
    <row r="12" spans="1:21" s="52" customFormat="1">
      <c r="A12" s="70" t="s">
        <v>41</v>
      </c>
      <c r="B12" s="77">
        <v>0</v>
      </c>
      <c r="C12" s="71">
        <v>9</v>
      </c>
      <c r="D12" s="71">
        <v>32</v>
      </c>
      <c r="E12" s="72">
        <f t="shared" si="0"/>
        <v>41</v>
      </c>
      <c r="F12" s="35"/>
      <c r="G12" s="71">
        <v>6</v>
      </c>
      <c r="H12" s="71">
        <v>3</v>
      </c>
      <c r="I12" s="35"/>
      <c r="J12" s="71">
        <v>31</v>
      </c>
      <c r="K12" s="71">
        <v>10</v>
      </c>
      <c r="L12" s="35"/>
      <c r="M12" s="56">
        <f t="shared" si="5"/>
        <v>14.634146341463415</v>
      </c>
      <c r="N12" s="56">
        <f t="shared" si="6"/>
        <v>7.3170731707317076</v>
      </c>
      <c r="O12" s="56">
        <f t="shared" si="7"/>
        <v>24.390243902439025</v>
      </c>
      <c r="P12" s="35"/>
      <c r="Q12" s="73">
        <v>622</v>
      </c>
      <c r="R12" s="76">
        <f t="shared" si="4"/>
        <v>6.591639871382637</v>
      </c>
      <c r="U12" s="74"/>
    </row>
    <row r="13" spans="1:21" s="52" customFormat="1" ht="18" customHeight="1">
      <c r="A13" s="69" t="s">
        <v>2</v>
      </c>
      <c r="B13" s="31"/>
      <c r="C13" s="32"/>
      <c r="D13" s="32"/>
      <c r="E13" s="32"/>
      <c r="F13" s="35"/>
      <c r="G13" s="32"/>
      <c r="H13" s="32"/>
      <c r="I13" s="35"/>
      <c r="J13" s="32"/>
      <c r="K13" s="32"/>
      <c r="L13" s="35"/>
      <c r="M13" s="33"/>
      <c r="N13" s="33"/>
      <c r="O13" s="33"/>
      <c r="P13" s="35"/>
      <c r="Q13" s="42"/>
      <c r="R13" s="79"/>
      <c r="U13" s="74"/>
    </row>
    <row r="14" spans="1:21" s="52" customFormat="1">
      <c r="A14" s="70" t="s">
        <v>32</v>
      </c>
      <c r="B14" s="71">
        <v>5</v>
      </c>
      <c r="C14" s="71">
        <v>26</v>
      </c>
      <c r="D14" s="71">
        <v>59</v>
      </c>
      <c r="E14" s="72">
        <f>SUM(B14:D14)</f>
        <v>90</v>
      </c>
      <c r="F14" s="35"/>
      <c r="G14" s="71">
        <v>10</v>
      </c>
      <c r="H14" s="71">
        <v>4</v>
      </c>
      <c r="I14" s="35"/>
      <c r="J14" s="71">
        <v>82</v>
      </c>
      <c r="K14" s="71">
        <v>8</v>
      </c>
      <c r="L14" s="35"/>
      <c r="M14" s="56">
        <f>G14/E14%</f>
        <v>11.111111111111111</v>
      </c>
      <c r="N14" s="56">
        <f>H14/E14%</f>
        <v>4.4444444444444446</v>
      </c>
      <c r="O14" s="56">
        <f>K14/E14%</f>
        <v>8.8888888888888893</v>
      </c>
      <c r="P14" s="35"/>
      <c r="Q14" s="73">
        <v>936</v>
      </c>
      <c r="R14" s="76">
        <f t="shared" si="4"/>
        <v>9.6153846153846168</v>
      </c>
      <c r="U14" s="74"/>
    </row>
    <row r="15" spans="1:21" s="52" customFormat="1">
      <c r="A15" s="70" t="s">
        <v>33</v>
      </c>
      <c r="B15" s="71">
        <v>14</v>
      </c>
      <c r="C15" s="71">
        <v>124</v>
      </c>
      <c r="D15" s="71">
        <v>193</v>
      </c>
      <c r="E15" s="72">
        <f t="shared" ref="E15" si="8">SUM(B15:D15)</f>
        <v>331</v>
      </c>
      <c r="F15" s="35"/>
      <c r="G15" s="71">
        <v>40</v>
      </c>
      <c r="H15" s="71">
        <v>17</v>
      </c>
      <c r="I15" s="35"/>
      <c r="J15" s="71">
        <v>306</v>
      </c>
      <c r="K15" s="71">
        <v>25</v>
      </c>
      <c r="L15" s="35"/>
      <c r="M15" s="56">
        <f>G15/E15%</f>
        <v>12.084592145015106</v>
      </c>
      <c r="N15" s="56">
        <f>H15/E15%</f>
        <v>5.1359516616314203</v>
      </c>
      <c r="O15" s="56">
        <f>K15/E15%</f>
        <v>7.5528700906344408</v>
      </c>
      <c r="P15" s="35"/>
      <c r="Q15" s="73">
        <v>1352</v>
      </c>
      <c r="R15" s="76">
        <f t="shared" si="4"/>
        <v>24.482248520710058</v>
      </c>
      <c r="U15" s="74"/>
    </row>
    <row r="16" spans="1:21" s="52" customFormat="1" ht="18" customHeight="1">
      <c r="A16" s="69" t="s">
        <v>29</v>
      </c>
      <c r="B16" s="31"/>
      <c r="C16" s="32"/>
      <c r="D16" s="32"/>
      <c r="E16" s="32"/>
      <c r="F16" s="35"/>
      <c r="G16" s="32"/>
      <c r="H16" s="32"/>
      <c r="I16" s="35"/>
      <c r="J16" s="32"/>
      <c r="K16" s="32"/>
      <c r="L16" s="35"/>
      <c r="M16" s="33"/>
      <c r="N16" s="33"/>
      <c r="O16" s="33"/>
      <c r="P16" s="35"/>
      <c r="Q16" s="42"/>
      <c r="R16" s="79"/>
      <c r="U16" s="74"/>
    </row>
    <row r="17" spans="1:21" s="52" customFormat="1">
      <c r="A17" s="70" t="s">
        <v>55</v>
      </c>
      <c r="B17" s="71">
        <v>3</v>
      </c>
      <c r="C17" s="71">
        <v>66</v>
      </c>
      <c r="D17" s="71">
        <v>105</v>
      </c>
      <c r="E17" s="72">
        <f t="shared" si="0"/>
        <v>174</v>
      </c>
      <c r="G17" s="71">
        <v>16</v>
      </c>
      <c r="H17" s="71">
        <v>19</v>
      </c>
      <c r="J17" s="71">
        <v>156</v>
      </c>
      <c r="K17" s="71">
        <v>18</v>
      </c>
      <c r="M17" s="56">
        <f>G17/E17%</f>
        <v>9.1954022988505741</v>
      </c>
      <c r="N17" s="56">
        <f>H17/E17%</f>
        <v>10.919540229885058</v>
      </c>
      <c r="O17" s="56">
        <f>K17/E17%</f>
        <v>10.344827586206897</v>
      </c>
      <c r="Q17" s="73">
        <v>844</v>
      </c>
      <c r="R17" s="76">
        <f t="shared" si="4"/>
        <v>20.616113744075829</v>
      </c>
      <c r="U17" s="74"/>
    </row>
    <row r="18" spans="1:21" s="52" customFormat="1">
      <c r="A18" s="70" t="s">
        <v>42</v>
      </c>
      <c r="B18" s="71">
        <v>8</v>
      </c>
      <c r="C18" s="71">
        <v>306</v>
      </c>
      <c r="D18" s="71">
        <v>608</v>
      </c>
      <c r="E18" s="72">
        <f t="shared" si="0"/>
        <v>922</v>
      </c>
      <c r="G18" s="71">
        <v>256</v>
      </c>
      <c r="H18" s="71">
        <v>412</v>
      </c>
      <c r="J18" s="71">
        <v>380</v>
      </c>
      <c r="K18" s="71">
        <v>542</v>
      </c>
      <c r="M18" s="56">
        <f t="shared" ref="M18:M29" si="9">G18/E18%</f>
        <v>27.76572668112798</v>
      </c>
      <c r="N18" s="56">
        <f t="shared" ref="N18:N29" si="10">H18/E18%</f>
        <v>44.685466377440342</v>
      </c>
      <c r="O18" s="56">
        <f t="shared" ref="O18:O29" si="11">K18/E18%</f>
        <v>58.785249457700644</v>
      </c>
      <c r="Q18" s="73">
        <v>4955</v>
      </c>
      <c r="R18" s="76">
        <f t="shared" si="4"/>
        <v>18.607467204843594</v>
      </c>
      <c r="U18" s="74"/>
    </row>
    <row r="19" spans="1:21" s="52" customFormat="1">
      <c r="A19" s="70" t="s">
        <v>43</v>
      </c>
      <c r="B19" s="71">
        <v>7</v>
      </c>
      <c r="C19" s="71">
        <v>71</v>
      </c>
      <c r="D19" s="71">
        <v>137</v>
      </c>
      <c r="E19" s="72">
        <f t="shared" si="0"/>
        <v>215</v>
      </c>
      <c r="G19" s="71">
        <v>92</v>
      </c>
      <c r="H19" s="71">
        <v>42</v>
      </c>
      <c r="J19" s="71">
        <v>161</v>
      </c>
      <c r="K19" s="71">
        <v>54</v>
      </c>
      <c r="M19" s="56">
        <f t="shared" si="9"/>
        <v>42.79069767441861</v>
      </c>
      <c r="N19" s="56">
        <f t="shared" si="10"/>
        <v>19.534883720930232</v>
      </c>
      <c r="O19" s="56">
        <f t="shared" si="11"/>
        <v>25.116279069767444</v>
      </c>
      <c r="Q19" s="73">
        <v>2557</v>
      </c>
      <c r="R19" s="76">
        <f t="shared" si="4"/>
        <v>8.4082909659757519</v>
      </c>
      <c r="U19" s="74"/>
    </row>
    <row r="20" spans="1:21" s="52" customFormat="1">
      <c r="A20" s="70" t="s">
        <v>44</v>
      </c>
      <c r="B20" s="71">
        <v>71</v>
      </c>
      <c r="C20" s="71">
        <v>410</v>
      </c>
      <c r="D20" s="71">
        <v>372</v>
      </c>
      <c r="E20" s="72">
        <f t="shared" si="0"/>
        <v>853</v>
      </c>
      <c r="G20" s="71">
        <v>375</v>
      </c>
      <c r="H20" s="71">
        <v>490</v>
      </c>
      <c r="J20" s="71">
        <v>331</v>
      </c>
      <c r="K20" s="71">
        <v>522</v>
      </c>
      <c r="M20" s="56">
        <f t="shared" si="9"/>
        <v>43.962485345838225</v>
      </c>
      <c r="N20" s="56">
        <f t="shared" si="10"/>
        <v>57.444314185228606</v>
      </c>
      <c r="O20" s="56">
        <f t="shared" si="11"/>
        <v>61.195779601406805</v>
      </c>
      <c r="Q20" s="73">
        <v>2404</v>
      </c>
      <c r="R20" s="76">
        <f t="shared" si="4"/>
        <v>35.482529118136441</v>
      </c>
      <c r="U20" s="74"/>
    </row>
    <row r="21" spans="1:21" s="52" customFormat="1">
      <c r="A21" s="70" t="s">
        <v>45</v>
      </c>
      <c r="B21" s="71">
        <v>0</v>
      </c>
      <c r="C21" s="71">
        <v>15</v>
      </c>
      <c r="D21" s="71">
        <v>41</v>
      </c>
      <c r="E21" s="72">
        <f t="shared" si="0"/>
        <v>56</v>
      </c>
      <c r="G21" s="71">
        <v>3</v>
      </c>
      <c r="H21" s="71">
        <v>9</v>
      </c>
      <c r="J21" s="71">
        <v>21</v>
      </c>
      <c r="K21" s="71">
        <v>35</v>
      </c>
      <c r="M21" s="56">
        <f t="shared" si="9"/>
        <v>5.3571428571428568</v>
      </c>
      <c r="N21" s="56">
        <f t="shared" si="10"/>
        <v>16.071428571428569</v>
      </c>
      <c r="O21" s="56">
        <f t="shared" si="11"/>
        <v>62.499999999999993</v>
      </c>
      <c r="Q21" s="73">
        <v>377</v>
      </c>
      <c r="R21" s="76">
        <f t="shared" si="4"/>
        <v>14.854111405835544</v>
      </c>
      <c r="U21" s="74"/>
    </row>
    <row r="22" spans="1:21" s="52" customFormat="1">
      <c r="A22" s="70" t="s">
        <v>46</v>
      </c>
      <c r="B22" s="71">
        <v>1</v>
      </c>
      <c r="C22" s="71">
        <v>22</v>
      </c>
      <c r="D22" s="71">
        <v>89</v>
      </c>
      <c r="E22" s="72">
        <f t="shared" si="0"/>
        <v>112</v>
      </c>
      <c r="G22" s="71">
        <v>3</v>
      </c>
      <c r="H22" s="71">
        <v>14</v>
      </c>
      <c r="J22" s="71">
        <v>36</v>
      </c>
      <c r="K22" s="71">
        <v>76</v>
      </c>
      <c r="M22" s="56">
        <f t="shared" si="9"/>
        <v>2.6785714285714284</v>
      </c>
      <c r="N22" s="56">
        <f t="shared" si="10"/>
        <v>12.499999999999998</v>
      </c>
      <c r="O22" s="56">
        <f t="shared" si="11"/>
        <v>67.857142857142847</v>
      </c>
      <c r="Q22" s="73">
        <v>1570</v>
      </c>
      <c r="R22" s="76">
        <f t="shared" si="4"/>
        <v>7.1337579617834397</v>
      </c>
      <c r="U22" s="74"/>
    </row>
    <row r="23" spans="1:21" s="52" customFormat="1">
      <c r="A23" s="70" t="s">
        <v>47</v>
      </c>
      <c r="B23" s="71">
        <v>1</v>
      </c>
      <c r="C23" s="71">
        <v>3</v>
      </c>
      <c r="D23" s="71">
        <v>6</v>
      </c>
      <c r="E23" s="72">
        <f t="shared" si="0"/>
        <v>10</v>
      </c>
      <c r="G23" s="71">
        <v>2</v>
      </c>
      <c r="H23" s="71">
        <v>6</v>
      </c>
      <c r="J23" s="71">
        <v>3</v>
      </c>
      <c r="K23" s="71">
        <v>7</v>
      </c>
      <c r="M23" s="56">
        <f t="shared" si="9"/>
        <v>20</v>
      </c>
      <c r="N23" s="56">
        <f t="shared" si="10"/>
        <v>60</v>
      </c>
      <c r="O23" s="56">
        <f t="shared" si="11"/>
        <v>70</v>
      </c>
      <c r="Q23" s="73">
        <v>81</v>
      </c>
      <c r="R23" s="76">
        <f t="shared" si="4"/>
        <v>12.345679012345679</v>
      </c>
      <c r="U23" s="74"/>
    </row>
    <row r="24" spans="1:21" s="52" customFormat="1">
      <c r="A24" s="70" t="s">
        <v>48</v>
      </c>
      <c r="B24" s="71">
        <v>0</v>
      </c>
      <c r="C24" s="71">
        <v>67</v>
      </c>
      <c r="D24" s="71">
        <v>111</v>
      </c>
      <c r="E24" s="72">
        <f t="shared" si="0"/>
        <v>178</v>
      </c>
      <c r="G24" s="71">
        <v>26</v>
      </c>
      <c r="H24" s="71">
        <v>49</v>
      </c>
      <c r="J24" s="71">
        <v>43</v>
      </c>
      <c r="K24" s="71">
        <v>135</v>
      </c>
      <c r="M24" s="56">
        <f t="shared" si="9"/>
        <v>14.606741573033707</v>
      </c>
      <c r="N24" s="56">
        <f t="shared" si="10"/>
        <v>27.528089887640448</v>
      </c>
      <c r="O24" s="56">
        <f t="shared" si="11"/>
        <v>75.842696629213478</v>
      </c>
      <c r="Q24" s="73">
        <v>1070</v>
      </c>
      <c r="R24" s="76">
        <f t="shared" si="4"/>
        <v>16.635514018691591</v>
      </c>
      <c r="U24" s="74"/>
    </row>
    <row r="25" spans="1:21" s="52" customFormat="1">
      <c r="A25" s="70" t="s">
        <v>49</v>
      </c>
      <c r="B25" s="71">
        <v>17</v>
      </c>
      <c r="C25" s="71">
        <v>198</v>
      </c>
      <c r="D25" s="71">
        <v>212</v>
      </c>
      <c r="E25" s="72">
        <f t="shared" si="0"/>
        <v>427</v>
      </c>
      <c r="G25" s="71">
        <v>399</v>
      </c>
      <c r="H25" s="71">
        <v>106</v>
      </c>
      <c r="J25" s="71">
        <v>277</v>
      </c>
      <c r="K25" s="71">
        <v>150</v>
      </c>
      <c r="M25" s="56">
        <f t="shared" si="9"/>
        <v>93.442622950819683</v>
      </c>
      <c r="N25" s="56">
        <f t="shared" si="10"/>
        <v>24.824355971896956</v>
      </c>
      <c r="O25" s="56">
        <f t="shared" si="11"/>
        <v>35.128805620608901</v>
      </c>
      <c r="Q25" s="73">
        <v>1076</v>
      </c>
      <c r="R25" s="76">
        <f t="shared" si="4"/>
        <v>39.684014869888479</v>
      </c>
      <c r="U25" s="74"/>
    </row>
    <row r="26" spans="1:21" s="52" customFormat="1">
      <c r="A26" s="70" t="s">
        <v>50</v>
      </c>
      <c r="B26" s="71">
        <v>5</v>
      </c>
      <c r="C26" s="71">
        <v>67</v>
      </c>
      <c r="D26" s="71">
        <v>214</v>
      </c>
      <c r="E26" s="72">
        <f t="shared" si="0"/>
        <v>286</v>
      </c>
      <c r="G26" s="71">
        <v>86</v>
      </c>
      <c r="H26" s="71">
        <v>152</v>
      </c>
      <c r="J26" s="71">
        <v>122</v>
      </c>
      <c r="K26" s="71">
        <v>164</v>
      </c>
      <c r="M26" s="56">
        <f t="shared" si="9"/>
        <v>30.06993006993007</v>
      </c>
      <c r="N26" s="56">
        <f t="shared" si="10"/>
        <v>53.146853146853147</v>
      </c>
      <c r="O26" s="56">
        <f t="shared" si="11"/>
        <v>57.342657342657347</v>
      </c>
      <c r="Q26" s="73">
        <v>2498</v>
      </c>
      <c r="R26" s="76">
        <f t="shared" si="4"/>
        <v>11.449159327461969</v>
      </c>
      <c r="U26" s="74"/>
    </row>
    <row r="27" spans="1:21" s="52" customFormat="1">
      <c r="A27" s="70" t="s">
        <v>51</v>
      </c>
      <c r="B27" s="71">
        <v>1</v>
      </c>
      <c r="C27" s="71">
        <v>24</v>
      </c>
      <c r="D27" s="71">
        <v>107</v>
      </c>
      <c r="E27" s="72">
        <f t="shared" si="0"/>
        <v>132</v>
      </c>
      <c r="G27" s="71">
        <v>89</v>
      </c>
      <c r="H27" s="71">
        <v>48</v>
      </c>
      <c r="J27" s="71">
        <v>34</v>
      </c>
      <c r="K27" s="71">
        <v>98</v>
      </c>
      <c r="M27" s="56">
        <f t="shared" si="9"/>
        <v>67.424242424242422</v>
      </c>
      <c r="N27" s="56">
        <f t="shared" si="10"/>
        <v>36.36363636363636</v>
      </c>
      <c r="O27" s="56">
        <f t="shared" si="11"/>
        <v>74.242424242424235</v>
      </c>
      <c r="Q27" s="73">
        <v>1197</v>
      </c>
      <c r="R27" s="76">
        <f t="shared" si="4"/>
        <v>11.027568922305765</v>
      </c>
      <c r="U27" s="74"/>
    </row>
    <row r="28" spans="1:21" s="52" customFormat="1">
      <c r="A28" s="70" t="s">
        <v>52</v>
      </c>
      <c r="B28" s="71">
        <v>0</v>
      </c>
      <c r="C28" s="71">
        <v>72</v>
      </c>
      <c r="D28" s="71">
        <v>191</v>
      </c>
      <c r="E28" s="72">
        <f t="shared" si="0"/>
        <v>263</v>
      </c>
      <c r="G28" s="71">
        <v>116</v>
      </c>
      <c r="H28" s="71">
        <v>103</v>
      </c>
      <c r="J28" s="71">
        <v>41</v>
      </c>
      <c r="K28" s="71">
        <v>222</v>
      </c>
      <c r="M28" s="56">
        <f t="shared" si="9"/>
        <v>44.106463878326998</v>
      </c>
      <c r="N28" s="56">
        <f t="shared" si="10"/>
        <v>39.163498098859314</v>
      </c>
      <c r="O28" s="56">
        <f t="shared" si="11"/>
        <v>84.410646387832699</v>
      </c>
      <c r="Q28" s="73">
        <v>2131</v>
      </c>
      <c r="R28" s="76">
        <f t="shared" si="4"/>
        <v>12.341623650868138</v>
      </c>
      <c r="U28" s="74"/>
    </row>
    <row r="29" spans="1:21" s="52" customFormat="1">
      <c r="A29" s="70" t="s">
        <v>53</v>
      </c>
      <c r="B29" s="71">
        <v>14</v>
      </c>
      <c r="C29" s="71">
        <v>111</v>
      </c>
      <c r="D29" s="71">
        <v>106</v>
      </c>
      <c r="E29" s="72">
        <f t="shared" si="0"/>
        <v>231</v>
      </c>
      <c r="G29" s="71">
        <v>29</v>
      </c>
      <c r="H29" s="71">
        <v>113</v>
      </c>
      <c r="J29" s="71">
        <v>63</v>
      </c>
      <c r="K29" s="71">
        <v>168</v>
      </c>
      <c r="M29" s="56">
        <f t="shared" si="9"/>
        <v>12.554112554112553</v>
      </c>
      <c r="N29" s="56">
        <f t="shared" si="10"/>
        <v>48.917748917748916</v>
      </c>
      <c r="O29" s="56">
        <f t="shared" si="11"/>
        <v>72.72727272727272</v>
      </c>
      <c r="Q29" s="73">
        <v>868</v>
      </c>
      <c r="R29" s="76">
        <f t="shared" si="4"/>
        <v>26.612903225806452</v>
      </c>
      <c r="U29" s="74"/>
    </row>
    <row r="30" spans="1:21" s="52" customFormat="1">
      <c r="A30" s="70" t="s">
        <v>25</v>
      </c>
      <c r="B30" s="71">
        <v>3</v>
      </c>
      <c r="C30" s="71">
        <v>51</v>
      </c>
      <c r="D30" s="71">
        <v>122</v>
      </c>
      <c r="E30" s="72">
        <f t="shared" si="0"/>
        <v>176</v>
      </c>
      <c r="F30" s="75"/>
      <c r="G30" s="71">
        <v>39</v>
      </c>
      <c r="H30" s="71">
        <v>52</v>
      </c>
      <c r="J30" s="71">
        <v>105</v>
      </c>
      <c r="K30" s="71">
        <v>71</v>
      </c>
      <c r="M30" s="56">
        <f t="shared" ref="M30:M31" si="12">G30/E30%</f>
        <v>22.15909090909091</v>
      </c>
      <c r="N30" s="56">
        <f t="shared" ref="N30:N31" si="13">H30/E30%</f>
        <v>29.545454545454547</v>
      </c>
      <c r="O30" s="56">
        <f t="shared" ref="O30:O31" si="14">K30/E30%</f>
        <v>40.340909090909093</v>
      </c>
      <c r="Q30" s="73">
        <v>1019</v>
      </c>
      <c r="R30" s="76">
        <f t="shared" si="4"/>
        <v>17.271835132482828</v>
      </c>
      <c r="U30" s="74"/>
    </row>
    <row r="31" spans="1:21" ht="27.95" customHeight="1">
      <c r="A31" s="81" t="s">
        <v>5</v>
      </c>
      <c r="B31" s="27">
        <f>SUM(B4:B30)</f>
        <v>187</v>
      </c>
      <c r="C31" s="27">
        <f>SUM(C4:C30)</f>
        <v>2295</v>
      </c>
      <c r="D31" s="27">
        <f>SUM(D4:D30)</f>
        <v>3751</v>
      </c>
      <c r="E31" s="27">
        <f>SUM(E4:E30)</f>
        <v>6233</v>
      </c>
      <c r="F31" s="19"/>
      <c r="G31" s="27">
        <f>SUM(G4:G30)</f>
        <v>1848</v>
      </c>
      <c r="H31" s="27">
        <f>SUM(H4:H30)</f>
        <v>1784</v>
      </c>
      <c r="I31" s="3"/>
      <c r="J31" s="27">
        <f>SUM(J4:J30)</f>
        <v>3546</v>
      </c>
      <c r="K31" s="27">
        <f>SUM(K4:K30)</f>
        <v>2687</v>
      </c>
      <c r="L31" s="3"/>
      <c r="M31" s="4">
        <f t="shared" si="12"/>
        <v>29.648644312530081</v>
      </c>
      <c r="N31" s="4">
        <f t="shared" si="13"/>
        <v>28.621851435905665</v>
      </c>
      <c r="O31" s="4">
        <f t="shared" si="14"/>
        <v>43.109257179528321</v>
      </c>
      <c r="P31" s="3"/>
      <c r="Q31" s="43">
        <f>SUM(Q5:Q30)</f>
        <v>39366</v>
      </c>
      <c r="R31" s="80">
        <f t="shared" si="4"/>
        <v>15.833460346491895</v>
      </c>
    </row>
    <row r="32" spans="1:21" ht="20.100000000000001" customHeight="1">
      <c r="A32" s="5" t="s">
        <v>70</v>
      </c>
      <c r="B32" s="23"/>
      <c r="C32" s="23"/>
      <c r="D32" s="23"/>
      <c r="E32" s="23"/>
      <c r="F32" s="22"/>
      <c r="G32" s="22"/>
      <c r="H32" s="22"/>
      <c r="I32" s="22"/>
      <c r="J32" s="22"/>
      <c r="K32" s="22"/>
      <c r="L32" s="22"/>
      <c r="M32" s="22"/>
      <c r="N32" s="22"/>
      <c r="O32" s="24"/>
      <c r="P32" s="22"/>
      <c r="Q32" s="44"/>
      <c r="R32" s="24"/>
    </row>
  </sheetData>
  <sortState ref="A17:A29">
    <sortCondition ref="A17"/>
  </sortState>
  <printOptions horizontalCentered="1" verticalCentered="1"/>
  <pageMargins left="0.55118110236220474" right="0.55118110236220474" top="0.74803149606299213" bottom="0.74803149606299213" header="0.31496062992125984" footer="0.31496062992125984"/>
  <pageSetup paperSize="9" scale="9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27"/>
  <sheetViews>
    <sheetView showGridLines="0" workbookViewId="0"/>
  </sheetViews>
  <sheetFormatPr defaultColWidth="11.85546875" defaultRowHeight="15"/>
  <cols>
    <col min="1" max="1" width="4.7109375" style="26" customWidth="1"/>
    <col min="2" max="2" width="27.7109375" style="26" customWidth="1"/>
    <col min="3" max="3" width="9.140625" style="26" customWidth="1"/>
    <col min="4" max="4" width="9.5703125" style="26" customWidth="1"/>
    <col min="5" max="6" width="8.140625" style="26" customWidth="1"/>
    <col min="7" max="7" width="9.140625" style="26" customWidth="1"/>
    <col min="8" max="8" width="7.140625" style="26" customWidth="1"/>
    <col min="9" max="9" width="9.140625" style="26" customWidth="1"/>
    <col min="10" max="10" width="3.5703125" style="26" customWidth="1"/>
    <col min="11" max="12" width="8.140625" style="26" customWidth="1"/>
    <col min="13" max="13" width="2.28515625" style="26" customWidth="1"/>
    <col min="14" max="15" width="8.140625" style="26" customWidth="1"/>
    <col min="16" max="16" width="2.28515625" style="26" customWidth="1"/>
    <col min="17" max="19" width="6.7109375" style="26" customWidth="1"/>
    <col min="20" max="20" width="5.7109375" style="26" customWidth="1"/>
    <col min="21" max="16384" width="11.85546875" style="26"/>
  </cols>
  <sheetData>
    <row r="1" spans="1:20" ht="24" customHeight="1">
      <c r="A1" s="15" t="s">
        <v>72</v>
      </c>
      <c r="B1" s="12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4"/>
      <c r="T1" s="1"/>
    </row>
    <row r="2" spans="1:20" ht="24" customHeight="1">
      <c r="A2" s="16" t="s">
        <v>24</v>
      </c>
      <c r="B2" s="8"/>
      <c r="C2" s="9"/>
      <c r="D2" s="9"/>
      <c r="E2" s="9"/>
      <c r="F2" s="9"/>
      <c r="G2" s="9"/>
      <c r="H2" s="9"/>
      <c r="I2" s="9"/>
      <c r="J2" s="10"/>
      <c r="K2" s="9"/>
      <c r="L2" s="9"/>
      <c r="M2" s="10"/>
      <c r="N2" s="9"/>
      <c r="O2" s="9"/>
      <c r="P2" s="10"/>
      <c r="Q2" s="9"/>
      <c r="R2" s="9"/>
      <c r="S2" s="11"/>
      <c r="T2" s="1"/>
    </row>
    <row r="3" spans="1:20" s="18" customFormat="1" ht="45">
      <c r="A3" s="28" t="s">
        <v>7</v>
      </c>
      <c r="B3" s="28" t="s">
        <v>6</v>
      </c>
      <c r="C3" s="28" t="s">
        <v>0</v>
      </c>
      <c r="D3" s="28" t="s">
        <v>3</v>
      </c>
      <c r="E3" s="28" t="s">
        <v>4</v>
      </c>
      <c r="F3" s="28" t="s">
        <v>28</v>
      </c>
      <c r="G3" s="29" t="s">
        <v>13</v>
      </c>
      <c r="H3" s="29" t="s">
        <v>26</v>
      </c>
      <c r="I3" s="28" t="s">
        <v>5</v>
      </c>
      <c r="J3" s="2" t="s">
        <v>9</v>
      </c>
      <c r="K3" s="30" t="s">
        <v>57</v>
      </c>
      <c r="L3" s="30" t="s">
        <v>56</v>
      </c>
      <c r="M3" s="2"/>
      <c r="N3" s="30" t="s">
        <v>11</v>
      </c>
      <c r="O3" s="30" t="s">
        <v>10</v>
      </c>
      <c r="P3" s="17"/>
      <c r="Q3" s="29" t="s">
        <v>14</v>
      </c>
      <c r="R3" s="29" t="s">
        <v>15</v>
      </c>
      <c r="S3" s="29" t="s">
        <v>16</v>
      </c>
    </row>
    <row r="4" spans="1:20" s="52" customFormat="1" ht="18" customHeight="1">
      <c r="A4" s="140" t="s">
        <v>17</v>
      </c>
      <c r="B4" s="46" t="s">
        <v>30</v>
      </c>
      <c r="C4" s="47">
        <f>+BI_sintesi!C4+NO_sintesi!C4+VCO_sintesi!C4+VC_sintesi!C4</f>
        <v>93</v>
      </c>
      <c r="D4" s="47">
        <f>+BI_sintesi!D4+NO_sintesi!D4+VCO_sintesi!D4+VC_sintesi!D4</f>
        <v>5</v>
      </c>
      <c r="E4" s="47">
        <f>+BI_sintesi!E4+NO_sintesi!E4+VCO_sintesi!E4+VC_sintesi!E4</f>
        <v>0</v>
      </c>
      <c r="F4" s="47">
        <f>+BI_sintesi!F4+NO_sintesi!F4+VCO_sintesi!F4+VC_sintesi!F4</f>
        <v>0</v>
      </c>
      <c r="G4" s="47">
        <f>+BI_sintesi!G4+NO_sintesi!G4+VCO_sintesi!G4+VC_sintesi!G4</f>
        <v>80</v>
      </c>
      <c r="H4" s="47">
        <f>+BI_sintesi!H4+NO_sintesi!H4+VCO_sintesi!H4+VC_sintesi!H4</f>
        <v>0</v>
      </c>
      <c r="I4" s="48">
        <f t="shared" ref="I4:I8" si="0">SUM(C4:H4)</f>
        <v>178</v>
      </c>
      <c r="J4" s="49"/>
      <c r="K4" s="47">
        <f>+BI_sintesi!K4+NO_sintesi!K4+VCO_sintesi!K4+VC_sintesi!K4</f>
        <v>72</v>
      </c>
      <c r="L4" s="47">
        <f>+BI_sintesi!L4+NO_sintesi!L4+VCO_sintesi!L4+VC_sintesi!L4</f>
        <v>31</v>
      </c>
      <c r="M4" s="49">
        <f>+AL_sintesi!M4+AT_sintesi!M4</f>
        <v>0</v>
      </c>
      <c r="N4" s="47">
        <f>+BI_sintesi!N4+NO_sintesi!N4+VCO_sintesi!N4+VC_sintesi!N4</f>
        <v>146</v>
      </c>
      <c r="O4" s="47">
        <f>+BI_sintesi!O4+NO_sintesi!O4+VCO_sintesi!O4+VC_sintesi!O4</f>
        <v>32</v>
      </c>
      <c r="P4" s="50"/>
      <c r="Q4" s="51">
        <f t="shared" ref="Q4:Q23" si="1">K4/I4%</f>
        <v>40.449438202247194</v>
      </c>
      <c r="R4" s="51">
        <f t="shared" ref="R4:R26" si="2">L4/I4%</f>
        <v>17.415730337078653</v>
      </c>
      <c r="S4" s="51">
        <f t="shared" ref="S4:S26" si="3">O4/I4%</f>
        <v>17.977528089887642</v>
      </c>
    </row>
    <row r="5" spans="1:20" s="52" customFormat="1" ht="14.45" customHeight="1">
      <c r="A5" s="141"/>
      <c r="B5" s="46" t="s">
        <v>31</v>
      </c>
      <c r="C5" s="47">
        <f>+BI_sintesi!C5+NO_sintesi!C5+VCO_sintesi!C5+VC_sintesi!C5</f>
        <v>15</v>
      </c>
      <c r="D5" s="47">
        <f>+BI_sintesi!D5+NO_sintesi!D5+VCO_sintesi!D5+VC_sintesi!D5</f>
        <v>2</v>
      </c>
      <c r="E5" s="47">
        <f>+BI_sintesi!E5+NO_sintesi!E5+VCO_sintesi!E5+VC_sintesi!E5</f>
        <v>0</v>
      </c>
      <c r="F5" s="47">
        <f>+BI_sintesi!F5+NO_sintesi!F5+VCO_sintesi!F5+VC_sintesi!F5</f>
        <v>0</v>
      </c>
      <c r="G5" s="47">
        <f>+BI_sintesi!G5+NO_sintesi!G5+VCO_sintesi!G5+VC_sintesi!G5</f>
        <v>30</v>
      </c>
      <c r="H5" s="47">
        <f>+BI_sintesi!H5+NO_sintesi!H5+VCO_sintesi!H5+VC_sintesi!H5</f>
        <v>0</v>
      </c>
      <c r="I5" s="53">
        <f>SUM(C5:H5)</f>
        <v>47</v>
      </c>
      <c r="J5" s="54"/>
      <c r="K5" s="47">
        <f>+BI_sintesi!K5+NO_sintesi!K5+VCO_sintesi!K5+VC_sintesi!K5</f>
        <v>10</v>
      </c>
      <c r="L5" s="47">
        <f>+BI_sintesi!L5+NO_sintesi!L5+VCO_sintesi!L5+VC_sintesi!L5</f>
        <v>4</v>
      </c>
      <c r="M5" s="54"/>
      <c r="N5" s="47">
        <f>+BI_sintesi!N5+NO_sintesi!N5+VCO_sintesi!N5+VC_sintesi!N5</f>
        <v>45</v>
      </c>
      <c r="O5" s="47">
        <f>+BI_sintesi!O5+NO_sintesi!O5+VCO_sintesi!O5+VC_sintesi!O5</f>
        <v>2</v>
      </c>
      <c r="P5" s="55"/>
      <c r="Q5" s="56">
        <f>K5/I5%</f>
        <v>21.276595744680851</v>
      </c>
      <c r="R5" s="56">
        <f t="shared" si="2"/>
        <v>8.5106382978723403</v>
      </c>
      <c r="S5" s="56">
        <f t="shared" si="3"/>
        <v>4.2553191489361701</v>
      </c>
    </row>
    <row r="6" spans="1:20" s="52" customFormat="1" ht="14.45" customHeight="1">
      <c r="A6" s="141"/>
      <c r="B6" s="46" t="s">
        <v>54</v>
      </c>
      <c r="C6" s="47">
        <f>+BI_sintesi!C6+NO_sintesi!C6+VCO_sintesi!C6+VC_sintesi!C6</f>
        <v>367</v>
      </c>
      <c r="D6" s="47">
        <f>+BI_sintesi!D6+NO_sintesi!D6+VCO_sintesi!D6+VC_sintesi!D6</f>
        <v>34</v>
      </c>
      <c r="E6" s="47">
        <f>+BI_sintesi!E6+NO_sintesi!E6+VCO_sintesi!E6+VC_sintesi!E6</f>
        <v>0</v>
      </c>
      <c r="F6" s="47">
        <f>+BI_sintesi!F6+NO_sintesi!F6+VCO_sintesi!F6+VC_sintesi!F6</f>
        <v>0</v>
      </c>
      <c r="G6" s="47">
        <f>+BI_sintesi!G6+NO_sintesi!G6+VCO_sintesi!G6+VC_sintesi!G6</f>
        <v>68</v>
      </c>
      <c r="H6" s="47">
        <f>+BI_sintesi!H6+NO_sintesi!H6+VCO_sintesi!H6+VC_sintesi!H6</f>
        <v>0</v>
      </c>
      <c r="I6" s="53">
        <f t="shared" ref="I6" si="4">SUM(C6:H6)</f>
        <v>469</v>
      </c>
      <c r="J6" s="54"/>
      <c r="K6" s="47">
        <f>+BI_sintesi!K6+NO_sintesi!K6+VCO_sintesi!K6+VC_sintesi!K6</f>
        <v>321</v>
      </c>
      <c r="L6" s="47">
        <f>+BI_sintesi!L6+NO_sintesi!L6+VCO_sintesi!L6+VC_sintesi!L6</f>
        <v>223</v>
      </c>
      <c r="M6" s="54"/>
      <c r="N6" s="47">
        <f>+BI_sintesi!N6+NO_sintesi!N6+VCO_sintesi!N6+VC_sintesi!N6</f>
        <v>229</v>
      </c>
      <c r="O6" s="47">
        <f>+BI_sintesi!O6+NO_sintesi!O6+VCO_sintesi!O6+VC_sintesi!O6</f>
        <v>240</v>
      </c>
      <c r="P6" s="55"/>
      <c r="Q6" s="56">
        <f t="shared" ref="Q6" si="5">K6/I6%</f>
        <v>68.443496801705749</v>
      </c>
      <c r="R6" s="56">
        <f t="shared" si="2"/>
        <v>47.547974413646052</v>
      </c>
      <c r="S6" s="56">
        <f t="shared" si="3"/>
        <v>51.172707889125796</v>
      </c>
    </row>
    <row r="7" spans="1:20" s="52" customFormat="1" ht="14.45" customHeight="1">
      <c r="A7" s="141"/>
      <c r="B7" s="46" t="s">
        <v>25</v>
      </c>
      <c r="C7" s="47">
        <f>+BI_sintesi!C7+NO_sintesi!C7+VCO_sintesi!C7+VC_sintesi!C7</f>
        <v>177</v>
      </c>
      <c r="D7" s="47">
        <f>+BI_sintesi!D7+NO_sintesi!D7+VCO_sintesi!D7+VC_sintesi!D7</f>
        <v>39</v>
      </c>
      <c r="E7" s="47">
        <f>+BI_sintesi!E7+NO_sintesi!E7+VCO_sintesi!E7+VC_sintesi!E7</f>
        <v>0</v>
      </c>
      <c r="F7" s="47">
        <f>+BI_sintesi!F7+NO_sintesi!F7+VCO_sintesi!F7+VC_sintesi!F7</f>
        <v>0</v>
      </c>
      <c r="G7" s="47">
        <f>+BI_sintesi!G7+NO_sintesi!G7+VCO_sintesi!G7+VC_sintesi!G7</f>
        <v>66</v>
      </c>
      <c r="H7" s="47">
        <f>+BI_sintesi!H7+NO_sintesi!H7+VCO_sintesi!H7+VC_sintesi!H7</f>
        <v>0</v>
      </c>
      <c r="I7" s="53">
        <f t="shared" si="0"/>
        <v>282</v>
      </c>
      <c r="J7" s="54"/>
      <c r="K7" s="47">
        <f>+BI_sintesi!K7+NO_sintesi!K7+VCO_sintesi!K7+VC_sintesi!K7</f>
        <v>185</v>
      </c>
      <c r="L7" s="47">
        <f>+BI_sintesi!L7+NO_sintesi!L7+VCO_sintesi!L7+VC_sintesi!L7</f>
        <v>122</v>
      </c>
      <c r="M7" s="54"/>
      <c r="N7" s="47">
        <f>+BI_sintesi!N7+NO_sintesi!N7+VCO_sintesi!N7+VC_sintesi!N7</f>
        <v>168</v>
      </c>
      <c r="O7" s="47">
        <f>+BI_sintesi!O7+NO_sintesi!O7+VCO_sintesi!O7+VC_sintesi!O7</f>
        <v>114</v>
      </c>
      <c r="P7" s="55"/>
      <c r="Q7" s="56">
        <f t="shared" si="1"/>
        <v>65.60283687943263</v>
      </c>
      <c r="R7" s="56">
        <f t="shared" si="2"/>
        <v>43.262411347517734</v>
      </c>
      <c r="S7" s="56">
        <f>O7/I7%</f>
        <v>40.425531914893618</v>
      </c>
    </row>
    <row r="8" spans="1:20" s="52" customFormat="1" ht="18" customHeight="1">
      <c r="A8" s="142"/>
      <c r="B8" s="57" t="s">
        <v>23</v>
      </c>
      <c r="C8" s="53">
        <f t="shared" ref="C8:H8" si="6">SUM(C4:C7)</f>
        <v>652</v>
      </c>
      <c r="D8" s="53">
        <f t="shared" si="6"/>
        <v>80</v>
      </c>
      <c r="E8" s="53">
        <f t="shared" si="6"/>
        <v>0</v>
      </c>
      <c r="F8" s="53">
        <f t="shared" si="6"/>
        <v>0</v>
      </c>
      <c r="G8" s="53">
        <f t="shared" si="6"/>
        <v>244</v>
      </c>
      <c r="H8" s="53">
        <f t="shared" si="6"/>
        <v>0</v>
      </c>
      <c r="I8" s="53">
        <f t="shared" si="0"/>
        <v>976</v>
      </c>
      <c r="J8" s="54"/>
      <c r="K8" s="53">
        <f>SUM(K4:K7)</f>
        <v>588</v>
      </c>
      <c r="L8" s="53">
        <f>SUM(L4:L7)</f>
        <v>380</v>
      </c>
      <c r="M8" s="54"/>
      <c r="N8" s="53">
        <f>SUM(N4:N7)</f>
        <v>588</v>
      </c>
      <c r="O8" s="53">
        <f>SUM(O4:O7)</f>
        <v>388</v>
      </c>
      <c r="P8" s="55"/>
      <c r="Q8" s="58">
        <f t="shared" si="1"/>
        <v>60.245901639344261</v>
      </c>
      <c r="R8" s="58">
        <f t="shared" si="2"/>
        <v>38.934426229508198</v>
      </c>
      <c r="S8" s="58">
        <f t="shared" si="3"/>
        <v>39.754098360655739</v>
      </c>
    </row>
    <row r="9" spans="1:20" s="52" customFormat="1">
      <c r="A9" s="67"/>
      <c r="B9" s="59"/>
      <c r="C9" s="60"/>
      <c r="D9" s="60"/>
      <c r="E9" s="60">
        <v>0</v>
      </c>
      <c r="F9" s="60">
        <v>0</v>
      </c>
      <c r="G9" s="60"/>
      <c r="H9" s="60"/>
      <c r="I9" s="60"/>
      <c r="J9" s="54"/>
      <c r="K9" s="60"/>
      <c r="L9" s="60"/>
      <c r="M9" s="54"/>
      <c r="N9" s="60"/>
      <c r="O9" s="60"/>
      <c r="P9" s="55"/>
      <c r="Q9" s="61"/>
      <c r="R9" s="61"/>
      <c r="S9" s="61"/>
    </row>
    <row r="10" spans="1:20" s="52" customFormat="1" ht="18" customHeight="1">
      <c r="A10" s="140" t="s">
        <v>12</v>
      </c>
      <c r="B10" s="46" t="s">
        <v>30</v>
      </c>
      <c r="C10" s="47">
        <f>+BI_sintesi!C10+NO_sintesi!C10+VCO_sintesi!C10+VC_sintesi!C10</f>
        <v>1539</v>
      </c>
      <c r="D10" s="47">
        <f>+BI_sintesi!D10+NO_sintesi!D10+VCO_sintesi!D10+VC_sintesi!D10</f>
        <v>267</v>
      </c>
      <c r="E10" s="47">
        <f>+BI_sintesi!E10+NO_sintesi!E10+VCO_sintesi!E10+VC_sintesi!E10</f>
        <v>0</v>
      </c>
      <c r="F10" s="47">
        <f>+BI_sintesi!F10+NO_sintesi!F10+VCO_sintesi!F10+VC_sintesi!F10</f>
        <v>0</v>
      </c>
      <c r="G10" s="47">
        <f>+BI_sintesi!G10+NO_sintesi!G10+VCO_sintesi!G10+VC_sintesi!G10</f>
        <v>722</v>
      </c>
      <c r="H10" s="47">
        <f>+BI_sintesi!H10+NO_sintesi!H10+VCO_sintesi!H10+VC_sintesi!H10</f>
        <v>0</v>
      </c>
      <c r="I10" s="48">
        <f t="shared" ref="I10:I14" si="7">SUM(C10:H10)</f>
        <v>2528</v>
      </c>
      <c r="J10" s="49"/>
      <c r="K10" s="47">
        <f>+BI_sintesi!K10+NO_sintesi!K10+VCO_sintesi!K10+VC_sintesi!K10</f>
        <v>686</v>
      </c>
      <c r="L10" s="47">
        <f>+BI_sintesi!L10+NO_sintesi!L10+VCO_sintesi!L10+VC_sintesi!L10</f>
        <v>264</v>
      </c>
      <c r="M10" s="49">
        <f>+AL_sintesi!M10+AT_sintesi!M10</f>
        <v>0</v>
      </c>
      <c r="N10" s="47">
        <f>+BI_sintesi!N10+NO_sintesi!N10+VCO_sintesi!N10+VC_sintesi!N10</f>
        <v>1983</v>
      </c>
      <c r="O10" s="47">
        <f>+BI_sintesi!O10+NO_sintesi!O10+VCO_sintesi!O10+VC_sintesi!O10</f>
        <v>543</v>
      </c>
      <c r="P10" s="50"/>
      <c r="Q10" s="51">
        <f t="shared" si="1"/>
        <v>27.136075949367086</v>
      </c>
      <c r="R10" s="51">
        <f t="shared" si="2"/>
        <v>10.443037974683543</v>
      </c>
      <c r="S10" s="51">
        <f t="shared" si="3"/>
        <v>21.479430379746834</v>
      </c>
    </row>
    <row r="11" spans="1:20" s="52" customFormat="1" ht="14.45" customHeight="1">
      <c r="A11" s="141"/>
      <c r="B11" s="46" t="s">
        <v>31</v>
      </c>
      <c r="C11" s="47">
        <f>+BI_sintesi!C11+NO_sintesi!C11+VCO_sintesi!C11+VC_sintesi!C11</f>
        <v>227</v>
      </c>
      <c r="D11" s="47">
        <f>+BI_sintesi!D11+NO_sintesi!D11+VCO_sintesi!D11+VC_sintesi!D11</f>
        <v>31</v>
      </c>
      <c r="E11" s="47">
        <f>+BI_sintesi!E11+NO_sintesi!E11+VCO_sintesi!E11+VC_sintesi!E11</f>
        <v>0</v>
      </c>
      <c r="F11" s="47">
        <f>+BI_sintesi!F11+NO_sintesi!F11+VCO_sintesi!F11+VC_sintesi!F11</f>
        <v>0</v>
      </c>
      <c r="G11" s="47">
        <f>+BI_sintesi!G11+NO_sintesi!G11+VCO_sintesi!G11+VC_sintesi!G11</f>
        <v>242</v>
      </c>
      <c r="H11" s="47">
        <f>+BI_sintesi!H11+NO_sintesi!H11+VCO_sintesi!H11+VC_sintesi!H11</f>
        <v>0</v>
      </c>
      <c r="I11" s="53">
        <f>SUM(C11:H11)</f>
        <v>500</v>
      </c>
      <c r="J11" s="54"/>
      <c r="K11" s="47">
        <f>+BI_sintesi!K11+NO_sintesi!K11+VCO_sintesi!K11+VC_sintesi!K11</f>
        <v>93</v>
      </c>
      <c r="L11" s="47">
        <f>+BI_sintesi!L11+NO_sintesi!L11+VCO_sintesi!L11+VC_sintesi!L11</f>
        <v>36</v>
      </c>
      <c r="M11" s="54">
        <f>+AL_sintesi!M11+AT_sintesi!M11</f>
        <v>0</v>
      </c>
      <c r="N11" s="47">
        <f>+BI_sintesi!N11+NO_sintesi!N11+VCO_sintesi!N11+VC_sintesi!N11</f>
        <v>466</v>
      </c>
      <c r="O11" s="47">
        <f>+BI_sintesi!O11+NO_sintesi!O11+VCO_sintesi!O11+VC_sintesi!O11</f>
        <v>34</v>
      </c>
      <c r="P11" s="55"/>
      <c r="Q11" s="56">
        <f t="shared" si="1"/>
        <v>18.600000000000001</v>
      </c>
      <c r="R11" s="56">
        <f t="shared" si="2"/>
        <v>7.2</v>
      </c>
      <c r="S11" s="56">
        <f t="shared" si="3"/>
        <v>6.8</v>
      </c>
    </row>
    <row r="12" spans="1:20" s="52" customFormat="1" ht="14.45" customHeight="1">
      <c r="A12" s="141"/>
      <c r="B12" s="46" t="s">
        <v>54</v>
      </c>
      <c r="C12" s="47">
        <f>+BI_sintesi!C12+NO_sintesi!C12+VCO_sintesi!C12+VC_sintesi!C12</f>
        <v>2371</v>
      </c>
      <c r="D12" s="47">
        <f>+BI_sintesi!D12+NO_sintesi!D12+VCO_sintesi!D12+VC_sintesi!D12</f>
        <v>777</v>
      </c>
      <c r="E12" s="47">
        <f>+BI_sintesi!E12+NO_sintesi!E12+VCO_sintesi!E12+VC_sintesi!E12</f>
        <v>1</v>
      </c>
      <c r="F12" s="47">
        <f>+BI_sintesi!F12+NO_sintesi!F12+VCO_sintesi!F12+VC_sintesi!F12</f>
        <v>0</v>
      </c>
      <c r="G12" s="47">
        <f>+BI_sintesi!G12+NO_sintesi!G12+VCO_sintesi!G12+VC_sintesi!G12</f>
        <v>954</v>
      </c>
      <c r="H12" s="47">
        <f>+BI_sintesi!H12+NO_sintesi!H12+VCO_sintesi!H12+VC_sintesi!H12</f>
        <v>0</v>
      </c>
      <c r="I12" s="53">
        <f t="shared" ref="I12" si="8">SUM(C12:H12)</f>
        <v>4103</v>
      </c>
      <c r="J12" s="54"/>
      <c r="K12" s="47">
        <f>+BI_sintesi!K12+NO_sintesi!K12+VCO_sintesi!K12+VC_sintesi!K12</f>
        <v>1983</v>
      </c>
      <c r="L12" s="47">
        <f>+BI_sintesi!L12+NO_sintesi!L12+VCO_sintesi!L12+VC_sintesi!L12</f>
        <v>2090</v>
      </c>
      <c r="M12" s="54">
        <f>+AL_sintesi!M12+AT_sintesi!M12</f>
        <v>0</v>
      </c>
      <c r="N12" s="47">
        <f>+BI_sintesi!N12+NO_sintesi!N12+VCO_sintesi!N12+VC_sintesi!N12</f>
        <v>1911</v>
      </c>
      <c r="O12" s="47">
        <f>+BI_sintesi!O12+NO_sintesi!O12+VCO_sintesi!O12+VC_sintesi!O12</f>
        <v>2192</v>
      </c>
      <c r="P12" s="55"/>
      <c r="Q12" s="56">
        <f t="shared" si="1"/>
        <v>48.330489885449673</v>
      </c>
      <c r="R12" s="56">
        <f t="shared" si="2"/>
        <v>50.938337801608576</v>
      </c>
      <c r="S12" s="56">
        <f t="shared" si="3"/>
        <v>53.42432366561053</v>
      </c>
    </row>
    <row r="13" spans="1:20" s="52" customFormat="1" ht="14.45" customHeight="1">
      <c r="A13" s="141"/>
      <c r="B13" s="46" t="s">
        <v>25</v>
      </c>
      <c r="C13" s="47">
        <f>+BI_sintesi!C13+NO_sintesi!C13+VCO_sintesi!C13+VC_sintesi!C13</f>
        <v>2113</v>
      </c>
      <c r="D13" s="47">
        <f>+BI_sintesi!D13+NO_sintesi!D13+VCO_sintesi!D13+VC_sintesi!D13</f>
        <v>790</v>
      </c>
      <c r="E13" s="47">
        <f>+BI_sintesi!E13+NO_sintesi!E13+VCO_sintesi!E13+VC_sintesi!E13</f>
        <v>0</v>
      </c>
      <c r="F13" s="47">
        <f>+BI_sintesi!F13+NO_sintesi!F13+VCO_sintesi!F13+VC_sintesi!F13</f>
        <v>0</v>
      </c>
      <c r="G13" s="47">
        <f>+BI_sintesi!G13+NO_sintesi!G13+VCO_sintesi!G13+VC_sintesi!G13</f>
        <v>706</v>
      </c>
      <c r="H13" s="47">
        <f>+BI_sintesi!H13+NO_sintesi!H13+VCO_sintesi!H13+VC_sintesi!H13</f>
        <v>2</v>
      </c>
      <c r="I13" s="53">
        <f t="shared" si="7"/>
        <v>3611</v>
      </c>
      <c r="J13" s="54"/>
      <c r="K13" s="47">
        <f>+BI_sintesi!K13+NO_sintesi!K13+VCO_sintesi!K13+VC_sintesi!K13</f>
        <v>2086</v>
      </c>
      <c r="L13" s="47">
        <f>+BI_sintesi!L13+NO_sintesi!L13+VCO_sintesi!L13+VC_sintesi!L13</f>
        <v>1299</v>
      </c>
      <c r="M13" s="54">
        <f>+AL_sintesi!M13+AT_sintesi!M13</f>
        <v>0</v>
      </c>
      <c r="N13" s="47">
        <f>+BI_sintesi!N13+NO_sintesi!N13+VCO_sintesi!N13+VC_sintesi!N13</f>
        <v>2000</v>
      </c>
      <c r="O13" s="47">
        <f>+BI_sintesi!O13+NO_sintesi!O13+VCO_sintesi!O13+VC_sintesi!O13</f>
        <v>1612</v>
      </c>
      <c r="P13" s="55"/>
      <c r="Q13" s="56">
        <f t="shared" si="1"/>
        <v>57.767931320963726</v>
      </c>
      <c r="R13" s="56">
        <f t="shared" si="2"/>
        <v>35.973414566602052</v>
      </c>
      <c r="S13" s="56">
        <f t="shared" si="3"/>
        <v>44.641373580725563</v>
      </c>
    </row>
    <row r="14" spans="1:20" s="52" customFormat="1" ht="18" customHeight="1">
      <c r="A14" s="142"/>
      <c r="B14" s="57" t="s">
        <v>22</v>
      </c>
      <c r="C14" s="53">
        <f t="shared" ref="C14:H14" si="9">SUM(C10:C13)</f>
        <v>6250</v>
      </c>
      <c r="D14" s="53">
        <f t="shared" si="9"/>
        <v>1865</v>
      </c>
      <c r="E14" s="53">
        <f t="shared" si="9"/>
        <v>1</v>
      </c>
      <c r="F14" s="53">
        <f t="shared" si="9"/>
        <v>0</v>
      </c>
      <c r="G14" s="53">
        <f t="shared" si="9"/>
        <v>2624</v>
      </c>
      <c r="H14" s="53">
        <f t="shared" si="9"/>
        <v>2</v>
      </c>
      <c r="I14" s="53">
        <f t="shared" si="7"/>
        <v>10742</v>
      </c>
      <c r="J14" s="54"/>
      <c r="K14" s="53">
        <f>SUM(K10:K13)</f>
        <v>4848</v>
      </c>
      <c r="L14" s="53">
        <f>SUM(L10:L13)</f>
        <v>3689</v>
      </c>
      <c r="M14" s="54"/>
      <c r="N14" s="53">
        <f>SUM(N10:N13)</f>
        <v>6360</v>
      </c>
      <c r="O14" s="53">
        <f>SUM(O10:O13)</f>
        <v>4381</v>
      </c>
      <c r="P14" s="55"/>
      <c r="Q14" s="58">
        <f t="shared" si="1"/>
        <v>45.131260472910071</v>
      </c>
      <c r="R14" s="58">
        <f t="shared" si="2"/>
        <v>34.341835784770062</v>
      </c>
      <c r="S14" s="58">
        <f t="shared" si="3"/>
        <v>40.783839136101285</v>
      </c>
    </row>
    <row r="15" spans="1:20" s="52" customFormat="1">
      <c r="A15" s="67"/>
      <c r="B15" s="59"/>
      <c r="C15" s="60"/>
      <c r="D15" s="60"/>
      <c r="E15" s="60"/>
      <c r="F15" s="60"/>
      <c r="G15" s="60"/>
      <c r="H15" s="60"/>
      <c r="I15" s="60"/>
      <c r="J15" s="54"/>
      <c r="K15" s="60"/>
      <c r="L15" s="60"/>
      <c r="M15" s="54"/>
      <c r="N15" s="60"/>
      <c r="O15" s="60"/>
      <c r="P15" s="55"/>
      <c r="Q15" s="61"/>
      <c r="R15" s="61"/>
      <c r="S15" s="61"/>
    </row>
    <row r="16" spans="1:20" s="52" customFormat="1" ht="18" customHeight="1">
      <c r="A16" s="140" t="s">
        <v>8</v>
      </c>
      <c r="B16" s="46" t="s">
        <v>30</v>
      </c>
      <c r="C16" s="47">
        <f>+BI_sintesi!C16+NO_sintesi!C16+VCO_sintesi!C16+VC_sintesi!C16</f>
        <v>3058</v>
      </c>
      <c r="D16" s="47">
        <f>+BI_sintesi!D16+NO_sintesi!D16+VCO_sintesi!D16+VC_sintesi!D16</f>
        <v>1287</v>
      </c>
      <c r="E16" s="47">
        <f>+BI_sintesi!E16+NO_sintesi!E16+VCO_sintesi!E16+VC_sintesi!E16</f>
        <v>3</v>
      </c>
      <c r="F16" s="47">
        <f>+BI_sintesi!F16+NO_sintesi!F16+VCO_sintesi!F16+VC_sintesi!F16</f>
        <v>0</v>
      </c>
      <c r="G16" s="47">
        <f>+BI_sintesi!G16+NO_sintesi!G16+VCO_sintesi!G16+VC_sintesi!G16</f>
        <v>501</v>
      </c>
      <c r="H16" s="47">
        <f>+BI_sintesi!H16+NO_sintesi!H16+VCO_sintesi!H16+VC_sintesi!H16</f>
        <v>0</v>
      </c>
      <c r="I16" s="48">
        <f t="shared" ref="I16:I20" si="10">SUM(C16:H16)</f>
        <v>4849</v>
      </c>
      <c r="J16" s="49"/>
      <c r="K16" s="47">
        <f>+BI_sintesi!K16+NO_sintesi!K16+VCO_sintesi!K16+VC_sintesi!K16</f>
        <v>765</v>
      </c>
      <c r="L16" s="47">
        <f>+BI_sintesi!L16+NO_sintesi!L16+VCO_sintesi!L16+VC_sintesi!L16</f>
        <v>346</v>
      </c>
      <c r="M16" s="49">
        <f>+AL_sintesi!M16+AT_sintesi!M16</f>
        <v>0</v>
      </c>
      <c r="N16" s="47">
        <f>+BI_sintesi!N16+NO_sintesi!N16+VCO_sintesi!N16+VC_sintesi!N16</f>
        <v>3517</v>
      </c>
      <c r="O16" s="47">
        <f>+BI_sintesi!O16+NO_sintesi!O16+VCO_sintesi!O16+VC_sintesi!O16</f>
        <v>1332</v>
      </c>
      <c r="P16" s="50"/>
      <c r="Q16" s="51">
        <f t="shared" si="1"/>
        <v>15.776448752320066</v>
      </c>
      <c r="R16" s="51">
        <f t="shared" si="2"/>
        <v>7.135491853990513</v>
      </c>
      <c r="S16" s="51">
        <f t="shared" si="3"/>
        <v>27.469581356980818</v>
      </c>
    </row>
    <row r="17" spans="1:21" s="52" customFormat="1">
      <c r="A17" s="141"/>
      <c r="B17" s="46" t="s">
        <v>31</v>
      </c>
      <c r="C17" s="47">
        <f>+BI_sintesi!C17+NO_sintesi!C17+VCO_sintesi!C17+VC_sintesi!C17</f>
        <v>610</v>
      </c>
      <c r="D17" s="47">
        <f>+BI_sintesi!D17+NO_sintesi!D17+VCO_sintesi!D17+VC_sintesi!D17</f>
        <v>87</v>
      </c>
      <c r="E17" s="47">
        <f>+BI_sintesi!E17+NO_sintesi!E17+VCO_sintesi!E17+VC_sintesi!E17</f>
        <v>2</v>
      </c>
      <c r="F17" s="47">
        <f>+BI_sintesi!F17+NO_sintesi!F17+VCO_sintesi!F17+VC_sintesi!F17</f>
        <v>0</v>
      </c>
      <c r="G17" s="47">
        <f>+BI_sintesi!G17+NO_sintesi!G17+VCO_sintesi!G17+VC_sintesi!G17</f>
        <v>108</v>
      </c>
      <c r="H17" s="47">
        <f>+BI_sintesi!H17+NO_sintesi!H17+VCO_sintesi!H17+VC_sintesi!H17</f>
        <v>0</v>
      </c>
      <c r="I17" s="53">
        <f>SUM(C17:H17)</f>
        <v>807</v>
      </c>
      <c r="J17" s="54"/>
      <c r="K17" s="47">
        <f>+BI_sintesi!K17+NO_sintesi!K17+VCO_sintesi!K17+VC_sintesi!K17</f>
        <v>120</v>
      </c>
      <c r="L17" s="47">
        <f>+BI_sintesi!L17+NO_sintesi!L17+VCO_sintesi!L17+VC_sintesi!L17</f>
        <v>54</v>
      </c>
      <c r="M17" s="54">
        <f>+AL_sintesi!M17+AT_sintesi!M17</f>
        <v>0</v>
      </c>
      <c r="N17" s="47">
        <f>+BI_sintesi!N17+NO_sintesi!N17+VCO_sintesi!N17+VC_sintesi!N17</f>
        <v>738</v>
      </c>
      <c r="O17" s="47">
        <f>+BI_sintesi!O17+NO_sintesi!O17+VCO_sintesi!O17+VC_sintesi!O17</f>
        <v>69</v>
      </c>
      <c r="P17" s="55"/>
      <c r="Q17" s="56">
        <f t="shared" si="1"/>
        <v>14.869888475836431</v>
      </c>
      <c r="R17" s="56">
        <f t="shared" si="2"/>
        <v>6.6914498141263934</v>
      </c>
      <c r="S17" s="56">
        <f t="shared" si="3"/>
        <v>8.5501858736059475</v>
      </c>
    </row>
    <row r="18" spans="1:21" s="52" customFormat="1">
      <c r="A18" s="141"/>
      <c r="B18" s="46" t="s">
        <v>54</v>
      </c>
      <c r="C18" s="47">
        <f>+BI_sintesi!C18+NO_sintesi!C18+VCO_sintesi!C18+VC_sintesi!C18</f>
        <v>2920</v>
      </c>
      <c r="D18" s="47">
        <f>+BI_sintesi!D18+NO_sintesi!D18+VCO_sintesi!D18+VC_sintesi!D18</f>
        <v>1924</v>
      </c>
      <c r="E18" s="47">
        <f>+BI_sintesi!E18+NO_sintesi!E18+VCO_sintesi!E18+VC_sintesi!E18</f>
        <v>9</v>
      </c>
      <c r="F18" s="47">
        <f>+BI_sintesi!F18+NO_sintesi!F18+VCO_sintesi!F18+VC_sintesi!F18</f>
        <v>0</v>
      </c>
      <c r="G18" s="47">
        <f>+BI_sintesi!G18+NO_sintesi!G18+VCO_sintesi!G18+VC_sintesi!G18</f>
        <v>673</v>
      </c>
      <c r="H18" s="47">
        <f>+BI_sintesi!H18+NO_sintesi!H18+VCO_sintesi!H18+VC_sintesi!H18</f>
        <v>0</v>
      </c>
      <c r="I18" s="53">
        <f t="shared" ref="I18" si="11">SUM(C18:H18)</f>
        <v>5526</v>
      </c>
      <c r="J18" s="54"/>
      <c r="K18" s="47">
        <f>+BI_sintesi!K18+NO_sintesi!K18+VCO_sintesi!K18+VC_sintesi!K18</f>
        <v>1667</v>
      </c>
      <c r="L18" s="47">
        <f>+BI_sintesi!L18+NO_sintesi!L18+VCO_sintesi!L18+VC_sintesi!L18</f>
        <v>2652</v>
      </c>
      <c r="M18" s="54">
        <f>+AL_sintesi!M18+AT_sintesi!M18</f>
        <v>0</v>
      </c>
      <c r="N18" s="47">
        <f>+BI_sintesi!N18+NO_sintesi!N18+VCO_sintesi!N18+VC_sintesi!N18</f>
        <v>2461</v>
      </c>
      <c r="O18" s="47">
        <f>+BI_sintesi!O18+NO_sintesi!O18+VCO_sintesi!O18+VC_sintesi!O18</f>
        <v>3065</v>
      </c>
      <c r="P18" s="55"/>
      <c r="Q18" s="56">
        <f t="shared" si="1"/>
        <v>30.166485703944989</v>
      </c>
      <c r="R18" s="56">
        <f t="shared" si="2"/>
        <v>47.991313789359396</v>
      </c>
      <c r="S18" s="56">
        <f t="shared" si="3"/>
        <v>55.465074194715889</v>
      </c>
    </row>
    <row r="19" spans="1:21" s="52" customFormat="1">
      <c r="A19" s="141"/>
      <c r="B19" s="46" t="s">
        <v>25</v>
      </c>
      <c r="C19" s="47">
        <f>+BI_sintesi!C19+NO_sintesi!C19+VCO_sintesi!C19+VC_sintesi!C19</f>
        <v>3272</v>
      </c>
      <c r="D19" s="47">
        <f>+BI_sintesi!D19+NO_sintesi!D19+VCO_sintesi!D19+VC_sintesi!D19</f>
        <v>2550</v>
      </c>
      <c r="E19" s="47">
        <f>+BI_sintesi!E19+NO_sintesi!E19+VCO_sintesi!E19+VC_sintesi!E19</f>
        <v>3</v>
      </c>
      <c r="F19" s="47">
        <f>+BI_sintesi!F19+NO_sintesi!F19+VCO_sintesi!F19+VC_sintesi!F19</f>
        <v>0</v>
      </c>
      <c r="G19" s="47">
        <f>+BI_sintesi!G19+NO_sintesi!G19+VCO_sintesi!G19+VC_sintesi!G19</f>
        <v>570</v>
      </c>
      <c r="H19" s="47">
        <f>+BI_sintesi!H19+NO_sintesi!H19+VCO_sintesi!H19+VC_sintesi!H19</f>
        <v>3</v>
      </c>
      <c r="I19" s="53">
        <f t="shared" si="10"/>
        <v>6398</v>
      </c>
      <c r="J19" s="54"/>
      <c r="K19" s="47">
        <f>+BI_sintesi!K19+NO_sintesi!K19+VCO_sintesi!K19+VC_sintesi!K19</f>
        <v>2698</v>
      </c>
      <c r="L19" s="47">
        <f>+BI_sintesi!L19+NO_sintesi!L19+VCO_sintesi!L19+VC_sintesi!L19</f>
        <v>2125</v>
      </c>
      <c r="M19" s="54">
        <f>+AL_sintesi!M19+AT_sintesi!M19</f>
        <v>0</v>
      </c>
      <c r="N19" s="47">
        <f>+BI_sintesi!N19+NO_sintesi!N19+VCO_sintesi!N19+VC_sintesi!N19</f>
        <v>2944</v>
      </c>
      <c r="O19" s="47">
        <f>+BI_sintesi!O19+NO_sintesi!O19+VCO_sintesi!O19+VC_sintesi!O19</f>
        <v>3454</v>
      </c>
      <c r="P19" s="55"/>
      <c r="Q19" s="56">
        <f t="shared" si="1"/>
        <v>42.169427946233199</v>
      </c>
      <c r="R19" s="56">
        <f t="shared" si="2"/>
        <v>33.213504220068771</v>
      </c>
      <c r="S19" s="56">
        <f t="shared" si="3"/>
        <v>53.985620506408253</v>
      </c>
    </row>
    <row r="20" spans="1:21" s="52" customFormat="1" ht="18" customHeight="1">
      <c r="A20" s="142"/>
      <c r="B20" s="57" t="s">
        <v>27</v>
      </c>
      <c r="C20" s="53">
        <f t="shared" ref="C20:H20" si="12">SUM(C16:C19)</f>
        <v>9860</v>
      </c>
      <c r="D20" s="53">
        <f t="shared" si="12"/>
        <v>5848</v>
      </c>
      <c r="E20" s="53">
        <f t="shared" si="12"/>
        <v>17</v>
      </c>
      <c r="F20" s="53">
        <f t="shared" si="12"/>
        <v>0</v>
      </c>
      <c r="G20" s="53">
        <f t="shared" si="12"/>
        <v>1852</v>
      </c>
      <c r="H20" s="53">
        <f t="shared" si="12"/>
        <v>3</v>
      </c>
      <c r="I20" s="53">
        <f t="shared" si="10"/>
        <v>17580</v>
      </c>
      <c r="J20" s="54"/>
      <c r="K20" s="53">
        <f>SUM(K16:K19)</f>
        <v>5250</v>
      </c>
      <c r="L20" s="53">
        <f>SUM(L16:L19)</f>
        <v>5177</v>
      </c>
      <c r="M20" s="54"/>
      <c r="N20" s="53">
        <f>SUM(N16:N19)</f>
        <v>9660</v>
      </c>
      <c r="O20" s="53">
        <f>SUM(O16:O19)</f>
        <v>7920</v>
      </c>
      <c r="P20" s="55"/>
      <c r="Q20" s="58">
        <f t="shared" si="1"/>
        <v>29.863481228668942</v>
      </c>
      <c r="R20" s="58">
        <f t="shared" si="2"/>
        <v>29.448236632536972</v>
      </c>
      <c r="S20" s="58">
        <f t="shared" si="3"/>
        <v>45.051194539249146</v>
      </c>
    </row>
    <row r="21" spans="1:21" s="52" customFormat="1">
      <c r="A21" s="67"/>
      <c r="B21" s="59"/>
      <c r="C21" s="60"/>
      <c r="D21" s="60"/>
      <c r="E21" s="60"/>
      <c r="F21" s="60"/>
      <c r="G21" s="60"/>
      <c r="H21" s="60"/>
      <c r="I21" s="60"/>
      <c r="J21" s="54"/>
      <c r="K21" s="60"/>
      <c r="L21" s="60"/>
      <c r="M21" s="54"/>
      <c r="N21" s="60"/>
      <c r="O21" s="60"/>
      <c r="P21" s="55"/>
      <c r="Q21" s="61"/>
      <c r="R21" s="61"/>
      <c r="S21" s="61"/>
    </row>
    <row r="22" spans="1:21" s="52" customFormat="1" ht="18" customHeight="1">
      <c r="A22" s="137" t="s">
        <v>5</v>
      </c>
      <c r="B22" s="46" t="s">
        <v>30</v>
      </c>
      <c r="C22" s="47">
        <f t="shared" ref="C22:I25" si="13">C16+C10+C4</f>
        <v>4690</v>
      </c>
      <c r="D22" s="47">
        <f t="shared" si="13"/>
        <v>1559</v>
      </c>
      <c r="E22" s="47">
        <f t="shared" si="13"/>
        <v>3</v>
      </c>
      <c r="F22" s="47">
        <f t="shared" si="13"/>
        <v>0</v>
      </c>
      <c r="G22" s="47">
        <f t="shared" si="13"/>
        <v>1303</v>
      </c>
      <c r="H22" s="47">
        <f t="shared" si="13"/>
        <v>0</v>
      </c>
      <c r="I22" s="48">
        <f t="shared" si="13"/>
        <v>7555</v>
      </c>
      <c r="J22" s="49"/>
      <c r="K22" s="47">
        <f>K16+K10+K4</f>
        <v>1523</v>
      </c>
      <c r="L22" s="47">
        <f>L16+L10+L4</f>
        <v>641</v>
      </c>
      <c r="M22" s="49"/>
      <c r="N22" s="47">
        <f>N16+N10+N4</f>
        <v>5646</v>
      </c>
      <c r="O22" s="47">
        <f>O16+O10+O4</f>
        <v>1907</v>
      </c>
      <c r="P22" s="50"/>
      <c r="Q22" s="51">
        <f t="shared" si="1"/>
        <v>20.158835208471213</v>
      </c>
      <c r="R22" s="51">
        <f t="shared" si="2"/>
        <v>8.4844473858371945</v>
      </c>
      <c r="S22" s="51">
        <f t="shared" si="3"/>
        <v>25.241561879549966</v>
      </c>
    </row>
    <row r="23" spans="1:21" s="52" customFormat="1">
      <c r="A23" s="138"/>
      <c r="B23" s="46" t="s">
        <v>31</v>
      </c>
      <c r="C23" s="62">
        <f t="shared" si="13"/>
        <v>852</v>
      </c>
      <c r="D23" s="62">
        <f t="shared" si="13"/>
        <v>120</v>
      </c>
      <c r="E23" s="62">
        <f t="shared" si="13"/>
        <v>2</v>
      </c>
      <c r="F23" s="62">
        <f t="shared" si="13"/>
        <v>0</v>
      </c>
      <c r="G23" s="62">
        <f t="shared" si="13"/>
        <v>380</v>
      </c>
      <c r="H23" s="47">
        <f t="shared" si="13"/>
        <v>0</v>
      </c>
      <c r="I23" s="53">
        <f t="shared" si="13"/>
        <v>1354</v>
      </c>
      <c r="J23" s="54"/>
      <c r="K23" s="62">
        <f>K17+K11+K5</f>
        <v>223</v>
      </c>
      <c r="L23" s="62">
        <f>L17+L11+L5</f>
        <v>94</v>
      </c>
      <c r="M23" s="54"/>
      <c r="N23" s="62">
        <f>N17+N11+N5</f>
        <v>1249</v>
      </c>
      <c r="O23" s="62">
        <f>O17+O11+O5</f>
        <v>105</v>
      </c>
      <c r="P23" s="55"/>
      <c r="Q23" s="56">
        <f t="shared" si="1"/>
        <v>16.469719350073856</v>
      </c>
      <c r="R23" s="56">
        <f t="shared" si="2"/>
        <v>6.9423929098966033</v>
      </c>
      <c r="S23" s="56">
        <f t="shared" si="3"/>
        <v>7.7548005908419499</v>
      </c>
    </row>
    <row r="24" spans="1:21" s="52" customFormat="1">
      <c r="A24" s="138"/>
      <c r="B24" s="46" t="s">
        <v>54</v>
      </c>
      <c r="C24" s="62">
        <f t="shared" si="13"/>
        <v>5658</v>
      </c>
      <c r="D24" s="62">
        <f t="shared" si="13"/>
        <v>2735</v>
      </c>
      <c r="E24" s="62">
        <f t="shared" si="13"/>
        <v>10</v>
      </c>
      <c r="F24" s="62">
        <f t="shared" si="13"/>
        <v>0</v>
      </c>
      <c r="G24" s="62">
        <f t="shared" si="13"/>
        <v>1695</v>
      </c>
      <c r="H24" s="47">
        <f t="shared" si="13"/>
        <v>0</v>
      </c>
      <c r="I24" s="53">
        <f t="shared" ref="I24:I25" si="14">SUM(C24:H24)</f>
        <v>10098</v>
      </c>
      <c r="J24" s="54"/>
      <c r="K24" s="62">
        <f t="shared" ref="K24:L25" si="15">K18+K12+K6</f>
        <v>3971</v>
      </c>
      <c r="L24" s="62">
        <f t="shared" si="15"/>
        <v>4965</v>
      </c>
      <c r="M24" s="54"/>
      <c r="N24" s="62">
        <f t="shared" ref="N24:O25" si="16">N18+N12+N6</f>
        <v>4601</v>
      </c>
      <c r="O24" s="62">
        <f t="shared" si="16"/>
        <v>5497</v>
      </c>
      <c r="P24" s="55"/>
      <c r="Q24" s="56">
        <f>K24/I24%</f>
        <v>39.324618736383442</v>
      </c>
      <c r="R24" s="56">
        <f t="shared" si="2"/>
        <v>49.168152109328581</v>
      </c>
      <c r="S24" s="56">
        <f t="shared" si="3"/>
        <v>54.436522083580904</v>
      </c>
    </row>
    <row r="25" spans="1:21" s="52" customFormat="1">
      <c r="A25" s="138"/>
      <c r="B25" s="46" t="s">
        <v>25</v>
      </c>
      <c r="C25" s="62">
        <f t="shared" si="13"/>
        <v>5562</v>
      </c>
      <c r="D25" s="62">
        <f t="shared" si="13"/>
        <v>3379</v>
      </c>
      <c r="E25" s="62">
        <f t="shared" si="13"/>
        <v>3</v>
      </c>
      <c r="F25" s="62">
        <f t="shared" si="13"/>
        <v>0</v>
      </c>
      <c r="G25" s="62">
        <f t="shared" si="13"/>
        <v>1342</v>
      </c>
      <c r="H25" s="47">
        <f t="shared" si="13"/>
        <v>5</v>
      </c>
      <c r="I25" s="53">
        <f t="shared" si="14"/>
        <v>10291</v>
      </c>
      <c r="J25" s="54"/>
      <c r="K25" s="62">
        <f t="shared" si="15"/>
        <v>4969</v>
      </c>
      <c r="L25" s="62">
        <f t="shared" si="15"/>
        <v>3546</v>
      </c>
      <c r="M25" s="54"/>
      <c r="N25" s="62">
        <f t="shared" si="16"/>
        <v>5112</v>
      </c>
      <c r="O25" s="62">
        <f t="shared" si="16"/>
        <v>5180</v>
      </c>
      <c r="P25" s="55"/>
      <c r="Q25" s="56">
        <f>K25/I25%</f>
        <v>48.284909143912159</v>
      </c>
      <c r="R25" s="56">
        <f t="shared" si="2"/>
        <v>34.457292780099117</v>
      </c>
      <c r="S25" s="56">
        <f t="shared" si="3"/>
        <v>50.33524438830046</v>
      </c>
    </row>
    <row r="26" spans="1:21" s="52" customFormat="1" ht="27.95" customHeight="1">
      <c r="A26" s="139"/>
      <c r="B26" s="63" t="s">
        <v>21</v>
      </c>
      <c r="C26" s="53">
        <f>SUM(C22:C25)</f>
        <v>16762</v>
      </c>
      <c r="D26" s="53">
        <f t="shared" ref="D26" si="17">SUM(D22:D25)</f>
        <v>7793</v>
      </c>
      <c r="E26" s="53">
        <f>SUM(E22:E25)</f>
        <v>18</v>
      </c>
      <c r="F26" s="53">
        <f>SUM(F22:F25)</f>
        <v>0</v>
      </c>
      <c r="G26" s="53">
        <f>SUM(G22:G25)</f>
        <v>4720</v>
      </c>
      <c r="H26" s="53">
        <f>SUM(H22:H25)</f>
        <v>5</v>
      </c>
      <c r="I26" s="53">
        <f>SUM(C26:H26)</f>
        <v>29298</v>
      </c>
      <c r="J26" s="64"/>
      <c r="K26" s="65">
        <f>K20+K14+K8</f>
        <v>10686</v>
      </c>
      <c r="L26" s="65">
        <f>L20+L14+L8</f>
        <v>9246</v>
      </c>
      <c r="M26" s="64"/>
      <c r="N26" s="65">
        <f>N20+N14+N8</f>
        <v>16608</v>
      </c>
      <c r="O26" s="65">
        <f>O20+O14+O8</f>
        <v>12689</v>
      </c>
      <c r="P26" s="55"/>
      <c r="Q26" s="66">
        <f>K26/I26%</f>
        <v>36.473479418390333</v>
      </c>
      <c r="R26" s="66">
        <f t="shared" si="2"/>
        <v>31.558468154822855</v>
      </c>
      <c r="S26" s="66">
        <f t="shared" si="3"/>
        <v>43.31012355792204</v>
      </c>
      <c r="U26" s="68"/>
    </row>
    <row r="27" spans="1:21" ht="21.95" customHeight="1">
      <c r="A27" s="5" t="s">
        <v>70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7"/>
    </row>
  </sheetData>
  <mergeCells count="4">
    <mergeCell ref="A4:A8"/>
    <mergeCell ref="A10:A14"/>
    <mergeCell ref="A16:A20"/>
    <mergeCell ref="A22:A26"/>
  </mergeCells>
  <printOptions horizontalCentered="1" verticalCentered="1"/>
  <pageMargins left="0.39370078740157483" right="0.39370078740157483" top="0.78740157480314965" bottom="0.78740157480314965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23</vt:i4>
      </vt:variant>
      <vt:variant>
        <vt:lpstr>Intervalli denominati</vt:lpstr>
      </vt:variant>
      <vt:variant>
        <vt:i4>20</vt:i4>
      </vt:variant>
    </vt:vector>
  </HeadingPairs>
  <TitlesOfParts>
    <vt:vector size="43" baseType="lpstr">
      <vt:lpstr>REGIONE_sintesi</vt:lpstr>
      <vt:lpstr>REGIONE_Settore</vt:lpstr>
      <vt:lpstr>AL_AT_sintesi</vt:lpstr>
      <vt:lpstr>AL_AT_Settore</vt:lpstr>
      <vt:lpstr>AL_sintesi</vt:lpstr>
      <vt:lpstr>AL_Settore</vt:lpstr>
      <vt:lpstr>AT_sintesi</vt:lpstr>
      <vt:lpstr>AT_Settore</vt:lpstr>
      <vt:lpstr>BI_NO_VCO_VC_sintesi</vt:lpstr>
      <vt:lpstr>BI_NO_VCO_VC_Settore</vt:lpstr>
      <vt:lpstr>BI_sintesi</vt:lpstr>
      <vt:lpstr>BI_Settore</vt:lpstr>
      <vt:lpstr>NO_sintesi</vt:lpstr>
      <vt:lpstr>NO_Settore</vt:lpstr>
      <vt:lpstr>VCO_sintesi</vt:lpstr>
      <vt:lpstr>VCO_Settore</vt:lpstr>
      <vt:lpstr>VC_sintesi</vt:lpstr>
      <vt:lpstr>VC_Settore</vt:lpstr>
      <vt:lpstr>CN_sintesi</vt:lpstr>
      <vt:lpstr>CN_Settore</vt:lpstr>
      <vt:lpstr>TO_sintesi</vt:lpstr>
      <vt:lpstr>TO_Settore</vt:lpstr>
      <vt:lpstr>Tabelle confronto</vt:lpstr>
      <vt:lpstr>AL_AT_Settore!Area_stampa</vt:lpstr>
      <vt:lpstr>AL_AT_sintesi!Area_stampa</vt:lpstr>
      <vt:lpstr>AL_Settore!Area_stampa</vt:lpstr>
      <vt:lpstr>AL_sintesi!Area_stampa</vt:lpstr>
      <vt:lpstr>AT_sintesi!Area_stampa</vt:lpstr>
      <vt:lpstr>BI_NO_VCO_VC_Settore!Area_stampa</vt:lpstr>
      <vt:lpstr>BI_NO_VCO_VC_sintesi!Area_stampa</vt:lpstr>
      <vt:lpstr>BI_Settore!Area_stampa</vt:lpstr>
      <vt:lpstr>BI_sintesi!Area_stampa</vt:lpstr>
      <vt:lpstr>CN_sintesi!Area_stampa</vt:lpstr>
      <vt:lpstr>NO_Settore!Area_stampa</vt:lpstr>
      <vt:lpstr>NO_sintesi!Area_stampa</vt:lpstr>
      <vt:lpstr>REGIONE_Settore!Area_stampa</vt:lpstr>
      <vt:lpstr>REGIONE_sintesi!Area_stampa</vt:lpstr>
      <vt:lpstr>TO_Settore!Area_stampa</vt:lpstr>
      <vt:lpstr>TO_sintesi!Area_stampa</vt:lpstr>
      <vt:lpstr>VC_Settore!Area_stampa</vt:lpstr>
      <vt:lpstr>VC_sintesi!Area_stampa</vt:lpstr>
      <vt:lpstr>VCO_Settore!Area_stampa</vt:lpstr>
      <vt:lpstr>VCO_sintesi!Area_stampa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ALBERCLAUS</dc:creator>
  <cp:lastModifiedBy>Mauro Filippo Durando</cp:lastModifiedBy>
  <cp:lastPrinted>2019-03-27T11:33:20Z</cp:lastPrinted>
  <dcterms:created xsi:type="dcterms:W3CDTF">2017-02-23T13:49:24Z</dcterms:created>
  <dcterms:modified xsi:type="dcterms:W3CDTF">2019-07-06T08:25:22Z</dcterms:modified>
</cp:coreProperties>
</file>