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ota" sheetId="1" r:id="rId1"/>
    <sheet name="Tipologia" sheetId="2" r:id="rId2"/>
    <sheet name="Riepilogo gen." sheetId="3" r:id="rId3"/>
    <sheet name="Movimenti da fuori Regione" sheetId="4" r:id="rId4"/>
    <sheet name="Aree prov. genere" sheetId="5" r:id="rId5"/>
    <sheet name="Settore genere" sheetId="6" r:id="rId6"/>
    <sheet name="Settore età" sheetId="7" r:id="rId7"/>
    <sheet name="Titolo studio" sheetId="8" r:id="rId8"/>
  </sheets>
  <definedNames/>
  <calcPr fullCalcOnLoad="1"/>
</workbook>
</file>

<file path=xl/sharedStrings.xml><?xml version="1.0" encoding="utf-8"?>
<sst xmlns="http://schemas.openxmlformats.org/spreadsheetml/2006/main" count="269" uniqueCount="113">
  <si>
    <t xml:space="preserve"> NOTA</t>
  </si>
  <si>
    <t xml:space="preserve"> Nelle statistiche sono stati esclusi gli avviamenti per tirocinio dalla durata infeirore ai 6 giorni e i tirocini estivi.</t>
  </si>
  <si>
    <t>PIEMONTE</t>
  </si>
  <si>
    <t>Anno 2017</t>
  </si>
  <si>
    <t>Anno 2018</t>
  </si>
  <si>
    <t>VariazionI interannualI</t>
  </si>
  <si>
    <t>DONNE</t>
  </si>
  <si>
    <t>UOMINI</t>
  </si>
  <si>
    <t>TOTALE</t>
  </si>
  <si>
    <t>F</t>
  </si>
  <si>
    <t>M</t>
  </si>
  <si>
    <t>Tot</t>
  </si>
  <si>
    <t>v.ass.</t>
  </si>
  <si>
    <t>val.%</t>
  </si>
  <si>
    <t>Elaborazione Regione Piemonte - Settore Politiche del Lavoro su dati SILP Piemonte</t>
  </si>
  <si>
    <t>TIROCINI PER GENERE, CLASSE DI ETA', CITTADINANZA E ORARIO DI LAVORO</t>
  </si>
  <si>
    <t>Variazioni interannuali</t>
  </si>
  <si>
    <t>TOT</t>
  </si>
  <si>
    <t xml:space="preserve">Fino a 24 anni </t>
  </si>
  <si>
    <t>25-29 anni</t>
  </si>
  <si>
    <t>30-39 anni</t>
  </si>
  <si>
    <t>40-49 anni</t>
  </si>
  <si>
    <t>50 e oltre</t>
  </si>
  <si>
    <t>Cittadini italiani</t>
  </si>
  <si>
    <t>Cittadini stranieri</t>
  </si>
  <si>
    <t>Extracomunitari</t>
  </si>
  <si>
    <t>Comunitari</t>
  </si>
  <si>
    <t>Part-time</t>
  </si>
  <si>
    <t>Full-time</t>
  </si>
  <si>
    <t>TOT persone fisiche</t>
  </si>
  <si>
    <t>Domicilio tirocinante</t>
  </si>
  <si>
    <t xml:space="preserve"> val.%</t>
  </si>
  <si>
    <t xml:space="preserve">  v.ass.</t>
  </si>
  <si>
    <t>1 - Senza o lic.elementare</t>
  </si>
  <si>
    <t>2 - Licenza Media</t>
  </si>
  <si>
    <t>3 - Qualifica</t>
  </si>
  <si>
    <t>4 - Diploma</t>
  </si>
  <si>
    <t>5 - Formaz.superiore</t>
  </si>
  <si>
    <t>TIROCINI PER GENERE E AREA PROVINCIALE SEDE DEL TIROCINIO</t>
  </si>
  <si>
    <t>Area 
Provinciale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</si>
  <si>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</si>
  <si>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</si>
  <si>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</si>
  <si>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</si>
  <si>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</si>
  <si>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Torino</t>
  </si>
  <si>
    <t xml:space="preserve"> VCO</t>
  </si>
  <si>
    <t xml:space="preserve"> Vercelli</t>
  </si>
  <si>
    <t>TIROCINI PER GENERE E SETTORE DI ATTIVITA'</t>
  </si>
  <si>
    <t>Settore di attività</t>
  </si>
  <si>
    <t xml:space="preserve">  Tot</t>
  </si>
  <si>
    <t xml:space="preserve"> di cui:</t>
  </si>
  <si>
    <t xml:space="preserve"> Agricoltura</t>
  </si>
  <si>
    <t xml:space="preserve"> Industria in s.stretto</t>
  </si>
  <si>
    <t xml:space="preserve"> Edilizia e impiantistica</t>
  </si>
  <si>
    <t xml:space="preserve"> Commercio, Alberghi e rist.</t>
  </si>
  <si>
    <t xml:space="preserve"> Altri servizi</t>
  </si>
  <si>
    <t>TIROCINI PER SETTORE DI ATTIVITA' E CLASSE DI ETA'</t>
  </si>
  <si>
    <t>fino 24</t>
  </si>
  <si>
    <t>25-29</t>
  </si>
  <si>
    <t>30 e +</t>
  </si>
  <si>
    <t xml:space="preserve">  val.%</t>
  </si>
  <si>
    <t>TIROCINI PER TITOLO DI STUDIO E GENERE</t>
  </si>
  <si>
    <t>Titolo studio</t>
  </si>
  <si>
    <t xml:space="preserve">   v.ass.   val.%</t>
  </si>
  <si>
    <t>TIROCINI PER TITOLO DI STUDIO E CITTADINANZA</t>
  </si>
  <si>
    <t>ITALIANI</t>
  </si>
  <si>
    <t xml:space="preserve"> I dati sono estratti dalla banca dati Tirso che recepisce le comunicazioni obbligatorie dal portale dei tirocini</t>
  </si>
  <si>
    <t xml:space="preserve"> Piemonte per cui raccoglie i tirocini attivati sul territorio regionale.</t>
  </si>
  <si>
    <t xml:space="preserve">     v.ass.    val.%</t>
  </si>
  <si>
    <t xml:space="preserve">     v.ass.     val.%</t>
  </si>
  <si>
    <t>TIROCINI ATTIVATI IN BASE AL DOMICILIO DEL TIROCINANTE</t>
  </si>
  <si>
    <t xml:space="preserve">   val.%</t>
  </si>
  <si>
    <t xml:space="preserve">     v.ass.  </t>
  </si>
  <si>
    <t>Agricoltura</t>
  </si>
  <si>
    <t>Alimentare</t>
  </si>
  <si>
    <t>Tessile-abbigliam.-pelli</t>
  </si>
  <si>
    <t>Chimica-gomma</t>
  </si>
  <si>
    <t>Metalmeccanica</t>
  </si>
  <si>
    <t>Altre industria</t>
  </si>
  <si>
    <t>Energia e smaltim.rifiuti</t>
  </si>
  <si>
    <t>Costruzioni</t>
  </si>
  <si>
    <t>Commercio</t>
  </si>
  <si>
    <t>Trasporti e magazzinaggio</t>
  </si>
  <si>
    <t>Alloggio e ristorazione</t>
  </si>
  <si>
    <t>Servizi inform. e comunic.</t>
  </si>
  <si>
    <t>Credito e assicurazioni</t>
  </si>
  <si>
    <t>Attività profess.li e tecniche</t>
  </si>
  <si>
    <t>Altri servizi alle imprese</t>
  </si>
  <si>
    <t>Pubblica Amministrazione</t>
  </si>
  <si>
    <t>Istruzione e F.P.</t>
  </si>
  <si>
    <t>Sanità e assistenza</t>
  </si>
  <si>
    <t>Altri servizi</t>
  </si>
  <si>
    <t>STRANIERI</t>
  </si>
  <si>
    <t>Italiani</t>
  </si>
  <si>
    <t>Stranieri</t>
  </si>
  <si>
    <t>Tirocinio di inserimento/reinserimento lavorativo</t>
  </si>
  <si>
    <t>Tirocinio formativo e di orientamento</t>
  </si>
  <si>
    <t>Tirocinio finalizzato all'inclusione sociale</t>
  </si>
  <si>
    <t>Disabile</t>
  </si>
  <si>
    <t>Disoccupato/inoccupato</t>
  </si>
  <si>
    <t>Neodiplomato</t>
  </si>
  <si>
    <t>Neodottorato</t>
  </si>
  <si>
    <t>Neolaureato/neomaster</t>
  </si>
  <si>
    <t>Neoqualificato</t>
  </si>
  <si>
    <t>Persona in carico ai servizi sociali e/o sanitari</t>
  </si>
  <si>
    <t>Soggetto svantaggiato</t>
  </si>
  <si>
    <t>Lavoratore in mobilità / cassa integrazione</t>
  </si>
  <si>
    <t>Fuori regione</t>
  </si>
  <si>
    <t>In Piemonte</t>
  </si>
  <si>
    <t xml:space="preserve"> fornendo dati generalmente più attendibili rispetto a SILP sui titoli di studio. Il portale è in uso solo in</t>
  </si>
  <si>
    <t>TIROCINI PER TIPOLOGIA DI TIROCINIO E DI TIROCINANTE</t>
  </si>
  <si>
    <t>Dato mancante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</si>
</sst>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\-_ ;_ @_ "/>
    <numFmt numFmtId="165" formatCode="_-* #,##0.00_-;\-* #,##0.00_-;_-* \-??_-;_-@_-"/>
    <numFmt numFmtId="166" formatCode="_-* #,##0_-;\-* #,##0_-;_-* \-_-;_-@_-"/>
    <numFmt numFmtId="167" formatCode="_ &quot;L. &quot;* #,##0_ ;_ &quot;L. &quot;* \-#,##0_ ;_ &quot;L. &quot;* \-_ ;_ @_ "/>
    <numFmt numFmtId="168" formatCode="0_ ;\-0\ "/>
    <numFmt numFmtId="169" formatCode="0.0_ ;\-0.0\ "/>
    <numFmt numFmtId="170" formatCode="#,##0_ ;\-#,##0\ "/>
    <numFmt numFmtId="171" formatCode="#,##0_ ;[Red]\-#,##0\ "/>
    <numFmt numFmtId="172" formatCode="0.0_ ;[Red]\-0.0\ "/>
    <numFmt numFmtId="173" formatCode="0.0"/>
    <numFmt numFmtId="174" formatCode="_-* #,##0.0_-;\-* #,##0.0_-;_-* &quot;-&quot;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70" fontId="0" fillId="0" borderId="0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0" fillId="0" borderId="16" xfId="0" applyFont="1" applyBorder="1" applyAlignment="1">
      <alignment/>
    </xf>
    <xf numFmtId="170" fontId="0" fillId="0" borderId="21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20" xfId="0" applyNumberForma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21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33" borderId="22" xfId="0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171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33" borderId="23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1" fillId="0" borderId="23" xfId="0" applyFont="1" applyBorder="1" applyAlignment="1">
      <alignment horizontal="left"/>
    </xf>
    <xf numFmtId="170" fontId="1" fillId="33" borderId="0" xfId="46" applyNumberFormat="1" applyFont="1" applyFill="1" applyBorder="1" applyAlignment="1" applyProtection="1">
      <alignment/>
      <protection/>
    </xf>
    <xf numFmtId="170" fontId="1" fillId="33" borderId="17" xfId="0" applyNumberFormat="1" applyFont="1" applyFill="1" applyBorder="1" applyAlignment="1">
      <alignment/>
    </xf>
    <xf numFmtId="170" fontId="0" fillId="33" borderId="18" xfId="0" applyNumberFormat="1" applyFill="1" applyBorder="1" applyAlignment="1">
      <alignment/>
    </xf>
    <xf numFmtId="170" fontId="0" fillId="33" borderId="21" xfId="0" applyNumberFormat="1" applyFill="1" applyBorder="1" applyAlignment="1">
      <alignment/>
    </xf>
    <xf numFmtId="0" fontId="1" fillId="0" borderId="16" xfId="0" applyFont="1" applyBorder="1" applyAlignment="1">
      <alignment vertical="top"/>
    </xf>
    <xf numFmtId="170" fontId="1" fillId="33" borderId="0" xfId="46" applyNumberFormat="1" applyFont="1" applyFill="1" applyBorder="1" applyAlignment="1" applyProtection="1">
      <alignment vertical="top"/>
      <protection/>
    </xf>
    <xf numFmtId="170" fontId="1" fillId="33" borderId="29" xfId="46" applyNumberFormat="1" applyFont="1" applyFill="1" applyBorder="1" applyAlignment="1" applyProtection="1">
      <alignment vertical="top"/>
      <protection/>
    </xf>
    <xf numFmtId="170" fontId="1" fillId="33" borderId="21" xfId="46" applyNumberFormat="1" applyFont="1" applyFill="1" applyBorder="1" applyAlignment="1" applyProtection="1">
      <alignment vertical="top"/>
      <protection/>
    </xf>
    <xf numFmtId="171" fontId="0" fillId="0" borderId="0" xfId="0" applyNumberFormat="1" applyBorder="1" applyAlignment="1">
      <alignment vertical="top"/>
    </xf>
    <xf numFmtId="172" fontId="0" fillId="0" borderId="19" xfId="0" applyNumberFormat="1" applyBorder="1" applyAlignment="1">
      <alignment vertical="top"/>
    </xf>
    <xf numFmtId="172" fontId="0" fillId="0" borderId="20" xfId="0" applyNumberFormat="1" applyBorder="1" applyAlignment="1">
      <alignment vertical="top"/>
    </xf>
    <xf numFmtId="0" fontId="1" fillId="0" borderId="22" xfId="0" applyFont="1" applyBorder="1" applyAlignment="1">
      <alignment/>
    </xf>
    <xf numFmtId="170" fontId="1" fillId="33" borderId="10" xfId="46" applyNumberFormat="1" applyFont="1" applyFill="1" applyBorder="1" applyAlignment="1" applyProtection="1">
      <alignment vertical="top"/>
      <protection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3" xfId="0" applyNumberFormat="1" applyBorder="1" applyAlignment="1">
      <alignment/>
    </xf>
    <xf numFmtId="170" fontId="1" fillId="33" borderId="30" xfId="0" applyNumberFormat="1" applyFont="1" applyFill="1" applyBorder="1" applyAlignment="1">
      <alignment/>
    </xf>
    <xf numFmtId="170" fontId="1" fillId="33" borderId="31" xfId="0" applyNumberFormat="1" applyFont="1" applyFill="1" applyBorder="1" applyAlignment="1">
      <alignment/>
    </xf>
    <xf numFmtId="0" fontId="4" fillId="0" borderId="16" xfId="0" applyFont="1" applyBorder="1" applyAlignment="1">
      <alignment horizontal="right"/>
    </xf>
    <xf numFmtId="3" fontId="4" fillId="33" borderId="30" xfId="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172" fontId="4" fillId="0" borderId="20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170" fontId="1" fillId="33" borderId="30" xfId="46" applyNumberFormat="1" applyFont="1" applyFill="1" applyBorder="1" applyAlignment="1" applyProtection="1">
      <alignment/>
      <protection/>
    </xf>
    <xf numFmtId="170" fontId="1" fillId="33" borderId="29" xfId="46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170" fontId="1" fillId="33" borderId="31" xfId="46" applyNumberFormat="1" applyFont="1" applyFill="1" applyBorder="1" applyAlignment="1" applyProtection="1">
      <alignment/>
      <protection/>
    </xf>
    <xf numFmtId="166" fontId="1" fillId="0" borderId="16" xfId="0" applyNumberFormat="1" applyFont="1" applyBorder="1" applyAlignment="1">
      <alignment/>
    </xf>
    <xf numFmtId="170" fontId="1" fillId="0" borderId="30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0" fontId="0" fillId="0" borderId="16" xfId="0" applyBorder="1" applyAlignment="1">
      <alignment vertical="top"/>
    </xf>
    <xf numFmtId="0" fontId="0" fillId="0" borderId="22" xfId="0" applyBorder="1" applyAlignment="1">
      <alignment/>
    </xf>
    <xf numFmtId="170" fontId="1" fillId="33" borderId="10" xfId="46" applyNumberFormat="1" applyFont="1" applyFill="1" applyBorder="1" applyAlignment="1" applyProtection="1">
      <alignment/>
      <protection/>
    </xf>
    <xf numFmtId="170" fontId="1" fillId="33" borderId="21" xfId="46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/>
    </xf>
    <xf numFmtId="170" fontId="2" fillId="33" borderId="32" xfId="46" applyNumberFormat="1" applyFont="1" applyFill="1" applyBorder="1" applyAlignment="1" applyProtection="1">
      <alignment vertical="center"/>
      <protection/>
    </xf>
    <xf numFmtId="170" fontId="2" fillId="33" borderId="17" xfId="46" applyNumberFormat="1" applyFont="1" applyFill="1" applyBorder="1" applyAlignment="1" applyProtection="1">
      <alignment vertical="center"/>
      <protection/>
    </xf>
    <xf numFmtId="170" fontId="2" fillId="33" borderId="21" xfId="46" applyNumberFormat="1" applyFont="1" applyFill="1" applyBorder="1" applyAlignment="1" applyProtection="1">
      <alignment vertical="center"/>
      <protection/>
    </xf>
    <xf numFmtId="171" fontId="2" fillId="0" borderId="32" xfId="0" applyNumberFormat="1" applyFont="1" applyBorder="1" applyAlignment="1">
      <alignment vertical="center"/>
    </xf>
    <xf numFmtId="172" fontId="2" fillId="0" borderId="19" xfId="0" applyNumberFormat="1" applyFont="1" applyBorder="1" applyAlignment="1">
      <alignment vertical="center"/>
    </xf>
    <xf numFmtId="171" fontId="2" fillId="0" borderId="30" xfId="0" applyNumberFormat="1" applyFont="1" applyBorder="1" applyAlignment="1">
      <alignment vertical="center"/>
    </xf>
    <xf numFmtId="172" fontId="2" fillId="0" borderId="2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0" fontId="4" fillId="33" borderId="0" xfId="46" applyNumberFormat="1" applyFont="1" applyFill="1" applyBorder="1" applyAlignment="1" applyProtection="1">
      <alignment/>
      <protection/>
    </xf>
    <xf numFmtId="170" fontId="4" fillId="33" borderId="17" xfId="46" applyNumberFormat="1" applyFont="1" applyFill="1" applyBorder="1" applyAlignment="1" applyProtection="1">
      <alignment/>
      <protection/>
    </xf>
    <xf numFmtId="170" fontId="4" fillId="33" borderId="21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70" fontId="2" fillId="33" borderId="33" xfId="0" applyNumberFormat="1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/>
    </xf>
    <xf numFmtId="170" fontId="2" fillId="33" borderId="34" xfId="0" applyNumberFormat="1" applyFont="1" applyFill="1" applyBorder="1" applyAlignment="1">
      <alignment horizontal="center"/>
    </xf>
    <xf numFmtId="171" fontId="2" fillId="33" borderId="0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/>
    </xf>
    <xf numFmtId="170" fontId="2" fillId="33" borderId="2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72" fontId="1" fillId="0" borderId="19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170" fontId="0" fillId="0" borderId="21" xfId="0" applyNumberForma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9" fontId="0" fillId="0" borderId="20" xfId="0" applyNumberFormat="1" applyBorder="1" applyAlignment="1">
      <alignment/>
    </xf>
    <xf numFmtId="166" fontId="0" fillId="0" borderId="16" xfId="0" applyNumberFormat="1" applyFont="1" applyBorder="1" applyAlignment="1">
      <alignment horizontal="left"/>
    </xf>
    <xf numFmtId="170" fontId="1" fillId="0" borderId="0" xfId="46" applyNumberFormat="1" applyFont="1" applyFill="1" applyBorder="1" applyAlignment="1" applyProtection="1">
      <alignment horizontal="right" vertical="top"/>
      <protection/>
    </xf>
    <xf numFmtId="171" fontId="1" fillId="0" borderId="0" xfId="0" applyNumberFormat="1" applyFont="1" applyBorder="1" applyAlignment="1">
      <alignment vertical="top"/>
    </xf>
    <xf numFmtId="172" fontId="1" fillId="0" borderId="19" xfId="0" applyNumberFormat="1" applyFont="1" applyBorder="1" applyAlignment="1">
      <alignment vertical="top"/>
    </xf>
    <xf numFmtId="172" fontId="1" fillId="0" borderId="20" xfId="0" applyNumberFormat="1" applyFont="1" applyBorder="1" applyAlignment="1">
      <alignment vertical="top"/>
    </xf>
    <xf numFmtId="170" fontId="1" fillId="0" borderId="0" xfId="46" applyNumberFormat="1" applyFont="1" applyFill="1" applyBorder="1" applyAlignment="1" applyProtection="1">
      <alignment horizontal="right"/>
      <protection/>
    </xf>
    <xf numFmtId="170" fontId="1" fillId="0" borderId="17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0" fontId="1" fillId="0" borderId="32" xfId="46" applyNumberFormat="1" applyFont="1" applyFill="1" applyBorder="1" applyAlignment="1" applyProtection="1">
      <alignment horizontal="right"/>
      <protection/>
    </xf>
    <xf numFmtId="170" fontId="1" fillId="33" borderId="17" xfId="46" applyNumberFormat="1" applyFont="1" applyFill="1" applyBorder="1" applyAlignment="1" applyProtection="1">
      <alignment/>
      <protection/>
    </xf>
    <xf numFmtId="170" fontId="2" fillId="33" borderId="32" xfId="46" applyNumberFormat="1" applyFont="1" applyFill="1" applyBorder="1" applyAlignment="1" applyProtection="1">
      <alignment/>
      <protection/>
    </xf>
    <xf numFmtId="170" fontId="2" fillId="33" borderId="17" xfId="46" applyNumberFormat="1" applyFont="1" applyFill="1" applyBorder="1" applyAlignment="1" applyProtection="1">
      <alignment/>
      <protection/>
    </xf>
    <xf numFmtId="170" fontId="2" fillId="33" borderId="21" xfId="46" applyNumberFormat="1" applyFont="1" applyFill="1" applyBorder="1" applyAlignment="1" applyProtection="1">
      <alignment/>
      <protection/>
    </xf>
    <xf numFmtId="171" fontId="2" fillId="0" borderId="3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1" fontId="2" fillId="0" borderId="3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2" fillId="0" borderId="37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 vertical="top"/>
    </xf>
    <xf numFmtId="0" fontId="7" fillId="0" borderId="0" xfId="0" applyFont="1" applyAlignment="1">
      <alignment/>
    </xf>
    <xf numFmtId="0" fontId="2" fillId="0" borderId="37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"/>
    </xf>
    <xf numFmtId="41" fontId="0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 horizontal="left"/>
    </xf>
    <xf numFmtId="41" fontId="0" fillId="0" borderId="16" xfId="0" applyNumberFormat="1" applyBorder="1" applyAlignment="1">
      <alignment/>
    </xf>
    <xf numFmtId="0" fontId="0" fillId="0" borderId="39" xfId="0" applyFont="1" applyBorder="1" applyAlignment="1">
      <alignment horizontal="centerContinuous" vertical="center"/>
    </xf>
    <xf numFmtId="41" fontId="1" fillId="0" borderId="1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170" fontId="0" fillId="33" borderId="0" xfId="0" applyNumberFormat="1" applyFill="1" applyBorder="1" applyAlignment="1">
      <alignment/>
    </xf>
    <xf numFmtId="170" fontId="0" fillId="33" borderId="17" xfId="0" applyNumberFormat="1" applyFill="1" applyBorder="1" applyAlignment="1">
      <alignment/>
    </xf>
    <xf numFmtId="170" fontId="0" fillId="33" borderId="21" xfId="0" applyNumberForma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72" fontId="0" fillId="33" borderId="19" xfId="0" applyNumberFormat="1" applyFill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1" fillId="33" borderId="20" xfId="0" applyNumberFormat="1" applyFont="1" applyFill="1" applyBorder="1" applyAlignment="1">
      <alignment/>
    </xf>
    <xf numFmtId="170" fontId="2" fillId="33" borderId="33" xfId="0" applyNumberFormat="1" applyFont="1" applyFill="1" applyBorder="1" applyAlignment="1">
      <alignment/>
    </xf>
    <xf numFmtId="170" fontId="2" fillId="33" borderId="17" xfId="0" applyNumberFormat="1" applyFont="1" applyFill="1" applyBorder="1" applyAlignment="1">
      <alignment/>
    </xf>
    <xf numFmtId="170" fontId="2" fillId="33" borderId="34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1" fontId="1" fillId="33" borderId="24" xfId="0" applyNumberFormat="1" applyFont="1" applyFill="1" applyBorder="1" applyAlignment="1">
      <alignment/>
    </xf>
    <xf numFmtId="41" fontId="1" fillId="33" borderId="16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centerContinuous" vertical="top"/>
    </xf>
    <xf numFmtId="0" fontId="2" fillId="33" borderId="37" xfId="0" applyFont="1" applyFill="1" applyBorder="1" applyAlignment="1">
      <alignment horizontal="centerContinuous"/>
    </xf>
    <xf numFmtId="0" fontId="0" fillId="33" borderId="39" xfId="0" applyFont="1" applyFill="1" applyBorder="1" applyAlignment="1">
      <alignment horizontal="centerContinuous" vertical="center"/>
    </xf>
    <xf numFmtId="174" fontId="1" fillId="33" borderId="20" xfId="0" applyNumberFormat="1" applyFont="1" applyFill="1" applyBorder="1" applyAlignment="1">
      <alignment/>
    </xf>
    <xf numFmtId="174" fontId="1" fillId="33" borderId="19" xfId="0" applyNumberFormat="1" applyFon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0" fillId="33" borderId="26" xfId="0" applyFill="1" applyBorder="1" applyAlignment="1">
      <alignment horizontal="center"/>
    </xf>
    <xf numFmtId="41" fontId="1" fillId="0" borderId="16" xfId="0" applyNumberFormat="1" applyFont="1" applyBorder="1" applyAlignment="1">
      <alignment horizontal="left"/>
    </xf>
    <xf numFmtId="41" fontId="0" fillId="33" borderId="16" xfId="0" applyNumberFormat="1" applyFont="1" applyFill="1" applyBorder="1" applyAlignment="1">
      <alignment/>
    </xf>
    <xf numFmtId="41" fontId="0" fillId="0" borderId="16" xfId="0" applyNumberFormat="1" applyBorder="1" applyAlignment="1">
      <alignment horizontal="left"/>
    </xf>
    <xf numFmtId="170" fontId="4" fillId="33" borderId="17" xfId="0" applyNumberFormat="1" applyFont="1" applyFill="1" applyBorder="1" applyAlignment="1">
      <alignment/>
    </xf>
    <xf numFmtId="170" fontId="8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170" fontId="8" fillId="33" borderId="17" xfId="0" applyNumberFormat="1" applyFont="1" applyFill="1" applyBorder="1" applyAlignment="1">
      <alignment/>
    </xf>
    <xf numFmtId="170" fontId="8" fillId="33" borderId="21" xfId="0" applyNumberFormat="1" applyFont="1" applyFill="1" applyBorder="1" applyAlignment="1">
      <alignment/>
    </xf>
    <xf numFmtId="166" fontId="8" fillId="0" borderId="16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Percentuale 2" xfId="54"/>
    <cellStyle name="Percentuale 3" xfId="55"/>
    <cellStyle name="Percentuale 4" xfId="56"/>
    <cellStyle name="Percentuale 5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1°Quadrim.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00390625" defaultRowHeight="15"/>
  <sheetData>
    <row r="1" ht="15" customHeight="1"/>
    <row r="2" ht="15.75">
      <c r="A2" s="156" t="s">
        <v>0</v>
      </c>
    </row>
    <row r="3" ht="6" customHeight="1"/>
    <row r="4" ht="15.75">
      <c r="A4" s="195" t="s">
        <v>1</v>
      </c>
    </row>
    <row r="5" ht="15.75">
      <c r="A5" s="195" t="s">
        <v>67</v>
      </c>
    </row>
    <row r="6" ht="15.75">
      <c r="A6" s="195" t="s">
        <v>110</v>
      </c>
    </row>
    <row r="7" ht="15.75">
      <c r="A7" s="195" t="s">
        <v>68</v>
      </c>
    </row>
    <row r="11" ht="16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47.7109375" style="1" customWidth="1"/>
    <col min="2" max="7" width="7.7109375" style="1" customWidth="1"/>
    <col min="8" max="8" width="7.7109375" style="2" customWidth="1"/>
    <col min="9" max="9" width="5.7109375" style="3" customWidth="1"/>
    <col min="10" max="10" width="7.7109375" style="2" customWidth="1"/>
    <col min="11" max="11" width="6.140625" style="3" customWidth="1"/>
    <col min="12" max="12" width="7.7109375" style="2" customWidth="1"/>
    <col min="13" max="13" width="5.7109375" style="3" customWidth="1"/>
  </cols>
  <sheetData>
    <row r="1" spans="1:13" ht="19.5" customHeight="1">
      <c r="A1" s="153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9.5" customHeight="1">
      <c r="A2" s="155" t="s">
        <v>111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>
      <c r="A3" s="196"/>
      <c r="B3" s="197" t="s">
        <v>3</v>
      </c>
      <c r="C3" s="197"/>
      <c r="D3" s="197"/>
      <c r="E3" s="197" t="s">
        <v>4</v>
      </c>
      <c r="F3" s="197"/>
      <c r="G3" s="197"/>
      <c r="H3" s="198" t="s">
        <v>5</v>
      </c>
      <c r="I3" s="198"/>
      <c r="J3" s="198"/>
      <c r="K3" s="198"/>
      <c r="L3" s="198"/>
      <c r="M3" s="198"/>
    </row>
    <row r="4" spans="1:13" ht="15">
      <c r="A4" s="196"/>
      <c r="B4" s="197"/>
      <c r="C4" s="197"/>
      <c r="D4" s="197"/>
      <c r="E4" s="197"/>
      <c r="F4" s="197"/>
      <c r="G4" s="197"/>
      <c r="H4" s="199" t="s">
        <v>6</v>
      </c>
      <c r="I4" s="199"/>
      <c r="J4" s="199" t="s">
        <v>7</v>
      </c>
      <c r="K4" s="199"/>
      <c r="L4" s="200" t="s">
        <v>8</v>
      </c>
      <c r="M4" s="200"/>
    </row>
    <row r="5" spans="1:13" ht="15">
      <c r="A5" s="196"/>
      <c r="B5" s="4" t="s">
        <v>9</v>
      </c>
      <c r="C5" s="5" t="s">
        <v>10</v>
      </c>
      <c r="D5" s="6" t="s">
        <v>11</v>
      </c>
      <c r="E5" s="4" t="s">
        <v>9</v>
      </c>
      <c r="F5" s="5" t="s">
        <v>10</v>
      </c>
      <c r="G5" s="6" t="s">
        <v>11</v>
      </c>
      <c r="H5" s="7" t="s">
        <v>12</v>
      </c>
      <c r="I5" s="8" t="s">
        <v>13</v>
      </c>
      <c r="J5" s="7" t="s">
        <v>12</v>
      </c>
      <c r="K5" s="8" t="s">
        <v>13</v>
      </c>
      <c r="L5" s="9" t="s">
        <v>12</v>
      </c>
      <c r="M5" s="10" t="s">
        <v>13</v>
      </c>
    </row>
    <row r="6" spans="1:13" ht="18.75" customHeight="1">
      <c r="A6" s="192" t="s">
        <v>96</v>
      </c>
      <c r="B6" s="12">
        <v>14921</v>
      </c>
      <c r="C6" s="13">
        <v>15449</v>
      </c>
      <c r="D6" s="14">
        <f>SUM(B6:C6)</f>
        <v>30370</v>
      </c>
      <c r="E6" s="12">
        <v>13995</v>
      </c>
      <c r="F6" s="13">
        <v>13790</v>
      </c>
      <c r="G6" s="14">
        <f>+F6+E6</f>
        <v>27785</v>
      </c>
      <c r="H6" s="15">
        <f>E6-B6</f>
        <v>-926</v>
      </c>
      <c r="I6" s="16">
        <f>E6/B6%-100</f>
        <v>-6.20601836338048</v>
      </c>
      <c r="J6" s="15">
        <f>F6-C6</f>
        <v>-1659</v>
      </c>
      <c r="K6" s="17">
        <f>F6/C6%-100</f>
        <v>-10.738559130040784</v>
      </c>
      <c r="L6" s="15">
        <f>G6-D6</f>
        <v>-2585</v>
      </c>
      <c r="M6" s="18">
        <f>G6/D6%-100</f>
        <v>-8.511689166941053</v>
      </c>
    </row>
    <row r="7" spans="1:13" ht="15">
      <c r="A7" s="161" t="s">
        <v>97</v>
      </c>
      <c r="B7" s="12">
        <v>2328</v>
      </c>
      <c r="C7" s="13">
        <v>2365</v>
      </c>
      <c r="D7" s="20">
        <f>SUM(B7:C7)</f>
        <v>4693</v>
      </c>
      <c r="E7" s="12">
        <v>1394</v>
      </c>
      <c r="F7" s="13">
        <v>1482</v>
      </c>
      <c r="G7" s="20">
        <f>+F7+E7</f>
        <v>2876</v>
      </c>
      <c r="H7" s="15">
        <f>E7-B7</f>
        <v>-934</v>
      </c>
      <c r="I7" s="17">
        <f>E7/B7%-100</f>
        <v>-40.12027491408935</v>
      </c>
      <c r="J7" s="21">
        <f>F7-C7</f>
        <v>-883</v>
      </c>
      <c r="K7" s="16">
        <f>F7/C7%-100</f>
        <v>-37.33615221987315</v>
      </c>
      <c r="L7" s="21">
        <f>G7-D7</f>
        <v>-1817</v>
      </c>
      <c r="M7" s="22">
        <f>G7/D7%-100</f>
        <v>-38.717238440230126</v>
      </c>
    </row>
    <row r="8" spans="1:13" ht="15" customHeight="1">
      <c r="A8" s="161" t="s">
        <v>98</v>
      </c>
      <c r="B8" s="12">
        <v>278</v>
      </c>
      <c r="C8" s="13">
        <v>617</v>
      </c>
      <c r="D8" s="20">
        <f>SUM(B8:C8)</f>
        <v>895</v>
      </c>
      <c r="E8" s="12">
        <v>497</v>
      </c>
      <c r="F8" s="13">
        <v>1232</v>
      </c>
      <c r="G8" s="20">
        <f>+F8+E8</f>
        <v>1729</v>
      </c>
      <c r="H8" s="21">
        <f>E8-B8</f>
        <v>219</v>
      </c>
      <c r="I8" s="17">
        <f>E8/B8%-100</f>
        <v>78.7769784172662</v>
      </c>
      <c r="J8" s="21">
        <f>F8-C8</f>
        <v>615</v>
      </c>
      <c r="K8" s="16">
        <f>F8/C8%-100</f>
        <v>99.67585089141005</v>
      </c>
      <c r="L8" s="21">
        <f>G8-D8</f>
        <v>834</v>
      </c>
      <c r="M8" s="22">
        <f>G8/D8%-100</f>
        <v>93.18435754189946</v>
      </c>
    </row>
    <row r="9" spans="1:14" ht="19.5" customHeight="1">
      <c r="A9" s="158" t="s">
        <v>8</v>
      </c>
      <c r="B9" s="23">
        <f>SUM(B6:B8)</f>
        <v>17527</v>
      </c>
      <c r="C9" s="24">
        <f>SUM(C6:C8)</f>
        <v>18431</v>
      </c>
      <c r="D9" s="25">
        <f>+C9+B9</f>
        <v>35958</v>
      </c>
      <c r="E9" s="23">
        <f>SUM(E6:E8)</f>
        <v>15886</v>
      </c>
      <c r="F9" s="24">
        <f>SUM(F6:F8)</f>
        <v>16504</v>
      </c>
      <c r="G9" s="25">
        <f>+F9+E9</f>
        <v>32390</v>
      </c>
      <c r="H9" s="26">
        <f>E9-B9</f>
        <v>-1641</v>
      </c>
      <c r="I9" s="27">
        <f>E9/B9%-100</f>
        <v>-9.36269755234781</v>
      </c>
      <c r="J9" s="26">
        <f>F9-C9</f>
        <v>-1927</v>
      </c>
      <c r="K9" s="27">
        <f>F9/C9%-100</f>
        <v>-10.455211328739622</v>
      </c>
      <c r="L9" s="26">
        <f>G9-D9</f>
        <v>-3568</v>
      </c>
      <c r="M9" s="28">
        <f>G9/D9%-100</f>
        <v>-9.922687579954385</v>
      </c>
      <c r="N9" s="29"/>
    </row>
    <row r="10" spans="1:14" ht="9.75" customHeight="1">
      <c r="A10" s="19"/>
      <c r="B10" s="23"/>
      <c r="C10" s="24"/>
      <c r="D10" s="25"/>
      <c r="E10" s="23"/>
      <c r="F10" s="24"/>
      <c r="G10" s="25"/>
      <c r="H10" s="26"/>
      <c r="I10" s="27"/>
      <c r="J10" s="26"/>
      <c r="K10" s="27"/>
      <c r="L10" s="26"/>
      <c r="M10" s="28"/>
      <c r="N10" s="29"/>
    </row>
    <row r="11" spans="1:14" ht="10.5" customHeight="1">
      <c r="A11" s="30"/>
      <c r="B11" s="31"/>
      <c r="C11" s="31"/>
      <c r="D11" s="31"/>
      <c r="E11" s="31"/>
      <c r="F11" s="31"/>
      <c r="G11" s="31"/>
      <c r="H11" s="32"/>
      <c r="I11" s="33"/>
      <c r="J11" s="32"/>
      <c r="K11" s="33"/>
      <c r="L11" s="32"/>
      <c r="M11" s="34"/>
      <c r="N11" s="29"/>
    </row>
    <row r="12" spans="1:14" ht="9" customHeight="1">
      <c r="A12" s="19"/>
      <c r="B12" s="23"/>
      <c r="C12" s="24"/>
      <c r="D12" s="25"/>
      <c r="E12" s="23"/>
      <c r="F12" s="24"/>
      <c r="G12" s="25"/>
      <c r="H12" s="15"/>
      <c r="I12" s="17"/>
      <c r="J12" s="15"/>
      <c r="K12" s="17"/>
      <c r="L12" s="15"/>
      <c r="M12" s="18"/>
      <c r="N12" s="29"/>
    </row>
    <row r="13" spans="1:13" ht="15">
      <c r="A13" s="161" t="s">
        <v>99</v>
      </c>
      <c r="B13" s="35">
        <v>283</v>
      </c>
      <c r="C13" s="36">
        <v>413</v>
      </c>
      <c r="D13" s="37">
        <f aca="true" t="shared" si="0" ref="D13:D21">SUM(B13:C13)</f>
        <v>696</v>
      </c>
      <c r="E13" s="35">
        <v>340</v>
      </c>
      <c r="F13" s="36">
        <v>437</v>
      </c>
      <c r="G13" s="20">
        <f aca="true" t="shared" si="1" ref="G13:G22">+F13+E13</f>
        <v>777</v>
      </c>
      <c r="H13" s="15">
        <f aca="true" t="shared" si="2" ref="H13:H22">E13-B13</f>
        <v>57</v>
      </c>
      <c r="I13" s="17">
        <f aca="true" t="shared" si="3" ref="I13:I18">E13/B13%-100</f>
        <v>20.141342756183747</v>
      </c>
      <c r="J13" s="15">
        <f aca="true" t="shared" si="4" ref="J13:J22">F13-C13</f>
        <v>24</v>
      </c>
      <c r="K13" s="17">
        <f aca="true" t="shared" si="5" ref="K13:K18">F13/C13%-100</f>
        <v>5.811138014527842</v>
      </c>
      <c r="L13" s="15">
        <f aca="true" t="shared" si="6" ref="L13:L22">G13-D13</f>
        <v>81</v>
      </c>
      <c r="M13" s="18">
        <f aca="true" t="shared" si="7" ref="M13:M18">G13/D13%-100</f>
        <v>11.637931034482762</v>
      </c>
    </row>
    <row r="14" spans="1:13" ht="15">
      <c r="A14" s="161" t="s">
        <v>100</v>
      </c>
      <c r="B14" s="35">
        <v>14176</v>
      </c>
      <c r="C14" s="36">
        <v>12673</v>
      </c>
      <c r="D14" s="37">
        <f t="shared" si="0"/>
        <v>26849</v>
      </c>
      <c r="E14" s="35">
        <v>13359</v>
      </c>
      <c r="F14" s="36">
        <v>11887</v>
      </c>
      <c r="G14" s="20">
        <f t="shared" si="1"/>
        <v>25246</v>
      </c>
      <c r="H14" s="15">
        <f t="shared" si="2"/>
        <v>-817</v>
      </c>
      <c r="I14" s="17">
        <f t="shared" si="3"/>
        <v>-5.763261851015798</v>
      </c>
      <c r="J14" s="15">
        <f t="shared" si="4"/>
        <v>-786</v>
      </c>
      <c r="K14" s="17">
        <f t="shared" si="5"/>
        <v>-6.202162076856311</v>
      </c>
      <c r="L14" s="15">
        <f t="shared" si="6"/>
        <v>-1603</v>
      </c>
      <c r="M14" s="18">
        <f t="shared" si="7"/>
        <v>-5.970427203992699</v>
      </c>
    </row>
    <row r="15" spans="1:13" ht="15">
      <c r="A15" s="161" t="s">
        <v>107</v>
      </c>
      <c r="B15" s="35">
        <v>10</v>
      </c>
      <c r="C15" s="36">
        <v>8</v>
      </c>
      <c r="D15" s="37">
        <f t="shared" si="0"/>
        <v>18</v>
      </c>
      <c r="E15" s="35">
        <v>6</v>
      </c>
      <c r="F15" s="36">
        <v>6</v>
      </c>
      <c r="G15" s="20">
        <f t="shared" si="1"/>
        <v>12</v>
      </c>
      <c r="H15" s="15">
        <f t="shared" si="2"/>
        <v>-4</v>
      </c>
      <c r="I15" s="17">
        <f t="shared" si="3"/>
        <v>-40</v>
      </c>
      <c r="J15" s="15">
        <f t="shared" si="4"/>
        <v>-2</v>
      </c>
      <c r="K15" s="17">
        <f t="shared" si="5"/>
        <v>-25</v>
      </c>
      <c r="L15" s="15">
        <f t="shared" si="6"/>
        <v>-6</v>
      </c>
      <c r="M15" s="18">
        <f t="shared" si="7"/>
        <v>-33.33333333333333</v>
      </c>
    </row>
    <row r="16" spans="1:13" ht="15">
      <c r="A16" s="161" t="s">
        <v>101</v>
      </c>
      <c r="B16" s="35">
        <v>678</v>
      </c>
      <c r="C16" s="36">
        <v>697</v>
      </c>
      <c r="D16" s="37">
        <f t="shared" si="0"/>
        <v>1375</v>
      </c>
      <c r="E16" s="35">
        <v>261</v>
      </c>
      <c r="F16" s="36">
        <v>292</v>
      </c>
      <c r="G16" s="20">
        <f t="shared" si="1"/>
        <v>553</v>
      </c>
      <c r="H16" s="15">
        <f t="shared" si="2"/>
        <v>-417</v>
      </c>
      <c r="I16" s="17">
        <f t="shared" si="3"/>
        <v>-61.50442477876106</v>
      </c>
      <c r="J16" s="15">
        <f t="shared" si="4"/>
        <v>-405</v>
      </c>
      <c r="K16" s="17">
        <f t="shared" si="5"/>
        <v>-58.10616929698708</v>
      </c>
      <c r="L16" s="15">
        <f t="shared" si="6"/>
        <v>-822</v>
      </c>
      <c r="M16" s="18">
        <f t="shared" si="7"/>
        <v>-59.78181818181818</v>
      </c>
    </row>
    <row r="17" spans="1:13" ht="15">
      <c r="A17" s="161" t="s">
        <v>102</v>
      </c>
      <c r="B17" s="35">
        <v>3</v>
      </c>
      <c r="C17" s="36">
        <v>3</v>
      </c>
      <c r="D17" s="37">
        <f t="shared" si="0"/>
        <v>6</v>
      </c>
      <c r="E17" s="35">
        <v>2</v>
      </c>
      <c r="F17" s="36">
        <v>3</v>
      </c>
      <c r="G17" s="20">
        <f t="shared" si="1"/>
        <v>5</v>
      </c>
      <c r="H17" s="15">
        <f t="shared" si="2"/>
        <v>-1</v>
      </c>
      <c r="I17" s="17">
        <f t="shared" si="3"/>
        <v>-33.33333333333333</v>
      </c>
      <c r="J17" s="15">
        <f t="shared" si="4"/>
        <v>0</v>
      </c>
      <c r="K17" s="17">
        <f t="shared" si="5"/>
        <v>0</v>
      </c>
      <c r="L17" s="15">
        <f t="shared" si="6"/>
        <v>-1</v>
      </c>
      <c r="M17" s="18">
        <f t="shared" si="7"/>
        <v>-16.666666666666657</v>
      </c>
    </row>
    <row r="18" spans="1:13" ht="15">
      <c r="A18" s="161" t="s">
        <v>103</v>
      </c>
      <c r="B18" s="35">
        <v>1409</v>
      </c>
      <c r="C18" s="36">
        <v>1160</v>
      </c>
      <c r="D18" s="37">
        <f t="shared" si="0"/>
        <v>2569</v>
      </c>
      <c r="E18" s="35">
        <v>851</v>
      </c>
      <c r="F18" s="36">
        <v>727</v>
      </c>
      <c r="G18" s="20">
        <f t="shared" si="1"/>
        <v>1578</v>
      </c>
      <c r="H18" s="15">
        <f t="shared" si="2"/>
        <v>-558</v>
      </c>
      <c r="I18" s="17">
        <f t="shared" si="3"/>
        <v>-39.602555003548616</v>
      </c>
      <c r="J18" s="15">
        <f t="shared" si="4"/>
        <v>-433</v>
      </c>
      <c r="K18" s="17">
        <f t="shared" si="5"/>
        <v>-37.32758620689655</v>
      </c>
      <c r="L18" s="15">
        <f t="shared" si="6"/>
        <v>-991</v>
      </c>
      <c r="M18" s="18">
        <f t="shared" si="7"/>
        <v>-38.57532113662904</v>
      </c>
    </row>
    <row r="19" spans="1:13" ht="15">
      <c r="A19" s="161" t="s">
        <v>104</v>
      </c>
      <c r="B19" s="35">
        <v>188</v>
      </c>
      <c r="C19" s="36">
        <v>326</v>
      </c>
      <c r="D19" s="37">
        <f t="shared" si="0"/>
        <v>514</v>
      </c>
      <c r="E19" s="35">
        <v>247</v>
      </c>
      <c r="F19" s="36">
        <v>364</v>
      </c>
      <c r="G19" s="20">
        <f t="shared" si="1"/>
        <v>611</v>
      </c>
      <c r="H19" s="15">
        <f t="shared" si="2"/>
        <v>59</v>
      </c>
      <c r="I19" s="17">
        <f>E19/B19%-100</f>
        <v>31.38297872340425</v>
      </c>
      <c r="J19" s="15">
        <f t="shared" si="4"/>
        <v>38</v>
      </c>
      <c r="K19" s="17">
        <f>F19/C19%-100</f>
        <v>11.656441717791424</v>
      </c>
      <c r="L19" s="15">
        <f t="shared" si="6"/>
        <v>97</v>
      </c>
      <c r="M19" s="18">
        <f>G19/D19%-100</f>
        <v>18.87159533073931</v>
      </c>
    </row>
    <row r="20" spans="1:13" ht="15">
      <c r="A20" s="161" t="s">
        <v>105</v>
      </c>
      <c r="B20" s="35">
        <v>278</v>
      </c>
      <c r="C20" s="36">
        <v>615</v>
      </c>
      <c r="D20" s="37">
        <f t="shared" si="0"/>
        <v>893</v>
      </c>
      <c r="E20" s="35">
        <v>496</v>
      </c>
      <c r="F20" s="36">
        <v>1230</v>
      </c>
      <c r="G20" s="20">
        <f t="shared" si="1"/>
        <v>1726</v>
      </c>
      <c r="H20" s="15">
        <f t="shared" si="2"/>
        <v>218</v>
      </c>
      <c r="I20" s="17">
        <f>E20/B20%-100</f>
        <v>78.41726618705036</v>
      </c>
      <c r="J20" s="15">
        <f t="shared" si="4"/>
        <v>615</v>
      </c>
      <c r="K20" s="17">
        <f>F20/C20%-100</f>
        <v>100</v>
      </c>
      <c r="L20" s="15">
        <f t="shared" si="6"/>
        <v>833</v>
      </c>
      <c r="M20" s="18">
        <f>G20/D20%-100</f>
        <v>93.28107502799551</v>
      </c>
    </row>
    <row r="21" spans="1:13" ht="15">
      <c r="A21" s="161" t="s">
        <v>106</v>
      </c>
      <c r="B21" s="35">
        <v>502</v>
      </c>
      <c r="C21" s="36">
        <v>2536</v>
      </c>
      <c r="D21" s="37">
        <f t="shared" si="0"/>
        <v>3038</v>
      </c>
      <c r="E21" s="35">
        <v>324</v>
      </c>
      <c r="F21" s="36">
        <v>1558</v>
      </c>
      <c r="G21" s="20">
        <f t="shared" si="1"/>
        <v>1882</v>
      </c>
      <c r="H21" s="15">
        <f t="shared" si="2"/>
        <v>-178</v>
      </c>
      <c r="I21" s="17">
        <f>E21/B21%-100</f>
        <v>-35.458167330677284</v>
      </c>
      <c r="J21" s="15">
        <f t="shared" si="4"/>
        <v>-978</v>
      </c>
      <c r="K21" s="17">
        <f>F21/C21%-100</f>
        <v>-38.564668769716086</v>
      </c>
      <c r="L21" s="15">
        <f t="shared" si="6"/>
        <v>-1156</v>
      </c>
      <c r="M21" s="18">
        <f>G21/D21%-100</f>
        <v>-38.0513495720869</v>
      </c>
    </row>
    <row r="22" spans="1:13" ht="19.5" customHeight="1">
      <c r="A22" s="158" t="s">
        <v>8</v>
      </c>
      <c r="B22" s="23">
        <f>SUM(B13:B21)</f>
        <v>17527</v>
      </c>
      <c r="C22" s="24">
        <f>SUM(C13:C21)</f>
        <v>18431</v>
      </c>
      <c r="D22" s="25">
        <f>+C22+B22</f>
        <v>35958</v>
      </c>
      <c r="E22" s="23">
        <f>SUM(E13:E21)</f>
        <v>15886</v>
      </c>
      <c r="F22" s="24">
        <f>SUM(F13:F21)</f>
        <v>16504</v>
      </c>
      <c r="G22" s="25">
        <f t="shared" si="1"/>
        <v>32390</v>
      </c>
      <c r="H22" s="26">
        <f t="shared" si="2"/>
        <v>-1641</v>
      </c>
      <c r="I22" s="27">
        <f>E22/B22%-100</f>
        <v>-9.36269755234781</v>
      </c>
      <c r="J22" s="26">
        <f t="shared" si="4"/>
        <v>-1927</v>
      </c>
      <c r="K22" s="27">
        <f>F22/C22%-100</f>
        <v>-10.455211328739622</v>
      </c>
      <c r="L22" s="26">
        <f t="shared" si="6"/>
        <v>-3568</v>
      </c>
      <c r="M22" s="28">
        <f>G22/D22%-100</f>
        <v>-9.922687579954385</v>
      </c>
    </row>
    <row r="23" spans="1:13" ht="9.75" customHeight="1">
      <c r="A23" s="19"/>
      <c r="B23" s="23"/>
      <c r="C23" s="24"/>
      <c r="D23" s="25"/>
      <c r="E23" s="23"/>
      <c r="F23" s="24"/>
      <c r="G23" s="25"/>
      <c r="H23" s="26"/>
      <c r="I23" s="27"/>
      <c r="J23" s="26"/>
      <c r="K23" s="27"/>
      <c r="L23" s="26"/>
      <c r="M23" s="28"/>
    </row>
    <row r="24" spans="1:13" ht="19.5" customHeight="1">
      <c r="A24" s="162" t="s">
        <v>14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</sheetData>
  <sheetProtection selectLockedCells="1" selectUnlockedCells="1"/>
  <mergeCells count="7">
    <mergeCell ref="A3:A5"/>
    <mergeCell ref="B3:D4"/>
    <mergeCell ref="E3:G4"/>
    <mergeCell ref="H3:M3"/>
    <mergeCell ref="H4:I4"/>
    <mergeCell ref="J4:K4"/>
    <mergeCell ref="L4:M4"/>
  </mergeCells>
  <printOptions horizontalCentered="1" verticalCentered="1"/>
  <pageMargins left="0.7875" right="0.7875" top="0.7083333333333334" bottom="0.7083333333333334" header="0.5118055555555555" footer="0.5118055555555555"/>
  <pageSetup fitToHeight="1" fitToWidth="1" horizontalDpi="300" verticalDpi="300" orientation="landscape" paperSize="9" scale="95" r:id="rId1"/>
  <ignoredErrors>
    <ignoredError sqref="D9 D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8.7109375" style="1" customWidth="1"/>
    <col min="2" max="7" width="8.7109375" style="1" customWidth="1"/>
    <col min="8" max="8" width="7.7109375" style="1" customWidth="1"/>
    <col min="9" max="9" width="6.7109375" style="1" customWidth="1"/>
    <col min="10" max="10" width="7.7109375" style="1" customWidth="1"/>
    <col min="11" max="11" width="6.7109375" style="1" customWidth="1"/>
    <col min="12" max="12" width="7.7109375" style="1" customWidth="1"/>
    <col min="13" max="13" width="6.7109375" style="1" customWidth="1"/>
  </cols>
  <sheetData>
    <row r="1" spans="1:13" ht="19.5" customHeight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9.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>
      <c r="A3" s="38"/>
      <c r="B3" s="206" t="s">
        <v>3</v>
      </c>
      <c r="C3" s="206"/>
      <c r="D3" s="206"/>
      <c r="E3" s="206" t="s">
        <v>4</v>
      </c>
      <c r="F3" s="206"/>
      <c r="G3" s="206"/>
      <c r="H3" s="205" t="s">
        <v>16</v>
      </c>
      <c r="I3" s="205"/>
      <c r="J3" s="205"/>
      <c r="K3" s="205"/>
      <c r="L3" s="205"/>
      <c r="M3" s="205"/>
    </row>
    <row r="4" spans="1:13" s="40" customFormat="1" ht="15">
      <c r="A4" s="39"/>
      <c r="B4" s="201" t="s">
        <v>9</v>
      </c>
      <c r="C4" s="202" t="s">
        <v>10</v>
      </c>
      <c r="D4" s="203" t="s">
        <v>17</v>
      </c>
      <c r="E4" s="201" t="s">
        <v>9</v>
      </c>
      <c r="F4" s="202" t="s">
        <v>10</v>
      </c>
      <c r="G4" s="203" t="s">
        <v>17</v>
      </c>
      <c r="H4" s="204" t="s">
        <v>6</v>
      </c>
      <c r="I4" s="204"/>
      <c r="J4" s="204" t="s">
        <v>7</v>
      </c>
      <c r="K4" s="204"/>
      <c r="L4" s="205" t="s">
        <v>8</v>
      </c>
      <c r="M4" s="205"/>
    </row>
    <row r="5" spans="1:13" s="40" customFormat="1" ht="15">
      <c r="A5" s="41"/>
      <c r="B5" s="201"/>
      <c r="C5" s="202"/>
      <c r="D5" s="203"/>
      <c r="E5" s="201"/>
      <c r="F5" s="202"/>
      <c r="G5" s="203"/>
      <c r="H5" s="166" t="s">
        <v>70</v>
      </c>
      <c r="I5" s="43"/>
      <c r="J5" s="165" t="s">
        <v>70</v>
      </c>
      <c r="K5" s="43"/>
      <c r="L5" s="164" t="s">
        <v>69</v>
      </c>
      <c r="M5" s="46"/>
    </row>
    <row r="6" spans="1:13" ht="19.5" customHeight="1">
      <c r="A6" s="163" t="s">
        <v>18</v>
      </c>
      <c r="B6" s="47">
        <v>8425</v>
      </c>
      <c r="C6" s="48">
        <v>9594</v>
      </c>
      <c r="D6" s="49">
        <f>SUM(B6:C6)</f>
        <v>18019</v>
      </c>
      <c r="E6" s="47">
        <v>8750</v>
      </c>
      <c r="F6" s="48">
        <v>9901</v>
      </c>
      <c r="G6" s="49">
        <f>+F6+E6</f>
        <v>18651</v>
      </c>
      <c r="H6" s="21">
        <f>E6-B6</f>
        <v>325</v>
      </c>
      <c r="I6" s="16">
        <f>E6/B6%-100</f>
        <v>3.857566765578639</v>
      </c>
      <c r="J6" s="21">
        <f>F6-C6</f>
        <v>307</v>
      </c>
      <c r="K6" s="16">
        <f>F6/C6%-100</f>
        <v>3.1999166145507587</v>
      </c>
      <c r="L6" s="21">
        <f>G6-D6</f>
        <v>632</v>
      </c>
      <c r="M6" s="22">
        <f>G6/D6%-100</f>
        <v>3.507408846217885</v>
      </c>
    </row>
    <row r="7" spans="1:13" ht="15">
      <c r="A7" s="163" t="s">
        <v>19</v>
      </c>
      <c r="B7" s="47">
        <v>5860</v>
      </c>
      <c r="C7" s="48">
        <v>5192</v>
      </c>
      <c r="D7" s="50">
        <f>SUM(B7:C7)</f>
        <v>11052</v>
      </c>
      <c r="E7" s="47">
        <v>4150</v>
      </c>
      <c r="F7" s="48">
        <v>3533</v>
      </c>
      <c r="G7" s="50">
        <f>+F7+E7</f>
        <v>7683</v>
      </c>
      <c r="H7" s="21">
        <f>E7-B7</f>
        <v>-1710</v>
      </c>
      <c r="I7" s="16">
        <f>E7/B7%-100</f>
        <v>-29.180887372013657</v>
      </c>
      <c r="J7" s="21">
        <f>F7-C7</f>
        <v>-1659</v>
      </c>
      <c r="K7" s="16">
        <f>F7/C7%-100</f>
        <v>-31.953004622496152</v>
      </c>
      <c r="L7" s="21">
        <f>G7-D7</f>
        <v>-3369</v>
      </c>
      <c r="M7" s="22">
        <f>G7/D7%-100</f>
        <v>-30.48317046688382</v>
      </c>
    </row>
    <row r="8" spans="1:13" ht="15">
      <c r="A8" s="163" t="s">
        <v>20</v>
      </c>
      <c r="B8" s="47">
        <v>1753</v>
      </c>
      <c r="C8" s="48">
        <v>1696</v>
      </c>
      <c r="D8" s="50">
        <f>SUM(B8:C8)</f>
        <v>3449</v>
      </c>
      <c r="E8" s="47">
        <v>1622</v>
      </c>
      <c r="F8" s="48">
        <v>1459</v>
      </c>
      <c r="G8" s="50">
        <f>+F8+E8</f>
        <v>3081</v>
      </c>
      <c r="H8" s="21">
        <f>E8-B8</f>
        <v>-131</v>
      </c>
      <c r="I8" s="16">
        <f>E8/B8%-100</f>
        <v>-7.472903593839135</v>
      </c>
      <c r="J8" s="21">
        <f>F8-C8</f>
        <v>-237</v>
      </c>
      <c r="K8" s="16">
        <f>F8/C8%-100</f>
        <v>-13.97405660377359</v>
      </c>
      <c r="L8" s="21">
        <f>G8-D8</f>
        <v>-368</v>
      </c>
      <c r="M8" s="22">
        <f>G8/D8%-100</f>
        <v>-10.669759350536395</v>
      </c>
    </row>
    <row r="9" spans="1:13" ht="15">
      <c r="A9" s="163" t="s">
        <v>21</v>
      </c>
      <c r="B9" s="47">
        <v>990</v>
      </c>
      <c r="C9" s="48">
        <v>1043</v>
      </c>
      <c r="D9" s="50">
        <f>SUM(B9:C9)</f>
        <v>2033</v>
      </c>
      <c r="E9" s="47">
        <v>881</v>
      </c>
      <c r="F9" s="48">
        <v>852</v>
      </c>
      <c r="G9" s="50">
        <f>+F9+E9</f>
        <v>1733</v>
      </c>
      <c r="H9" s="21">
        <f>E9-B9</f>
        <v>-109</v>
      </c>
      <c r="I9" s="16">
        <f>E9/B9%-100</f>
        <v>-11.01010101010101</v>
      </c>
      <c r="J9" s="21">
        <f>F9-C9</f>
        <v>-191</v>
      </c>
      <c r="K9" s="16">
        <f>F9/C9%-100</f>
        <v>-18.31255992329818</v>
      </c>
      <c r="L9" s="21">
        <f>G9-D9</f>
        <v>-300</v>
      </c>
      <c r="M9" s="22">
        <f>G9/D9%-100</f>
        <v>-14.756517461878985</v>
      </c>
    </row>
    <row r="10" spans="1:13" ht="15">
      <c r="A10" s="163" t="s">
        <v>22</v>
      </c>
      <c r="B10" s="47">
        <v>499</v>
      </c>
      <c r="C10" s="48">
        <v>906</v>
      </c>
      <c r="D10" s="50">
        <f>SUM(B10:C10)</f>
        <v>1405</v>
      </c>
      <c r="E10" s="47">
        <v>483</v>
      </c>
      <c r="F10" s="48">
        <v>759</v>
      </c>
      <c r="G10" s="50">
        <f>+F10+E10</f>
        <v>1242</v>
      </c>
      <c r="H10" s="21">
        <f>E10-B10</f>
        <v>-16</v>
      </c>
      <c r="I10" s="16">
        <f>E10/B10%-100</f>
        <v>-3.206412825651313</v>
      </c>
      <c r="J10" s="21">
        <f>F10-C10</f>
        <v>-147</v>
      </c>
      <c r="K10" s="16">
        <f>F10/C10%-100</f>
        <v>-16.225165562913915</v>
      </c>
      <c r="L10" s="21">
        <f>G10-D10</f>
        <v>-163</v>
      </c>
      <c r="M10" s="22">
        <f>G10/D10%-100</f>
        <v>-11.601423487544494</v>
      </c>
    </row>
    <row r="11" spans="1:13" ht="9" customHeight="1">
      <c r="A11" s="51"/>
      <c r="B11" s="52"/>
      <c r="C11" s="53"/>
      <c r="D11" s="54"/>
      <c r="E11" s="52"/>
      <c r="F11" s="53"/>
      <c r="G11" s="54"/>
      <c r="H11" s="55"/>
      <c r="I11" s="56"/>
      <c r="J11" s="55"/>
      <c r="K11" s="56"/>
      <c r="L11" s="55"/>
      <c r="M11" s="57"/>
    </row>
    <row r="12" spans="1:13" ht="9" customHeight="1">
      <c r="A12" s="58"/>
      <c r="B12" s="59"/>
      <c r="C12" s="59"/>
      <c r="D12" s="59"/>
      <c r="E12" s="59"/>
      <c r="F12" s="59"/>
      <c r="G12" s="59"/>
      <c r="H12" s="60"/>
      <c r="I12" s="61"/>
      <c r="J12" s="60"/>
      <c r="K12" s="61"/>
      <c r="L12" s="60"/>
      <c r="M12" s="62"/>
    </row>
    <row r="13" spans="1:13" ht="18" customHeight="1">
      <c r="A13" s="163" t="s">
        <v>23</v>
      </c>
      <c r="B13" s="63">
        <v>16075</v>
      </c>
      <c r="C13" s="64">
        <v>14647</v>
      </c>
      <c r="D13" s="49">
        <f>SUM(B13:C13)</f>
        <v>30722</v>
      </c>
      <c r="E13" s="63">
        <v>14505</v>
      </c>
      <c r="F13" s="64">
        <v>12969</v>
      </c>
      <c r="G13" s="49">
        <f>+F13+E13</f>
        <v>27474</v>
      </c>
      <c r="H13" s="21">
        <f>E13-B13</f>
        <v>-1570</v>
      </c>
      <c r="I13" s="16">
        <f>E13/B13%-100</f>
        <v>-9.766718506998444</v>
      </c>
      <c r="J13" s="21">
        <f>F13-C13</f>
        <v>-1678</v>
      </c>
      <c r="K13" s="16">
        <f>F13/C13%-100</f>
        <v>-11.456270908718508</v>
      </c>
      <c r="L13" s="21">
        <f>G13-D13</f>
        <v>-3248</v>
      </c>
      <c r="M13" s="22">
        <f>G13/D13%-100</f>
        <v>-10.5722283705488</v>
      </c>
    </row>
    <row r="14" spans="1:13" ht="15">
      <c r="A14" s="163" t="s">
        <v>24</v>
      </c>
      <c r="B14" s="63">
        <v>1452</v>
      </c>
      <c r="C14" s="48">
        <v>3784</v>
      </c>
      <c r="D14" s="50">
        <f>SUM(B14:C14)</f>
        <v>5236</v>
      </c>
      <c r="E14" s="63">
        <f>+E15+E16</f>
        <v>1381</v>
      </c>
      <c r="F14" s="48">
        <f>+F15+F16</f>
        <v>3535</v>
      </c>
      <c r="G14" s="50">
        <f>+F14+E14</f>
        <v>4916</v>
      </c>
      <c r="H14" s="21">
        <f>E14-B14</f>
        <v>-71</v>
      </c>
      <c r="I14" s="16">
        <f>E14/B14%-100</f>
        <v>-4.889807162534439</v>
      </c>
      <c r="J14" s="21">
        <f>F14-C14</f>
        <v>-249</v>
      </c>
      <c r="K14" s="16">
        <f>F14/C14%-100</f>
        <v>-6.580338266384786</v>
      </c>
      <c r="L14" s="21">
        <f>G14-D14</f>
        <v>-320</v>
      </c>
      <c r="M14" s="22">
        <f>G14/D14%-100</f>
        <v>-6.111535523300233</v>
      </c>
    </row>
    <row r="15" spans="1:13" ht="15" customHeight="1">
      <c r="A15" s="65" t="s">
        <v>25</v>
      </c>
      <c r="B15" s="66">
        <v>997</v>
      </c>
      <c r="C15" s="193">
        <v>3373</v>
      </c>
      <c r="D15" s="194">
        <f>SUM(B15:C15)</f>
        <v>4370</v>
      </c>
      <c r="E15" s="66">
        <v>1018</v>
      </c>
      <c r="F15" s="193">
        <v>3194</v>
      </c>
      <c r="G15" s="194">
        <f>+F15+E15</f>
        <v>4212</v>
      </c>
      <c r="H15" s="67">
        <f>E15-B15</f>
        <v>21</v>
      </c>
      <c r="I15" s="68">
        <f>E15/B15%-100</f>
        <v>2.1063189568706093</v>
      </c>
      <c r="J15" s="67">
        <f>F15-C15</f>
        <v>-179</v>
      </c>
      <c r="K15" s="68">
        <f>F15/C15%-100</f>
        <v>-5.306848502816479</v>
      </c>
      <c r="L15" s="67">
        <f>G15-D15</f>
        <v>-158</v>
      </c>
      <c r="M15" s="69">
        <f>G15/D15%-100</f>
        <v>-3.6155606407322693</v>
      </c>
    </row>
    <row r="16" spans="1:13" ht="15">
      <c r="A16" s="65" t="s">
        <v>26</v>
      </c>
      <c r="B16" s="66">
        <v>455</v>
      </c>
      <c r="C16" s="70">
        <v>411</v>
      </c>
      <c r="D16" s="194">
        <f>SUM(B16:C16)</f>
        <v>866</v>
      </c>
      <c r="E16" s="66">
        <v>363</v>
      </c>
      <c r="F16" s="70">
        <v>341</v>
      </c>
      <c r="G16" s="194">
        <f>+F16+E16</f>
        <v>704</v>
      </c>
      <c r="H16" s="67">
        <f>E16-B16</f>
        <v>-92</v>
      </c>
      <c r="I16" s="68">
        <f>E16/B16%-100</f>
        <v>-20.21978021978022</v>
      </c>
      <c r="J16" s="67">
        <f>F16-C16</f>
        <v>-70</v>
      </c>
      <c r="K16" s="68">
        <f>F16/C16%-100</f>
        <v>-17.031630170316305</v>
      </c>
      <c r="L16" s="67">
        <f>G16-D16</f>
        <v>-162</v>
      </c>
      <c r="M16" s="69">
        <f>G16/D16%-100</f>
        <v>-18.70669745958429</v>
      </c>
    </row>
    <row r="17" spans="1:13" ht="9.75" customHeight="1">
      <c r="A17" s="71"/>
      <c r="B17" s="72"/>
      <c r="C17" s="73"/>
      <c r="D17" s="50"/>
      <c r="E17" s="72"/>
      <c r="F17" s="73"/>
      <c r="G17" s="50"/>
      <c r="H17" s="21"/>
      <c r="I17" s="16"/>
      <c r="J17" s="21"/>
      <c r="K17" s="16"/>
      <c r="L17" s="21"/>
      <c r="M17" s="22"/>
    </row>
    <row r="18" spans="1:13" ht="9" customHeight="1">
      <c r="A18" s="58"/>
      <c r="B18" s="59"/>
      <c r="C18" s="59"/>
      <c r="D18" s="59"/>
      <c r="E18" s="59"/>
      <c r="F18" s="59"/>
      <c r="G18" s="59"/>
      <c r="H18" s="60"/>
      <c r="I18" s="61"/>
      <c r="J18" s="60"/>
      <c r="K18" s="61"/>
      <c r="L18" s="60"/>
      <c r="M18" s="62"/>
    </row>
    <row r="19" spans="1:13" ht="9.75" customHeight="1">
      <c r="A19" s="74"/>
      <c r="B19" s="72"/>
      <c r="C19" s="75"/>
      <c r="D19" s="50"/>
      <c r="E19" s="72"/>
      <c r="F19" s="75"/>
      <c r="G19" s="50"/>
      <c r="H19" s="21"/>
      <c r="I19" s="16"/>
      <c r="J19" s="21"/>
      <c r="K19" s="16"/>
      <c r="L19" s="21"/>
      <c r="M19" s="22"/>
    </row>
    <row r="20" spans="1:13" ht="15">
      <c r="A20" s="76" t="s">
        <v>27</v>
      </c>
      <c r="B20" s="77">
        <v>4695</v>
      </c>
      <c r="C20" s="48">
        <v>4068</v>
      </c>
      <c r="D20" s="50">
        <f>SUM(B20:C20)</f>
        <v>8763</v>
      </c>
      <c r="E20" s="77">
        <v>4210</v>
      </c>
      <c r="F20" s="48">
        <v>3532</v>
      </c>
      <c r="G20" s="50">
        <f>+F20+E20</f>
        <v>7742</v>
      </c>
      <c r="H20" s="21">
        <f>E20-B20</f>
        <v>-485</v>
      </c>
      <c r="I20" s="16">
        <f>E20/B20%-100</f>
        <v>-10.330138445154418</v>
      </c>
      <c r="J20" s="21">
        <f>F20-C20</f>
        <v>-536</v>
      </c>
      <c r="K20" s="16">
        <f>F20/C20%-100</f>
        <v>-13.176007866273352</v>
      </c>
      <c r="L20" s="21">
        <f>G20-D20</f>
        <v>-1021</v>
      </c>
      <c r="M20" s="22">
        <f>G20/D20%-100</f>
        <v>-11.651260983681382</v>
      </c>
    </row>
    <row r="21" spans="1:13" ht="15">
      <c r="A21" s="78" t="s">
        <v>28</v>
      </c>
      <c r="B21" s="77">
        <v>11914</v>
      </c>
      <c r="C21" s="48">
        <v>13583</v>
      </c>
      <c r="D21" s="50">
        <f>SUM(B21:C21)</f>
        <v>25497</v>
      </c>
      <c r="E21" s="77">
        <v>10905</v>
      </c>
      <c r="F21" s="48">
        <v>12364</v>
      </c>
      <c r="G21" s="50">
        <f>+F21+E21</f>
        <v>23269</v>
      </c>
      <c r="H21" s="21">
        <f>E21-B21</f>
        <v>-1009</v>
      </c>
      <c r="I21" s="16">
        <f>E21/B21%-100</f>
        <v>-8.469028034245426</v>
      </c>
      <c r="J21" s="21">
        <f>F21-C21</f>
        <v>-1219</v>
      </c>
      <c r="K21" s="16">
        <f>F21/C21%-100</f>
        <v>-8.974453360818686</v>
      </c>
      <c r="L21" s="21">
        <f>G21-D21</f>
        <v>-2228</v>
      </c>
      <c r="M21" s="22">
        <f>G21/D21%-100</f>
        <v>-8.738282935247284</v>
      </c>
    </row>
    <row r="22" spans="1:13" ht="15">
      <c r="A22" s="241" t="s">
        <v>112</v>
      </c>
      <c r="B22" s="242">
        <v>918</v>
      </c>
      <c r="C22" s="193">
        <v>780</v>
      </c>
      <c r="D22" s="194">
        <f>SUM(B22:C22)</f>
        <v>1698</v>
      </c>
      <c r="E22" s="242">
        <v>771</v>
      </c>
      <c r="F22" s="193">
        <v>608</v>
      </c>
      <c r="G22" s="194">
        <f>+F22+E22</f>
        <v>1379</v>
      </c>
      <c r="H22" s="243"/>
      <c r="I22" s="244"/>
      <c r="J22" s="243"/>
      <c r="K22" s="244"/>
      <c r="L22" s="243"/>
      <c r="M22" s="245"/>
    </row>
    <row r="23" spans="1:13" ht="9.75" customHeight="1">
      <c r="A23" s="79"/>
      <c r="B23" s="52"/>
      <c r="C23" s="53"/>
      <c r="D23" s="54"/>
      <c r="E23" s="52"/>
      <c r="F23" s="53"/>
      <c r="G23" s="54"/>
      <c r="H23" s="55"/>
      <c r="I23" s="56"/>
      <c r="J23" s="55"/>
      <c r="K23" s="56"/>
      <c r="L23" s="55"/>
      <c r="M23" s="57"/>
    </row>
    <row r="24" spans="1:13" ht="9" customHeight="1">
      <c r="A24" s="80"/>
      <c r="B24" s="81"/>
      <c r="C24" s="81"/>
      <c r="D24" s="81"/>
      <c r="E24" s="81"/>
      <c r="F24" s="81"/>
      <c r="G24" s="81"/>
      <c r="H24" s="60"/>
      <c r="I24" s="61"/>
      <c r="J24" s="60"/>
      <c r="K24" s="61"/>
      <c r="L24" s="60"/>
      <c r="M24" s="62"/>
    </row>
    <row r="25" spans="1:13" ht="9.75" customHeight="1">
      <c r="A25" s="19"/>
      <c r="B25" s="47"/>
      <c r="C25" s="75"/>
      <c r="D25" s="82"/>
      <c r="E25" s="47"/>
      <c r="F25" s="75"/>
      <c r="G25" s="82"/>
      <c r="H25" s="21"/>
      <c r="I25" s="16"/>
      <c r="J25" s="21"/>
      <c r="K25" s="16"/>
      <c r="L25" s="21"/>
      <c r="M25" s="22"/>
    </row>
    <row r="26" spans="1:13" ht="15">
      <c r="A26" s="83" t="s">
        <v>8</v>
      </c>
      <c r="B26" s="84">
        <f>B13+B14</f>
        <v>17527</v>
      </c>
      <c r="C26" s="85">
        <f>C13+C14</f>
        <v>18431</v>
      </c>
      <c r="D26" s="86">
        <f>+C26+B26</f>
        <v>35958</v>
      </c>
      <c r="E26" s="84">
        <f>E13+E14</f>
        <v>15886</v>
      </c>
      <c r="F26" s="85">
        <f>F13+F14</f>
        <v>16504</v>
      </c>
      <c r="G26" s="86">
        <f>+F26+E26</f>
        <v>32390</v>
      </c>
      <c r="H26" s="87">
        <f>E26-B26</f>
        <v>-1641</v>
      </c>
      <c r="I26" s="88">
        <f>E26/B26%-100</f>
        <v>-9.36269755234781</v>
      </c>
      <c r="J26" s="89">
        <f>F26-C26</f>
        <v>-1927</v>
      </c>
      <c r="K26" s="88">
        <f>F26/C26%-100</f>
        <v>-10.455211328739622</v>
      </c>
      <c r="L26" s="89">
        <f>G26-D26</f>
        <v>-3568</v>
      </c>
      <c r="M26" s="90">
        <f>G26/D26%-100</f>
        <v>-9.922687579954385</v>
      </c>
    </row>
    <row r="27" spans="1:13" ht="7.5" customHeight="1">
      <c r="A27" s="91"/>
      <c r="B27" s="84"/>
      <c r="C27" s="85"/>
      <c r="D27" s="86"/>
      <c r="E27" s="84"/>
      <c r="F27" s="85"/>
      <c r="G27" s="86"/>
      <c r="H27" s="87"/>
      <c r="I27" s="88"/>
      <c r="J27" s="89"/>
      <c r="K27" s="88"/>
      <c r="L27" s="89"/>
      <c r="M27" s="90"/>
    </row>
    <row r="28" spans="1:13" ht="15">
      <c r="A28" s="92" t="s">
        <v>29</v>
      </c>
      <c r="B28" s="93">
        <v>16614</v>
      </c>
      <c r="C28" s="94">
        <v>17542</v>
      </c>
      <c r="D28" s="95">
        <f>SUM(B28:C28)</f>
        <v>34156</v>
      </c>
      <c r="E28" s="93">
        <v>15081</v>
      </c>
      <c r="F28" s="94">
        <v>15772</v>
      </c>
      <c r="G28" s="95">
        <f>+F28+E28</f>
        <v>30853</v>
      </c>
      <c r="H28" s="67">
        <f>F28-C28</f>
        <v>-1770</v>
      </c>
      <c r="I28" s="68">
        <f>F28/C28%-100</f>
        <v>-10.09006954737201</v>
      </c>
      <c r="J28" s="67">
        <f>E28-B28</f>
        <v>-1533</v>
      </c>
      <c r="K28" s="68">
        <f>E28/B28%-100</f>
        <v>-9.227157818707113</v>
      </c>
      <c r="L28" s="67">
        <f>G28-D28</f>
        <v>-3303</v>
      </c>
      <c r="M28" s="69">
        <f>G28/D28%-100</f>
        <v>-9.670336104930314</v>
      </c>
    </row>
    <row r="29" spans="1:13" ht="9.75" customHeight="1">
      <c r="A29" s="19"/>
      <c r="B29" s="96"/>
      <c r="C29" s="97"/>
      <c r="D29" s="98"/>
      <c r="E29" s="96"/>
      <c r="F29" s="97"/>
      <c r="G29" s="98"/>
      <c r="H29" s="99"/>
      <c r="I29" s="100"/>
      <c r="J29" s="99"/>
      <c r="K29" s="100"/>
      <c r="L29" s="99"/>
      <c r="M29" s="101"/>
    </row>
    <row r="30" spans="1:13" ht="19.5" customHeight="1">
      <c r="A30" s="162" t="s">
        <v>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</sheetData>
  <sheetProtection selectLockedCells="1" selectUnlockedCells="1"/>
  <mergeCells count="12">
    <mergeCell ref="H4:I4"/>
    <mergeCell ref="J4:K4"/>
    <mergeCell ref="L4:M4"/>
    <mergeCell ref="B3:D3"/>
    <mergeCell ref="E3:G3"/>
    <mergeCell ref="H3:M3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  <ignoredErrors>
    <ignoredError sqref="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421875" style="102" customWidth="1"/>
    <col min="2" max="8" width="8.8515625" style="102" customWidth="1"/>
    <col min="9" max="9" width="7.140625" style="102" customWidth="1"/>
    <col min="10" max="10" width="8.8515625" style="102" customWidth="1"/>
    <col min="11" max="11" width="7.140625" style="102" customWidth="1"/>
    <col min="12" max="12" width="8.8515625" style="102" customWidth="1"/>
    <col min="13" max="13" width="7.140625" style="102" customWidth="1"/>
    <col min="14" max="16384" width="8.8515625" style="102" customWidth="1"/>
  </cols>
  <sheetData>
    <row r="1" spans="1:13" ht="21.75" customHeight="1">
      <c r="A1" s="184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1.75" customHeight="1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03" customFormat="1" ht="15">
      <c r="A3" s="210" t="s">
        <v>30</v>
      </c>
      <c r="B3" s="216" t="s">
        <v>3</v>
      </c>
      <c r="C3" s="216"/>
      <c r="D3" s="216"/>
      <c r="E3" s="216" t="s">
        <v>4</v>
      </c>
      <c r="F3" s="216"/>
      <c r="G3" s="216"/>
      <c r="H3" s="217" t="s">
        <v>16</v>
      </c>
      <c r="I3" s="217"/>
      <c r="J3" s="217"/>
      <c r="K3" s="217"/>
      <c r="L3" s="217"/>
      <c r="M3" s="217"/>
    </row>
    <row r="4" spans="1:13" s="105" customFormat="1" ht="15">
      <c r="A4" s="211"/>
      <c r="B4" s="207" t="s">
        <v>9</v>
      </c>
      <c r="C4" s="208" t="s">
        <v>10</v>
      </c>
      <c r="D4" s="209" t="s">
        <v>17</v>
      </c>
      <c r="E4" s="207" t="s">
        <v>9</v>
      </c>
      <c r="F4" s="208" t="s">
        <v>10</v>
      </c>
      <c r="G4" s="209" t="s">
        <v>17</v>
      </c>
      <c r="H4" s="213" t="s">
        <v>6</v>
      </c>
      <c r="I4" s="213"/>
      <c r="J4" s="214" t="s">
        <v>7</v>
      </c>
      <c r="K4" s="214"/>
      <c r="L4" s="215" t="s">
        <v>8</v>
      </c>
      <c r="M4" s="215"/>
    </row>
    <row r="5" spans="1:13" s="105" customFormat="1" ht="15">
      <c r="A5" s="212"/>
      <c r="B5" s="207"/>
      <c r="C5" s="208"/>
      <c r="D5" s="209"/>
      <c r="E5" s="207"/>
      <c r="F5" s="208"/>
      <c r="G5" s="209"/>
      <c r="H5" s="189" t="s">
        <v>73</v>
      </c>
      <c r="I5" s="106" t="s">
        <v>72</v>
      </c>
      <c r="J5" s="107" t="s">
        <v>32</v>
      </c>
      <c r="K5" s="106" t="s">
        <v>61</v>
      </c>
      <c r="L5" s="107" t="s">
        <v>32</v>
      </c>
      <c r="M5" s="108" t="s">
        <v>61</v>
      </c>
    </row>
    <row r="6" spans="1:13" ht="24" customHeight="1">
      <c r="A6" s="181" t="s">
        <v>108</v>
      </c>
      <c r="B6" s="167">
        <v>702</v>
      </c>
      <c r="C6" s="168">
        <v>876</v>
      </c>
      <c r="D6" s="169">
        <f>SUM(B6:C6)</f>
        <v>1578</v>
      </c>
      <c r="E6" s="167">
        <v>698</v>
      </c>
      <c r="F6" s="168">
        <v>858</v>
      </c>
      <c r="G6" s="169">
        <f>+F6+E6</f>
        <v>1556</v>
      </c>
      <c r="H6" s="170">
        <f>E6-B6</f>
        <v>-4</v>
      </c>
      <c r="I6" s="171">
        <f>E6/B6%-100</f>
        <v>-0.569800569800563</v>
      </c>
      <c r="J6" s="170">
        <f>F6-C6</f>
        <v>-18</v>
      </c>
      <c r="K6" s="172">
        <f>F6/C6%-100</f>
        <v>-2.0547945205479436</v>
      </c>
      <c r="L6" s="170">
        <f>G6-D6</f>
        <v>-22</v>
      </c>
      <c r="M6" s="173">
        <f>G6/D6%-100</f>
        <v>-1.3941698352344645</v>
      </c>
    </row>
    <row r="7" spans="1:13" ht="18" customHeight="1">
      <c r="A7" s="182" t="s">
        <v>109</v>
      </c>
      <c r="B7" s="167">
        <v>16825</v>
      </c>
      <c r="C7" s="168">
        <v>17555</v>
      </c>
      <c r="D7" s="169">
        <f>SUM(B7:C7)</f>
        <v>34380</v>
      </c>
      <c r="E7" s="167">
        <v>15174</v>
      </c>
      <c r="F7" s="168">
        <v>15633</v>
      </c>
      <c r="G7" s="169">
        <f>+F7+E7</f>
        <v>30807</v>
      </c>
      <c r="H7" s="170">
        <f>E7-B7</f>
        <v>-1651</v>
      </c>
      <c r="I7" s="171">
        <f>E7/B7%-100</f>
        <v>-9.812778603268939</v>
      </c>
      <c r="J7" s="170">
        <f>F7-C7</f>
        <v>-1922</v>
      </c>
      <c r="K7" s="172">
        <f>F7/C7%-100</f>
        <v>-10.94844773568785</v>
      </c>
      <c r="L7" s="170">
        <f>G7-D7</f>
        <v>-3573</v>
      </c>
      <c r="M7" s="173">
        <f>G7/D7%-100</f>
        <v>-10.392670157068068</v>
      </c>
    </row>
    <row r="8" spans="1:13" ht="18" customHeight="1">
      <c r="A8" s="237" t="s">
        <v>112</v>
      </c>
      <c r="B8" s="238">
        <v>0</v>
      </c>
      <c r="C8" s="239">
        <v>0</v>
      </c>
      <c r="D8" s="240">
        <f>SUM(B8:C8)</f>
        <v>0</v>
      </c>
      <c r="E8" s="238">
        <v>14</v>
      </c>
      <c r="F8" s="239">
        <v>13</v>
      </c>
      <c r="G8" s="240">
        <f>+F8+E8</f>
        <v>27</v>
      </c>
      <c r="H8" s="170"/>
      <c r="I8" s="188"/>
      <c r="J8" s="170"/>
      <c r="K8" s="187"/>
      <c r="L8" s="170"/>
      <c r="M8" s="186"/>
    </row>
    <row r="9" spans="1:13" ht="24" customHeight="1">
      <c r="A9" s="180" t="s">
        <v>8</v>
      </c>
      <c r="B9" s="174">
        <f aca="true" t="shared" si="0" ref="B9:G9">SUM(B6:B8)</f>
        <v>17527</v>
      </c>
      <c r="C9" s="175">
        <f t="shared" si="0"/>
        <v>18431</v>
      </c>
      <c r="D9" s="176">
        <f t="shared" si="0"/>
        <v>35958</v>
      </c>
      <c r="E9" s="174">
        <f t="shared" si="0"/>
        <v>15886</v>
      </c>
      <c r="F9" s="175">
        <f t="shared" si="0"/>
        <v>16504</v>
      </c>
      <c r="G9" s="176">
        <f t="shared" si="0"/>
        <v>32390</v>
      </c>
      <c r="H9" s="177">
        <f>E9-B9</f>
        <v>-1641</v>
      </c>
      <c r="I9" s="178">
        <f>E9/B9%-100</f>
        <v>-9.36269755234781</v>
      </c>
      <c r="J9" s="177">
        <f>F9-C9</f>
        <v>-1927</v>
      </c>
      <c r="K9" s="178">
        <f>F9/C9%-100</f>
        <v>-10.455211328739622</v>
      </c>
      <c r="L9" s="177">
        <f>G9-D9</f>
        <v>-3568</v>
      </c>
      <c r="M9" s="179">
        <f>G9/D9%-100</f>
        <v>-9.922687579954385</v>
      </c>
    </row>
    <row r="10" spans="1:13" ht="15">
      <c r="A10" s="115"/>
      <c r="B10" s="109"/>
      <c r="C10" s="110"/>
      <c r="D10" s="111"/>
      <c r="E10" s="116"/>
      <c r="F10" s="110"/>
      <c r="G10" s="117"/>
      <c r="H10" s="112"/>
      <c r="I10" s="113"/>
      <c r="J10" s="112"/>
      <c r="K10" s="113"/>
      <c r="L10" s="112"/>
      <c r="M10" s="114"/>
    </row>
    <row r="11" spans="1:13" ht="21.75" customHeight="1">
      <c r="A11" s="185" t="s">
        <v>14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</sheetData>
  <sheetProtection selectLockedCells="1" selectUnlockedCells="1"/>
  <mergeCells count="13">
    <mergeCell ref="G4:G5"/>
    <mergeCell ref="H4:I4"/>
    <mergeCell ref="J4:K4"/>
    <mergeCell ref="L4:M4"/>
    <mergeCell ref="B3:D3"/>
    <mergeCell ref="E3:G3"/>
    <mergeCell ref="H3:M3"/>
    <mergeCell ref="B4:B5"/>
    <mergeCell ref="C4:C5"/>
    <mergeCell ref="D4:D5"/>
    <mergeCell ref="E4:E5"/>
    <mergeCell ref="F4:F5"/>
    <mergeCell ref="A3:A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3.57421875" style="1" customWidth="1"/>
    <col min="2" max="7" width="8.7109375" style="1" customWidth="1"/>
    <col min="8" max="8" width="7.7109375" style="2" customWidth="1"/>
    <col min="9" max="9" width="7.28125" style="3" customWidth="1"/>
    <col min="10" max="10" width="7.7109375" style="2" customWidth="1"/>
    <col min="11" max="11" width="7.28125" style="3" customWidth="1"/>
    <col min="12" max="12" width="8.7109375" style="2" customWidth="1"/>
    <col min="13" max="13" width="7.28125" style="3" customWidth="1"/>
  </cols>
  <sheetData>
    <row r="1" spans="1:13" ht="18" customHeight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8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 customHeight="1">
      <c r="A3" s="196" t="s">
        <v>39</v>
      </c>
      <c r="B3" s="197" t="s">
        <v>3</v>
      </c>
      <c r="C3" s="197"/>
      <c r="D3" s="197"/>
      <c r="E3" s="197" t="s">
        <v>4</v>
      </c>
      <c r="F3" s="197"/>
      <c r="G3" s="197"/>
      <c r="H3" s="198" t="s">
        <v>5</v>
      </c>
      <c r="I3" s="198"/>
      <c r="J3" s="198"/>
      <c r="K3" s="198"/>
      <c r="L3" s="198"/>
      <c r="M3" s="198"/>
    </row>
    <row r="4" spans="1:13" ht="15">
      <c r="A4" s="196"/>
      <c r="B4" s="197"/>
      <c r="C4" s="197"/>
      <c r="D4" s="197"/>
      <c r="E4" s="197"/>
      <c r="F4" s="197"/>
      <c r="G4" s="197"/>
      <c r="H4" s="199" t="s">
        <v>6</v>
      </c>
      <c r="I4" s="199"/>
      <c r="J4" s="199" t="s">
        <v>7</v>
      </c>
      <c r="K4" s="199"/>
      <c r="L4" s="200" t="s">
        <v>8</v>
      </c>
      <c r="M4" s="200"/>
    </row>
    <row r="5" spans="1:13" ht="15">
      <c r="A5" s="196"/>
      <c r="B5" s="4" t="s">
        <v>9</v>
      </c>
      <c r="C5" s="5" t="s">
        <v>10</v>
      </c>
      <c r="D5" s="6" t="s">
        <v>11</v>
      </c>
      <c r="E5" s="4" t="s">
        <v>9</v>
      </c>
      <c r="F5" s="5" t="s">
        <v>10</v>
      </c>
      <c r="G5" s="6" t="s">
        <v>11</v>
      </c>
      <c r="H5" s="7" t="s">
        <v>12</v>
      </c>
      <c r="I5" s="8" t="s">
        <v>13</v>
      </c>
      <c r="J5" s="7" t="s">
        <v>12</v>
      </c>
      <c r="K5" s="8" t="s">
        <v>13</v>
      </c>
      <c r="L5" s="9" t="s">
        <v>12</v>
      </c>
      <c r="M5" s="10" t="s">
        <v>13</v>
      </c>
    </row>
    <row r="6" spans="1:13" ht="19.5" customHeight="1">
      <c r="A6" s="11" t="s">
        <v>40</v>
      </c>
      <c r="B6" s="12">
        <v>1312</v>
      </c>
      <c r="C6" s="13">
        <v>1563</v>
      </c>
      <c r="D6" s="14">
        <f aca="true" t="shared" si="0" ref="D6:D14">+C6+B6</f>
        <v>2875</v>
      </c>
      <c r="E6" s="12">
        <v>1255</v>
      </c>
      <c r="F6" s="13">
        <v>1382</v>
      </c>
      <c r="G6" s="14">
        <f aca="true" t="shared" si="1" ref="G6:G14">+F6+E6</f>
        <v>2637</v>
      </c>
      <c r="H6" s="15">
        <f aca="true" t="shared" si="2" ref="H6:H14">E6-B6</f>
        <v>-57</v>
      </c>
      <c r="I6" s="16">
        <f aca="true" t="shared" si="3" ref="I6:I14">E6/B6%-100</f>
        <v>-4.3445121951219505</v>
      </c>
      <c r="J6" s="15">
        <f aca="true" t="shared" si="4" ref="J6:J14">F6-C6</f>
        <v>-181</v>
      </c>
      <c r="K6" s="17">
        <f aca="true" t="shared" si="5" ref="K6:K14">F6/C6%-100</f>
        <v>-11.580294305822136</v>
      </c>
      <c r="L6" s="15">
        <f aca="true" t="shared" si="6" ref="L6:L14">G6-D6</f>
        <v>-238</v>
      </c>
      <c r="M6" s="18">
        <f aca="true" t="shared" si="7" ref="M6:M14">G6/D6%-100</f>
        <v>-8.278260869565216</v>
      </c>
    </row>
    <row r="7" spans="1:13" ht="15" customHeight="1">
      <c r="A7" s="19" t="s">
        <v>41</v>
      </c>
      <c r="B7" s="12">
        <v>805</v>
      </c>
      <c r="C7" s="13">
        <v>958</v>
      </c>
      <c r="D7" s="20">
        <f t="shared" si="0"/>
        <v>1763</v>
      </c>
      <c r="E7" s="12">
        <v>671</v>
      </c>
      <c r="F7" s="13">
        <v>796</v>
      </c>
      <c r="G7" s="20">
        <f t="shared" si="1"/>
        <v>1467</v>
      </c>
      <c r="H7" s="15">
        <f t="shared" si="2"/>
        <v>-134</v>
      </c>
      <c r="I7" s="17">
        <f t="shared" si="3"/>
        <v>-16.64596273291926</v>
      </c>
      <c r="J7" s="21">
        <f t="shared" si="4"/>
        <v>-162</v>
      </c>
      <c r="K7" s="16">
        <f t="shared" si="5"/>
        <v>-16.91022964509395</v>
      </c>
      <c r="L7" s="21">
        <f t="shared" si="6"/>
        <v>-296</v>
      </c>
      <c r="M7" s="22">
        <f t="shared" si="7"/>
        <v>-16.789563244469647</v>
      </c>
    </row>
    <row r="8" spans="1:13" ht="15" customHeight="1">
      <c r="A8" s="19" t="s">
        <v>42</v>
      </c>
      <c r="B8" s="12">
        <v>792</v>
      </c>
      <c r="C8" s="13">
        <v>836</v>
      </c>
      <c r="D8" s="20">
        <f t="shared" si="0"/>
        <v>1628</v>
      </c>
      <c r="E8" s="12">
        <v>700</v>
      </c>
      <c r="F8" s="13">
        <v>717</v>
      </c>
      <c r="G8" s="20">
        <f t="shared" si="1"/>
        <v>1417</v>
      </c>
      <c r="H8" s="21">
        <f t="shared" si="2"/>
        <v>-92</v>
      </c>
      <c r="I8" s="16">
        <f t="shared" si="3"/>
        <v>-11.61616161616162</v>
      </c>
      <c r="J8" s="21">
        <f t="shared" si="4"/>
        <v>-119</v>
      </c>
      <c r="K8" s="16">
        <f t="shared" si="5"/>
        <v>-14.234449760765543</v>
      </c>
      <c r="L8" s="21">
        <f t="shared" si="6"/>
        <v>-211</v>
      </c>
      <c r="M8" s="22">
        <f t="shared" si="7"/>
        <v>-12.960687960687963</v>
      </c>
    </row>
    <row r="9" spans="1:13" ht="15" customHeight="1">
      <c r="A9" s="19" t="s">
        <v>43</v>
      </c>
      <c r="B9" s="12">
        <v>2831</v>
      </c>
      <c r="C9" s="13">
        <v>2884</v>
      </c>
      <c r="D9" s="20">
        <f t="shared" si="0"/>
        <v>5715</v>
      </c>
      <c r="E9" s="12">
        <v>2426</v>
      </c>
      <c r="F9" s="13">
        <v>2481</v>
      </c>
      <c r="G9" s="20">
        <f t="shared" si="1"/>
        <v>4907</v>
      </c>
      <c r="H9" s="21">
        <f t="shared" si="2"/>
        <v>-405</v>
      </c>
      <c r="I9" s="16">
        <f t="shared" si="3"/>
        <v>-14.305898975626988</v>
      </c>
      <c r="J9" s="21">
        <f t="shared" si="4"/>
        <v>-403</v>
      </c>
      <c r="K9" s="16">
        <f t="shared" si="5"/>
        <v>-13.973647711511788</v>
      </c>
      <c r="L9" s="21">
        <f t="shared" si="6"/>
        <v>-808</v>
      </c>
      <c r="M9" s="22">
        <f t="shared" si="7"/>
        <v>-14.138232720909883</v>
      </c>
    </row>
    <row r="10" spans="1:13" ht="15" customHeight="1">
      <c r="A10" s="11" t="s">
        <v>44</v>
      </c>
      <c r="B10" s="12">
        <v>1216</v>
      </c>
      <c r="C10" s="13">
        <v>1238</v>
      </c>
      <c r="D10" s="20">
        <f t="shared" si="0"/>
        <v>2454</v>
      </c>
      <c r="E10" s="12">
        <v>1103</v>
      </c>
      <c r="F10" s="13">
        <v>959</v>
      </c>
      <c r="G10" s="20">
        <f t="shared" si="1"/>
        <v>2062</v>
      </c>
      <c r="H10" s="21">
        <f t="shared" si="2"/>
        <v>-113</v>
      </c>
      <c r="I10" s="16">
        <f t="shared" si="3"/>
        <v>-9.29276315789474</v>
      </c>
      <c r="J10" s="21">
        <f t="shared" si="4"/>
        <v>-279</v>
      </c>
      <c r="K10" s="16">
        <f t="shared" si="5"/>
        <v>-22.53634894991923</v>
      </c>
      <c r="L10" s="21">
        <f t="shared" si="6"/>
        <v>-392</v>
      </c>
      <c r="M10" s="22">
        <f t="shared" si="7"/>
        <v>-15.97392013039935</v>
      </c>
    </row>
    <row r="11" spans="1:13" ht="15" customHeight="1">
      <c r="A11" s="19" t="s">
        <v>45</v>
      </c>
      <c r="B11" s="12">
        <v>9337</v>
      </c>
      <c r="C11" s="13">
        <v>9613</v>
      </c>
      <c r="D11" s="20">
        <f t="shared" si="0"/>
        <v>18950</v>
      </c>
      <c r="E11" s="12">
        <v>8672</v>
      </c>
      <c r="F11" s="13">
        <v>9001</v>
      </c>
      <c r="G11" s="20">
        <f t="shared" si="1"/>
        <v>17673</v>
      </c>
      <c r="H11" s="21">
        <f t="shared" si="2"/>
        <v>-665</v>
      </c>
      <c r="I11" s="16">
        <f t="shared" si="3"/>
        <v>-7.122201992074551</v>
      </c>
      <c r="J11" s="21">
        <f t="shared" si="4"/>
        <v>-612</v>
      </c>
      <c r="K11" s="16">
        <f t="shared" si="5"/>
        <v>-6.366378861957756</v>
      </c>
      <c r="L11" s="21">
        <f t="shared" si="6"/>
        <v>-1277</v>
      </c>
      <c r="M11" s="22">
        <f t="shared" si="7"/>
        <v>-6.7387862796833815</v>
      </c>
    </row>
    <row r="12" spans="1:13" ht="15" customHeight="1">
      <c r="A12" s="19" t="s">
        <v>46</v>
      </c>
      <c r="B12" s="12">
        <v>567</v>
      </c>
      <c r="C12" s="13">
        <v>738</v>
      </c>
      <c r="D12" s="20">
        <f t="shared" si="0"/>
        <v>1305</v>
      </c>
      <c r="E12" s="12">
        <v>502</v>
      </c>
      <c r="F12" s="13">
        <v>678</v>
      </c>
      <c r="G12" s="20">
        <f t="shared" si="1"/>
        <v>1180</v>
      </c>
      <c r="H12" s="21">
        <f t="shared" si="2"/>
        <v>-65</v>
      </c>
      <c r="I12" s="16">
        <f t="shared" si="3"/>
        <v>-11.463844797178126</v>
      </c>
      <c r="J12" s="21">
        <f t="shared" si="4"/>
        <v>-60</v>
      </c>
      <c r="K12" s="16">
        <f t="shared" si="5"/>
        <v>-8.130081300813004</v>
      </c>
      <c r="L12" s="21">
        <f t="shared" si="6"/>
        <v>-125</v>
      </c>
      <c r="M12" s="22">
        <f t="shared" si="7"/>
        <v>-9.578544061302694</v>
      </c>
    </row>
    <row r="13" spans="1:13" ht="15" customHeight="1">
      <c r="A13" s="19" t="s">
        <v>47</v>
      </c>
      <c r="B13" s="12">
        <v>667</v>
      </c>
      <c r="C13" s="13">
        <v>601</v>
      </c>
      <c r="D13" s="20">
        <f t="shared" si="0"/>
        <v>1268</v>
      </c>
      <c r="E13" s="12">
        <v>557</v>
      </c>
      <c r="F13" s="13">
        <v>490</v>
      </c>
      <c r="G13" s="20">
        <f t="shared" si="1"/>
        <v>1047</v>
      </c>
      <c r="H13" s="15">
        <f t="shared" si="2"/>
        <v>-110</v>
      </c>
      <c r="I13" s="17">
        <f t="shared" si="3"/>
        <v>-16.49175412293853</v>
      </c>
      <c r="J13" s="15">
        <f t="shared" si="4"/>
        <v>-111</v>
      </c>
      <c r="K13" s="17">
        <f t="shared" si="5"/>
        <v>-18.46921797004991</v>
      </c>
      <c r="L13" s="15">
        <f t="shared" si="6"/>
        <v>-221</v>
      </c>
      <c r="M13" s="18">
        <f t="shared" si="7"/>
        <v>-17.429022082018932</v>
      </c>
    </row>
    <row r="14" spans="1:13" ht="19.5" customHeight="1">
      <c r="A14" s="83" t="s">
        <v>8</v>
      </c>
      <c r="B14" s="23">
        <f>SUM(B6:B13)</f>
        <v>17527</v>
      </c>
      <c r="C14" s="24">
        <f>SUM(C6:C13)</f>
        <v>18431</v>
      </c>
      <c r="D14" s="25">
        <f t="shared" si="0"/>
        <v>35958</v>
      </c>
      <c r="E14" s="23">
        <f>SUM(E6:E13)</f>
        <v>15886</v>
      </c>
      <c r="F14" s="24">
        <f>SUM(F6:F13)</f>
        <v>16504</v>
      </c>
      <c r="G14" s="25">
        <f t="shared" si="1"/>
        <v>32390</v>
      </c>
      <c r="H14" s="26">
        <f t="shared" si="2"/>
        <v>-1641</v>
      </c>
      <c r="I14" s="27">
        <f t="shared" si="3"/>
        <v>-9.36269755234781</v>
      </c>
      <c r="J14" s="26">
        <f t="shared" si="4"/>
        <v>-1927</v>
      </c>
      <c r="K14" s="27">
        <f t="shared" si="5"/>
        <v>-10.455211328739622</v>
      </c>
      <c r="L14" s="26">
        <f t="shared" si="6"/>
        <v>-3568</v>
      </c>
      <c r="M14" s="28">
        <f t="shared" si="7"/>
        <v>-9.922687579954385</v>
      </c>
    </row>
    <row r="15" spans="1:13" ht="9.75" customHeight="1">
      <c r="A15" s="11"/>
      <c r="B15" s="99"/>
      <c r="C15" s="118"/>
      <c r="D15" s="119"/>
      <c r="E15" s="99"/>
      <c r="F15" s="118"/>
      <c r="G15" s="119"/>
      <c r="H15" s="120"/>
      <c r="I15" s="16"/>
      <c r="J15" s="120"/>
      <c r="K15" s="16"/>
      <c r="L15" s="120"/>
      <c r="M15" s="22"/>
    </row>
    <row r="16" spans="1:13" ht="19.5" customHeight="1">
      <c r="A16" s="162" t="s">
        <v>14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</sheetData>
  <sheetProtection selectLockedCells="1" selectUnlockedCells="1"/>
  <mergeCells count="7">
    <mergeCell ref="A3:A5"/>
    <mergeCell ref="B3:D4"/>
    <mergeCell ref="E3:G4"/>
    <mergeCell ref="H3:M3"/>
    <mergeCell ref="H4:I4"/>
    <mergeCell ref="J4:K4"/>
    <mergeCell ref="L4:M4"/>
  </mergeCells>
  <printOptions horizontalCentered="1" verticalCentered="1"/>
  <pageMargins left="0.7875" right="0.7875" top="0.7083333333333334" bottom="0.7083333333333334" header="0.5118055555555555" footer="0.5118055555555555"/>
  <pageSetup fitToHeight="1" fitToWidth="1" horizontalDpi="300" verticalDpi="300" orientation="landscape" paperSize="9"/>
  <ignoredErrors>
    <ignoredError sqref="D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7.28125" style="1" customWidth="1"/>
    <col min="2" max="7" width="8.140625" style="1" customWidth="1"/>
    <col min="8" max="8" width="7.28125" style="2" customWidth="1"/>
    <col min="9" max="9" width="5.8515625" style="3" customWidth="1"/>
    <col min="10" max="10" width="7.28125" style="2" customWidth="1"/>
    <col min="11" max="11" width="5.8515625" style="3" customWidth="1"/>
    <col min="12" max="12" width="7.28125" style="2" customWidth="1"/>
    <col min="13" max="13" width="5.8515625" style="3" customWidth="1"/>
  </cols>
  <sheetData>
    <row r="1" spans="1:13" ht="19.5" customHeight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9.5" customHeight="1">
      <c r="A2" s="155" t="s">
        <v>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 customHeight="1">
      <c r="A3" s="38"/>
      <c r="B3" s="197" t="s">
        <v>3</v>
      </c>
      <c r="C3" s="197"/>
      <c r="D3" s="197"/>
      <c r="E3" s="197" t="s">
        <v>4</v>
      </c>
      <c r="F3" s="197"/>
      <c r="G3" s="197"/>
      <c r="H3" s="198" t="s">
        <v>16</v>
      </c>
      <c r="I3" s="198"/>
      <c r="J3" s="198"/>
      <c r="K3" s="198"/>
      <c r="L3" s="198"/>
      <c r="M3" s="198"/>
    </row>
    <row r="4" spans="1:13" ht="12.75" customHeight="1">
      <c r="A4" s="104" t="s">
        <v>49</v>
      </c>
      <c r="B4" s="197"/>
      <c r="C4" s="197"/>
      <c r="D4" s="197"/>
      <c r="E4" s="197"/>
      <c r="F4" s="197"/>
      <c r="G4" s="197"/>
      <c r="H4" s="199" t="s">
        <v>6</v>
      </c>
      <c r="I4" s="199"/>
      <c r="J4" s="199" t="s">
        <v>7</v>
      </c>
      <c r="K4" s="199"/>
      <c r="L4" s="200" t="s">
        <v>8</v>
      </c>
      <c r="M4" s="200"/>
    </row>
    <row r="5" spans="1:13" ht="15">
      <c r="A5" s="121"/>
      <c r="B5" s="4" t="s">
        <v>9</v>
      </c>
      <c r="C5" s="5" t="s">
        <v>10</v>
      </c>
      <c r="D5" s="6" t="s">
        <v>50</v>
      </c>
      <c r="E5" s="4" t="s">
        <v>9</v>
      </c>
      <c r="F5" s="5" t="s">
        <v>10</v>
      </c>
      <c r="G5" s="6" t="s">
        <v>50</v>
      </c>
      <c r="H5" s="9" t="s">
        <v>32</v>
      </c>
      <c r="I5" s="8" t="s">
        <v>31</v>
      </c>
      <c r="J5" s="9" t="s">
        <v>32</v>
      </c>
      <c r="K5" s="8" t="s">
        <v>31</v>
      </c>
      <c r="L5" s="9" t="s">
        <v>32</v>
      </c>
      <c r="M5" s="10" t="s">
        <v>31</v>
      </c>
    </row>
    <row r="6" spans="1:13" ht="19.5" customHeight="1">
      <c r="A6" s="190" t="s">
        <v>74</v>
      </c>
      <c r="B6" s="12">
        <v>88</v>
      </c>
      <c r="C6" s="13">
        <v>635</v>
      </c>
      <c r="D6" s="14">
        <f aca="true" t="shared" si="0" ref="D6:D24">SUM(B6:C6)</f>
        <v>723</v>
      </c>
      <c r="E6" s="12">
        <v>63</v>
      </c>
      <c r="F6" s="13">
        <v>429</v>
      </c>
      <c r="G6" s="14">
        <f aca="true" t="shared" si="1" ref="G6:G24">SUM(E6:F6)</f>
        <v>492</v>
      </c>
      <c r="H6" s="15">
        <f aca="true" t="shared" si="2" ref="H6:H25">E6-B6</f>
        <v>-25</v>
      </c>
      <c r="I6" s="16">
        <f aca="true" t="shared" si="3" ref="I6:I25">E6/B6%-100</f>
        <v>-28.409090909090907</v>
      </c>
      <c r="J6" s="15">
        <f aca="true" t="shared" si="4" ref="J6:J25">F6-C6</f>
        <v>-206</v>
      </c>
      <c r="K6" s="17">
        <f aca="true" t="shared" si="5" ref="K6:K25">F6/C6%-100</f>
        <v>-32.44094488188976</v>
      </c>
      <c r="L6" s="15">
        <f aca="true" t="shared" si="6" ref="L6:L25">G6-D6</f>
        <v>-231</v>
      </c>
      <c r="M6" s="18">
        <f aca="true" t="shared" si="7" ref="M6:M25">G6/D6%-100</f>
        <v>-31.95020746887967</v>
      </c>
    </row>
    <row r="7" spans="1:13" ht="18" customHeight="1">
      <c r="A7" s="159" t="s">
        <v>75</v>
      </c>
      <c r="B7" s="12">
        <v>562</v>
      </c>
      <c r="C7" s="13">
        <v>589</v>
      </c>
      <c r="D7" s="20">
        <f t="shared" si="0"/>
        <v>1151</v>
      </c>
      <c r="E7" s="12">
        <v>500</v>
      </c>
      <c r="F7" s="13">
        <v>533</v>
      </c>
      <c r="G7" s="20">
        <f t="shared" si="1"/>
        <v>1033</v>
      </c>
      <c r="H7" s="15">
        <f t="shared" si="2"/>
        <v>-62</v>
      </c>
      <c r="I7" s="17">
        <f t="shared" si="3"/>
        <v>-11.032028469750898</v>
      </c>
      <c r="J7" s="21">
        <f t="shared" si="4"/>
        <v>-56</v>
      </c>
      <c r="K7" s="16">
        <f t="shared" si="5"/>
        <v>-9.507640067911709</v>
      </c>
      <c r="L7" s="21">
        <f t="shared" si="6"/>
        <v>-118</v>
      </c>
      <c r="M7" s="22">
        <f t="shared" si="7"/>
        <v>-10.251954821894003</v>
      </c>
    </row>
    <row r="8" spans="1:13" ht="15">
      <c r="A8" s="159" t="s">
        <v>76</v>
      </c>
      <c r="B8" s="12">
        <v>355</v>
      </c>
      <c r="C8" s="13">
        <v>240</v>
      </c>
      <c r="D8" s="20">
        <f t="shared" si="0"/>
        <v>595</v>
      </c>
      <c r="E8" s="12">
        <v>371</v>
      </c>
      <c r="F8" s="13">
        <v>273</v>
      </c>
      <c r="G8" s="20">
        <f t="shared" si="1"/>
        <v>644</v>
      </c>
      <c r="H8" s="21">
        <f t="shared" si="2"/>
        <v>16</v>
      </c>
      <c r="I8" s="16">
        <f t="shared" si="3"/>
        <v>4.507042253521135</v>
      </c>
      <c r="J8" s="21">
        <f t="shared" si="4"/>
        <v>33</v>
      </c>
      <c r="K8" s="16">
        <f t="shared" si="5"/>
        <v>13.75</v>
      </c>
      <c r="L8" s="21">
        <f t="shared" si="6"/>
        <v>49</v>
      </c>
      <c r="M8" s="22">
        <f t="shared" si="7"/>
        <v>8.235294117647058</v>
      </c>
    </row>
    <row r="9" spans="1:13" ht="15">
      <c r="A9" s="159" t="s">
        <v>77</v>
      </c>
      <c r="B9" s="12">
        <v>265</v>
      </c>
      <c r="C9" s="13">
        <v>336</v>
      </c>
      <c r="D9" s="20">
        <f t="shared" si="0"/>
        <v>601</v>
      </c>
      <c r="E9" s="12">
        <v>218</v>
      </c>
      <c r="F9" s="13">
        <v>353</v>
      </c>
      <c r="G9" s="20">
        <f t="shared" si="1"/>
        <v>571</v>
      </c>
      <c r="H9" s="21">
        <f t="shared" si="2"/>
        <v>-47</v>
      </c>
      <c r="I9" s="16">
        <f t="shared" si="3"/>
        <v>-17.73584905660377</v>
      </c>
      <c r="J9" s="21">
        <f t="shared" si="4"/>
        <v>17</v>
      </c>
      <c r="K9" s="16">
        <f t="shared" si="5"/>
        <v>5.05952380952381</v>
      </c>
      <c r="L9" s="21">
        <f t="shared" si="6"/>
        <v>-30</v>
      </c>
      <c r="M9" s="22">
        <f t="shared" si="7"/>
        <v>-4.991680532445926</v>
      </c>
    </row>
    <row r="10" spans="1:13" ht="15">
      <c r="A10" s="163" t="s">
        <v>78</v>
      </c>
      <c r="B10" s="12">
        <v>1040</v>
      </c>
      <c r="C10" s="13">
        <v>3292</v>
      </c>
      <c r="D10" s="20">
        <f t="shared" si="0"/>
        <v>4332</v>
      </c>
      <c r="E10" s="12">
        <v>882</v>
      </c>
      <c r="F10" s="13">
        <v>2916</v>
      </c>
      <c r="G10" s="20">
        <f t="shared" si="1"/>
        <v>3798</v>
      </c>
      <c r="H10" s="15">
        <f t="shared" si="2"/>
        <v>-158</v>
      </c>
      <c r="I10" s="17">
        <f t="shared" si="3"/>
        <v>-15.192307692307693</v>
      </c>
      <c r="J10" s="15">
        <f t="shared" si="4"/>
        <v>-376</v>
      </c>
      <c r="K10" s="17">
        <f t="shared" si="5"/>
        <v>-11.421628189550432</v>
      </c>
      <c r="L10" s="15">
        <f t="shared" si="6"/>
        <v>-534</v>
      </c>
      <c r="M10" s="18">
        <f t="shared" si="7"/>
        <v>-12.32686980609418</v>
      </c>
    </row>
    <row r="11" spans="1:13" ht="15">
      <c r="A11" s="191" t="s">
        <v>79</v>
      </c>
      <c r="B11" s="12">
        <v>309</v>
      </c>
      <c r="C11" s="13">
        <v>634</v>
      </c>
      <c r="D11" s="20">
        <f t="shared" si="0"/>
        <v>943</v>
      </c>
      <c r="E11" s="12">
        <v>271</v>
      </c>
      <c r="F11" s="13">
        <v>483</v>
      </c>
      <c r="G11" s="20">
        <f t="shared" si="1"/>
        <v>754</v>
      </c>
      <c r="H11" s="15">
        <f t="shared" si="2"/>
        <v>-38</v>
      </c>
      <c r="I11" s="17">
        <f t="shared" si="3"/>
        <v>-12.297734627831716</v>
      </c>
      <c r="J11" s="15">
        <f t="shared" si="4"/>
        <v>-151</v>
      </c>
      <c r="K11" s="17">
        <f t="shared" si="5"/>
        <v>-23.81703470031546</v>
      </c>
      <c r="L11" s="15">
        <f t="shared" si="6"/>
        <v>-189</v>
      </c>
      <c r="M11" s="18">
        <f t="shared" si="7"/>
        <v>-20.042417815482494</v>
      </c>
    </row>
    <row r="12" spans="1:13" ht="15">
      <c r="A12" s="191" t="s">
        <v>80</v>
      </c>
      <c r="B12" s="12">
        <v>123</v>
      </c>
      <c r="C12" s="13">
        <v>256</v>
      </c>
      <c r="D12" s="20">
        <f t="shared" si="0"/>
        <v>379</v>
      </c>
      <c r="E12" s="12">
        <v>121</v>
      </c>
      <c r="F12" s="13">
        <v>201</v>
      </c>
      <c r="G12" s="20">
        <f t="shared" si="1"/>
        <v>322</v>
      </c>
      <c r="H12" s="15">
        <f t="shared" si="2"/>
        <v>-2</v>
      </c>
      <c r="I12" s="17">
        <f t="shared" si="3"/>
        <v>-1.6260162601626007</v>
      </c>
      <c r="J12" s="15">
        <f t="shared" si="4"/>
        <v>-55</v>
      </c>
      <c r="K12" s="17">
        <f t="shared" si="5"/>
        <v>-21.484375</v>
      </c>
      <c r="L12" s="15">
        <f t="shared" si="6"/>
        <v>-57</v>
      </c>
      <c r="M12" s="18">
        <f t="shared" si="7"/>
        <v>-15.03957783641161</v>
      </c>
    </row>
    <row r="13" spans="1:13" ht="15.75" customHeight="1">
      <c r="A13" s="160" t="s">
        <v>81</v>
      </c>
      <c r="B13" s="12">
        <v>294</v>
      </c>
      <c r="C13" s="13">
        <v>1480</v>
      </c>
      <c r="D13" s="20">
        <f t="shared" si="0"/>
        <v>1774</v>
      </c>
      <c r="E13" s="12">
        <v>259</v>
      </c>
      <c r="F13" s="13">
        <v>1354</v>
      </c>
      <c r="G13" s="20">
        <f t="shared" si="1"/>
        <v>1613</v>
      </c>
      <c r="H13" s="21">
        <f t="shared" si="2"/>
        <v>-35</v>
      </c>
      <c r="I13" s="16">
        <f t="shared" si="3"/>
        <v>-11.904761904761898</v>
      </c>
      <c r="J13" s="21">
        <f t="shared" si="4"/>
        <v>-126</v>
      </c>
      <c r="K13" s="16">
        <f t="shared" si="5"/>
        <v>-8.513513513513516</v>
      </c>
      <c r="L13" s="21">
        <f t="shared" si="6"/>
        <v>-161</v>
      </c>
      <c r="M13" s="22">
        <f t="shared" si="7"/>
        <v>-9.075535512965047</v>
      </c>
    </row>
    <row r="14" spans="1:13" ht="18" customHeight="1">
      <c r="A14" s="160" t="s">
        <v>82</v>
      </c>
      <c r="B14" s="12">
        <v>4515</v>
      </c>
      <c r="C14" s="13">
        <v>3469</v>
      </c>
      <c r="D14" s="20">
        <f t="shared" si="0"/>
        <v>7984</v>
      </c>
      <c r="E14" s="12">
        <v>4188</v>
      </c>
      <c r="F14" s="13">
        <v>3245</v>
      </c>
      <c r="G14" s="20">
        <f t="shared" si="1"/>
        <v>7433</v>
      </c>
      <c r="H14" s="21">
        <f t="shared" si="2"/>
        <v>-327</v>
      </c>
      <c r="I14" s="16">
        <f t="shared" si="3"/>
        <v>-7.242524916943523</v>
      </c>
      <c r="J14" s="21">
        <f t="shared" si="4"/>
        <v>-224</v>
      </c>
      <c r="K14" s="16">
        <f t="shared" si="5"/>
        <v>-6.457192274430668</v>
      </c>
      <c r="L14" s="21">
        <f t="shared" si="6"/>
        <v>-551</v>
      </c>
      <c r="M14" s="22">
        <f t="shared" si="7"/>
        <v>-6.901302605210418</v>
      </c>
    </row>
    <row r="15" spans="1:13" ht="15">
      <c r="A15" s="160" t="s">
        <v>83</v>
      </c>
      <c r="B15" s="12">
        <v>239</v>
      </c>
      <c r="C15" s="13">
        <v>404</v>
      </c>
      <c r="D15" s="20">
        <f t="shared" si="0"/>
        <v>643</v>
      </c>
      <c r="E15" s="12">
        <v>197</v>
      </c>
      <c r="F15" s="13">
        <v>320</v>
      </c>
      <c r="G15" s="20">
        <f t="shared" si="1"/>
        <v>517</v>
      </c>
      <c r="H15" s="21">
        <f t="shared" si="2"/>
        <v>-42</v>
      </c>
      <c r="I15" s="16">
        <f t="shared" si="3"/>
        <v>-17.573221757322173</v>
      </c>
      <c r="J15" s="21">
        <f t="shared" si="4"/>
        <v>-84</v>
      </c>
      <c r="K15" s="16">
        <f t="shared" si="5"/>
        <v>-20.792079207920793</v>
      </c>
      <c r="L15" s="21">
        <f t="shared" si="6"/>
        <v>-126</v>
      </c>
      <c r="M15" s="22">
        <f t="shared" si="7"/>
        <v>-19.595645412130636</v>
      </c>
    </row>
    <row r="16" spans="1:13" ht="15">
      <c r="A16" s="160" t="s">
        <v>84</v>
      </c>
      <c r="B16" s="12">
        <v>3176</v>
      </c>
      <c r="C16" s="13">
        <v>2383</v>
      </c>
      <c r="D16" s="20">
        <f t="shared" si="0"/>
        <v>5559</v>
      </c>
      <c r="E16" s="12">
        <v>2686</v>
      </c>
      <c r="F16" s="13">
        <v>1969</v>
      </c>
      <c r="G16" s="20">
        <f t="shared" si="1"/>
        <v>4655</v>
      </c>
      <c r="H16" s="21">
        <f t="shared" si="2"/>
        <v>-490</v>
      </c>
      <c r="I16" s="122">
        <f t="shared" si="3"/>
        <v>-15.428211586901767</v>
      </c>
      <c r="J16" s="21">
        <f t="shared" si="4"/>
        <v>-414</v>
      </c>
      <c r="K16" s="16">
        <f t="shared" si="5"/>
        <v>-17.373059169114555</v>
      </c>
      <c r="L16" s="21">
        <f t="shared" si="6"/>
        <v>-904</v>
      </c>
      <c r="M16" s="22">
        <f t="shared" si="7"/>
        <v>-16.26191761108113</v>
      </c>
    </row>
    <row r="17" spans="1:13" ht="15">
      <c r="A17" s="160" t="s">
        <v>85</v>
      </c>
      <c r="B17" s="12">
        <v>665</v>
      </c>
      <c r="C17" s="13">
        <v>873</v>
      </c>
      <c r="D17" s="20">
        <f t="shared" si="0"/>
        <v>1538</v>
      </c>
      <c r="E17" s="12">
        <v>729</v>
      </c>
      <c r="F17" s="13">
        <v>939</v>
      </c>
      <c r="G17" s="20">
        <f t="shared" si="1"/>
        <v>1668</v>
      </c>
      <c r="H17" s="21">
        <f t="shared" si="2"/>
        <v>64</v>
      </c>
      <c r="I17" s="16">
        <f t="shared" si="3"/>
        <v>9.62406015037594</v>
      </c>
      <c r="J17" s="21">
        <f t="shared" si="4"/>
        <v>66</v>
      </c>
      <c r="K17" s="16">
        <f t="shared" si="5"/>
        <v>7.560137457044675</v>
      </c>
      <c r="L17" s="21">
        <f t="shared" si="6"/>
        <v>130</v>
      </c>
      <c r="M17" s="22">
        <f t="shared" si="7"/>
        <v>8.45253576072821</v>
      </c>
    </row>
    <row r="18" spans="1:13" ht="15">
      <c r="A18" s="160" t="s">
        <v>86</v>
      </c>
      <c r="B18" s="12">
        <v>387</v>
      </c>
      <c r="C18" s="13">
        <v>211</v>
      </c>
      <c r="D18" s="20">
        <f t="shared" si="0"/>
        <v>598</v>
      </c>
      <c r="E18" s="12">
        <v>398</v>
      </c>
      <c r="F18" s="13">
        <v>241</v>
      </c>
      <c r="G18" s="20">
        <f t="shared" si="1"/>
        <v>639</v>
      </c>
      <c r="H18" s="21">
        <f t="shared" si="2"/>
        <v>11</v>
      </c>
      <c r="I18" s="16">
        <f t="shared" si="3"/>
        <v>2.8423772609819054</v>
      </c>
      <c r="J18" s="21">
        <f t="shared" si="4"/>
        <v>30</v>
      </c>
      <c r="K18" s="16">
        <f t="shared" si="5"/>
        <v>14.218009478672997</v>
      </c>
      <c r="L18" s="21">
        <f t="shared" si="6"/>
        <v>41</v>
      </c>
      <c r="M18" s="22">
        <f t="shared" si="7"/>
        <v>6.856187290969899</v>
      </c>
    </row>
    <row r="19" spans="1:13" ht="15">
      <c r="A19" s="160" t="s">
        <v>87</v>
      </c>
      <c r="B19" s="12">
        <v>1420</v>
      </c>
      <c r="C19" s="13">
        <v>997</v>
      </c>
      <c r="D19" s="20">
        <f t="shared" si="0"/>
        <v>2417</v>
      </c>
      <c r="E19" s="12">
        <v>1378</v>
      </c>
      <c r="F19" s="13">
        <v>923</v>
      </c>
      <c r="G19" s="20">
        <f t="shared" si="1"/>
        <v>2301</v>
      </c>
      <c r="H19" s="21">
        <f t="shared" si="2"/>
        <v>-42</v>
      </c>
      <c r="I19" s="16">
        <f t="shared" si="3"/>
        <v>-2.957746478873233</v>
      </c>
      <c r="J19" s="21">
        <f t="shared" si="4"/>
        <v>-74</v>
      </c>
      <c r="K19" s="16">
        <f t="shared" si="5"/>
        <v>-7.422266800401204</v>
      </c>
      <c r="L19" s="21">
        <f t="shared" si="6"/>
        <v>-116</v>
      </c>
      <c r="M19" s="22">
        <f t="shared" si="7"/>
        <v>-4.799338022341757</v>
      </c>
    </row>
    <row r="20" spans="1:13" ht="15">
      <c r="A20" s="160" t="s">
        <v>88</v>
      </c>
      <c r="B20" s="12">
        <v>875</v>
      </c>
      <c r="C20" s="13">
        <v>899</v>
      </c>
      <c r="D20" s="20">
        <f t="shared" si="0"/>
        <v>1774</v>
      </c>
      <c r="E20" s="12">
        <v>947</v>
      </c>
      <c r="F20" s="13">
        <v>811</v>
      </c>
      <c r="G20" s="20">
        <f t="shared" si="1"/>
        <v>1758</v>
      </c>
      <c r="H20" s="21">
        <f t="shared" si="2"/>
        <v>72</v>
      </c>
      <c r="I20" s="16">
        <f t="shared" si="3"/>
        <v>8.228571428571428</v>
      </c>
      <c r="J20" s="21">
        <f t="shared" si="4"/>
        <v>-88</v>
      </c>
      <c r="K20" s="16">
        <f t="shared" si="5"/>
        <v>-9.788654060066747</v>
      </c>
      <c r="L20" s="21">
        <f t="shared" si="6"/>
        <v>-16</v>
      </c>
      <c r="M20" s="22">
        <f t="shared" si="7"/>
        <v>-0.9019165727170133</v>
      </c>
    </row>
    <row r="21" spans="1:13" ht="15">
      <c r="A21" s="160" t="s">
        <v>89</v>
      </c>
      <c r="B21" s="12">
        <v>186</v>
      </c>
      <c r="C21" s="13">
        <v>330</v>
      </c>
      <c r="D21" s="20">
        <f t="shared" si="0"/>
        <v>516</v>
      </c>
      <c r="E21" s="12">
        <v>198</v>
      </c>
      <c r="F21" s="13">
        <v>307</v>
      </c>
      <c r="G21" s="20">
        <f t="shared" si="1"/>
        <v>505</v>
      </c>
      <c r="H21" s="21">
        <f t="shared" si="2"/>
        <v>12</v>
      </c>
      <c r="I21" s="16">
        <f t="shared" si="3"/>
        <v>6.451612903225808</v>
      </c>
      <c r="J21" s="21">
        <f t="shared" si="4"/>
        <v>-23</v>
      </c>
      <c r="K21" s="16">
        <f t="shared" si="5"/>
        <v>-6.969696969696969</v>
      </c>
      <c r="L21" s="21">
        <f t="shared" si="6"/>
        <v>-11</v>
      </c>
      <c r="M21" s="22">
        <f t="shared" si="7"/>
        <v>-2.1317829457364326</v>
      </c>
    </row>
    <row r="22" spans="1:13" ht="15">
      <c r="A22" s="160" t="s">
        <v>90</v>
      </c>
      <c r="B22" s="12">
        <v>303</v>
      </c>
      <c r="C22" s="13">
        <v>114</v>
      </c>
      <c r="D22" s="20">
        <f t="shared" si="0"/>
        <v>417</v>
      </c>
      <c r="E22" s="12">
        <v>318</v>
      </c>
      <c r="F22" s="13">
        <v>119</v>
      </c>
      <c r="G22" s="20">
        <f t="shared" si="1"/>
        <v>437</v>
      </c>
      <c r="H22" s="21">
        <f t="shared" si="2"/>
        <v>15</v>
      </c>
      <c r="I22" s="16">
        <f t="shared" si="3"/>
        <v>4.950495049504951</v>
      </c>
      <c r="J22" s="21">
        <f t="shared" si="4"/>
        <v>5</v>
      </c>
      <c r="K22" s="16">
        <f t="shared" si="5"/>
        <v>4.385964912280713</v>
      </c>
      <c r="L22" s="21">
        <f t="shared" si="6"/>
        <v>20</v>
      </c>
      <c r="M22" s="22">
        <f t="shared" si="7"/>
        <v>4.796163069544363</v>
      </c>
    </row>
    <row r="23" spans="1:13" ht="15">
      <c r="A23" s="160" t="s">
        <v>91</v>
      </c>
      <c r="B23" s="12">
        <v>1075</v>
      </c>
      <c r="C23" s="13">
        <v>574</v>
      </c>
      <c r="D23" s="20">
        <f t="shared" si="0"/>
        <v>1649</v>
      </c>
      <c r="E23" s="12">
        <v>962</v>
      </c>
      <c r="F23" s="13">
        <v>520</v>
      </c>
      <c r="G23" s="20">
        <f t="shared" si="1"/>
        <v>1482</v>
      </c>
      <c r="H23" s="21">
        <f t="shared" si="2"/>
        <v>-113</v>
      </c>
      <c r="I23" s="16">
        <f t="shared" si="3"/>
        <v>-10.511627906976742</v>
      </c>
      <c r="J23" s="21">
        <f t="shared" si="4"/>
        <v>-54</v>
      </c>
      <c r="K23" s="16">
        <f t="shared" si="5"/>
        <v>-9.40766550522649</v>
      </c>
      <c r="L23" s="21">
        <f t="shared" si="6"/>
        <v>-167</v>
      </c>
      <c r="M23" s="22">
        <f t="shared" si="7"/>
        <v>-10.127349909035772</v>
      </c>
    </row>
    <row r="24" spans="1:13" ht="15">
      <c r="A24" s="160" t="s">
        <v>92</v>
      </c>
      <c r="B24" s="12">
        <v>1650</v>
      </c>
      <c r="C24" s="13">
        <v>715</v>
      </c>
      <c r="D24" s="20">
        <f t="shared" si="0"/>
        <v>2365</v>
      </c>
      <c r="E24" s="12">
        <v>1200</v>
      </c>
      <c r="F24" s="13">
        <v>568</v>
      </c>
      <c r="G24" s="20">
        <f t="shared" si="1"/>
        <v>1768</v>
      </c>
      <c r="H24" s="21">
        <f t="shared" si="2"/>
        <v>-450</v>
      </c>
      <c r="I24" s="16">
        <f t="shared" si="3"/>
        <v>-27.272727272727266</v>
      </c>
      <c r="J24" s="21">
        <f t="shared" si="4"/>
        <v>-147</v>
      </c>
      <c r="K24" s="16">
        <f t="shared" si="5"/>
        <v>-20.55944055944056</v>
      </c>
      <c r="L24" s="21">
        <f t="shared" si="6"/>
        <v>-597</v>
      </c>
      <c r="M24" s="22">
        <f t="shared" si="7"/>
        <v>-25.243128964059196</v>
      </c>
    </row>
    <row r="25" spans="1:13" ht="21.75" customHeight="1">
      <c r="A25" s="83" t="s">
        <v>8</v>
      </c>
      <c r="B25" s="23">
        <f>SUM(B6:B24)</f>
        <v>17527</v>
      </c>
      <c r="C25" s="24">
        <f>SUM(C6:C24)</f>
        <v>18431</v>
      </c>
      <c r="D25" s="25">
        <f>+C25+B25</f>
        <v>35958</v>
      </c>
      <c r="E25" s="23">
        <f>SUM(E6:E24)</f>
        <v>15886</v>
      </c>
      <c r="F25" s="24">
        <f>SUM(F6:F24)</f>
        <v>16504</v>
      </c>
      <c r="G25" s="25">
        <f>+F25+E25</f>
        <v>32390</v>
      </c>
      <c r="H25" s="26">
        <f t="shared" si="2"/>
        <v>-1641</v>
      </c>
      <c r="I25" s="27">
        <f t="shared" si="3"/>
        <v>-9.36269755234781</v>
      </c>
      <c r="J25" s="26">
        <f t="shared" si="4"/>
        <v>-1927</v>
      </c>
      <c r="K25" s="27">
        <f t="shared" si="5"/>
        <v>-10.455211328739622</v>
      </c>
      <c r="L25" s="26">
        <f t="shared" si="6"/>
        <v>-3568</v>
      </c>
      <c r="M25" s="28">
        <f t="shared" si="7"/>
        <v>-9.922687579954385</v>
      </c>
    </row>
    <row r="26" spans="1:13" ht="15">
      <c r="A26" s="123" t="s">
        <v>51</v>
      </c>
      <c r="B26" s="12"/>
      <c r="C26" s="13"/>
      <c r="D26" s="20"/>
      <c r="E26" s="12"/>
      <c r="F26" s="13"/>
      <c r="G26" s="20"/>
      <c r="H26" s="21"/>
      <c r="I26" s="16"/>
      <c r="J26" s="21"/>
      <c r="K26" s="16"/>
      <c r="L26" s="21"/>
      <c r="M26" s="22"/>
    </row>
    <row r="27" spans="1:13" ht="15">
      <c r="A27" s="124" t="s">
        <v>52</v>
      </c>
      <c r="B27" s="12">
        <f aca="true" t="shared" si="8" ref="B27:G27">B6</f>
        <v>88</v>
      </c>
      <c r="C27" s="13">
        <f t="shared" si="8"/>
        <v>635</v>
      </c>
      <c r="D27" s="125">
        <f t="shared" si="8"/>
        <v>723</v>
      </c>
      <c r="E27" s="12">
        <f t="shared" si="8"/>
        <v>63</v>
      </c>
      <c r="F27" s="13">
        <f t="shared" si="8"/>
        <v>429</v>
      </c>
      <c r="G27" s="125">
        <f t="shared" si="8"/>
        <v>492</v>
      </c>
      <c r="H27" s="21">
        <f>E27-B27</f>
        <v>-25</v>
      </c>
      <c r="I27" s="16">
        <f>E27/B27%-100</f>
        <v>-28.409090909090907</v>
      </c>
      <c r="J27" s="21">
        <f>F27-C27</f>
        <v>-206</v>
      </c>
      <c r="K27" s="16">
        <f>F27/C27%-100</f>
        <v>-32.44094488188976</v>
      </c>
      <c r="L27" s="21">
        <f>G27-D27</f>
        <v>-231</v>
      </c>
      <c r="M27" s="22">
        <f>G27/D27%-100</f>
        <v>-31.95020746887967</v>
      </c>
    </row>
    <row r="28" spans="1:13" ht="15">
      <c r="A28" s="124" t="s">
        <v>53</v>
      </c>
      <c r="B28" s="12">
        <f aca="true" t="shared" si="9" ref="B28:G28">SUM(B7:B12)</f>
        <v>2654</v>
      </c>
      <c r="C28" s="13">
        <f t="shared" si="9"/>
        <v>5347</v>
      </c>
      <c r="D28" s="125">
        <f t="shared" si="9"/>
        <v>8001</v>
      </c>
      <c r="E28" s="12">
        <f t="shared" si="9"/>
        <v>2363</v>
      </c>
      <c r="F28" s="13">
        <f t="shared" si="9"/>
        <v>4759</v>
      </c>
      <c r="G28" s="125">
        <f t="shared" si="9"/>
        <v>7122</v>
      </c>
      <c r="H28" s="21">
        <f>E28-B28</f>
        <v>-291</v>
      </c>
      <c r="I28" s="16">
        <f>E28/B28%-100</f>
        <v>-10.964581763376032</v>
      </c>
      <c r="J28" s="21">
        <f>F28-C28</f>
        <v>-588</v>
      </c>
      <c r="K28" s="16">
        <f>F28/C28%-100</f>
        <v>-10.996820647091823</v>
      </c>
      <c r="L28" s="21">
        <f>G28-D28</f>
        <v>-879</v>
      </c>
      <c r="M28" s="22">
        <f>G28/D28%-100</f>
        <v>-10.986126734158233</v>
      </c>
    </row>
    <row r="29" spans="1:13" ht="15">
      <c r="A29" s="11" t="s">
        <v>54</v>
      </c>
      <c r="B29" s="12">
        <f aca="true" t="shared" si="10" ref="B29:G29">B13</f>
        <v>294</v>
      </c>
      <c r="C29" s="13">
        <f t="shared" si="10"/>
        <v>1480</v>
      </c>
      <c r="D29" s="125">
        <f t="shared" si="10"/>
        <v>1774</v>
      </c>
      <c r="E29" s="12">
        <f t="shared" si="10"/>
        <v>259</v>
      </c>
      <c r="F29" s="13">
        <f t="shared" si="10"/>
        <v>1354</v>
      </c>
      <c r="G29" s="125">
        <f t="shared" si="10"/>
        <v>1613</v>
      </c>
      <c r="H29" s="21">
        <f>E29-B29</f>
        <v>-35</v>
      </c>
      <c r="I29" s="16">
        <f>E29/B29%-100</f>
        <v>-11.904761904761898</v>
      </c>
      <c r="J29" s="21">
        <f>F29-C29</f>
        <v>-126</v>
      </c>
      <c r="K29" s="16">
        <f>F29/C29%-100</f>
        <v>-8.513513513513516</v>
      </c>
      <c r="L29" s="21">
        <f>G29-D29</f>
        <v>-161</v>
      </c>
      <c r="M29" s="22">
        <f>G29/D29%-100</f>
        <v>-9.075535512965047</v>
      </c>
    </row>
    <row r="30" spans="1:13" ht="15">
      <c r="A30" s="124" t="s">
        <v>55</v>
      </c>
      <c r="B30" s="12">
        <f aca="true" t="shared" si="11" ref="B30:G30">B14+B16</f>
        <v>7691</v>
      </c>
      <c r="C30" s="13">
        <f t="shared" si="11"/>
        <v>5852</v>
      </c>
      <c r="D30" s="125">
        <f t="shared" si="11"/>
        <v>13543</v>
      </c>
      <c r="E30" s="12">
        <f t="shared" si="11"/>
        <v>6874</v>
      </c>
      <c r="F30" s="13">
        <f t="shared" si="11"/>
        <v>5214</v>
      </c>
      <c r="G30" s="125">
        <f t="shared" si="11"/>
        <v>12088</v>
      </c>
      <c r="H30" s="15">
        <f>E30-B30</f>
        <v>-817</v>
      </c>
      <c r="I30" s="17">
        <f>E30/B30%-100</f>
        <v>-10.622805876999081</v>
      </c>
      <c r="J30" s="15">
        <f>F30-C30</f>
        <v>-638</v>
      </c>
      <c r="K30" s="17">
        <f>F30/C30%-100</f>
        <v>-10.902255639097746</v>
      </c>
      <c r="L30" s="15">
        <f>G30-D30</f>
        <v>-1455</v>
      </c>
      <c r="M30" s="18">
        <f>G30/D30%-100</f>
        <v>-10.74355755740973</v>
      </c>
    </row>
    <row r="31" spans="1:13" ht="15">
      <c r="A31" s="124" t="s">
        <v>56</v>
      </c>
      <c r="B31" s="35">
        <f aca="true" t="shared" si="12" ref="B31:G31">SUM(B17:B24)+B15</f>
        <v>6800</v>
      </c>
      <c r="C31" s="36">
        <f t="shared" si="12"/>
        <v>5117</v>
      </c>
      <c r="D31" s="126">
        <f t="shared" si="12"/>
        <v>11917</v>
      </c>
      <c r="E31" s="35">
        <f t="shared" si="12"/>
        <v>6327</v>
      </c>
      <c r="F31" s="36">
        <f t="shared" si="12"/>
        <v>4748</v>
      </c>
      <c r="G31" s="126">
        <f t="shared" si="12"/>
        <v>11075</v>
      </c>
      <c r="H31" s="15">
        <f>E31-B31</f>
        <v>-473</v>
      </c>
      <c r="I31" s="17">
        <f>E31/B31%-100</f>
        <v>-6.955882352941174</v>
      </c>
      <c r="J31" s="15">
        <f>F31-C31</f>
        <v>-369</v>
      </c>
      <c r="K31" s="17">
        <f>F31/C31%-100</f>
        <v>-7.211256595661524</v>
      </c>
      <c r="L31" s="15">
        <f>G31-D31</f>
        <v>-842</v>
      </c>
      <c r="M31" s="18">
        <f>G31/D31%-100</f>
        <v>-7.0655366283460665</v>
      </c>
    </row>
    <row r="32" spans="1:13" ht="9.75" customHeight="1">
      <c r="A32" s="11"/>
      <c r="B32" s="99"/>
      <c r="C32" s="118"/>
      <c r="D32" s="119"/>
      <c r="E32" s="99"/>
      <c r="F32" s="118"/>
      <c r="G32" s="119"/>
      <c r="H32" s="120"/>
      <c r="I32" s="127"/>
      <c r="J32" s="120"/>
      <c r="K32" s="127"/>
      <c r="L32" s="120"/>
      <c r="M32" s="128"/>
    </row>
    <row r="33" spans="1:13" ht="19.5" customHeight="1">
      <c r="A33" s="162" t="s">
        <v>14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ht="9" customHeight="1"/>
    <row r="35" ht="15.75" customHeight="1"/>
    <row r="36" ht="15" customHeight="1"/>
    <row r="37" ht="15" customHeight="1"/>
  </sheetData>
  <sheetProtection selectLockedCells="1" selectUnlockedCells="1"/>
  <mergeCells count="6">
    <mergeCell ref="B3:D4"/>
    <mergeCell ref="E3:G4"/>
    <mergeCell ref="H3:M3"/>
    <mergeCell ref="H4:I4"/>
    <mergeCell ref="J4:K4"/>
    <mergeCell ref="L4:M4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/>
  <ignoredErrors>
    <ignoredError sqref="B28:F28" formulaRange="1"/>
    <ignoredError sqref="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7.28125" style="1" customWidth="1"/>
    <col min="2" max="7" width="8.140625" style="1" customWidth="1"/>
    <col min="8" max="8" width="6.7109375" style="2" customWidth="1"/>
    <col min="9" max="9" width="6.140625" style="3" customWidth="1"/>
    <col min="10" max="10" width="6.7109375" style="2" customWidth="1"/>
    <col min="11" max="11" width="6.140625" style="3" customWidth="1"/>
    <col min="12" max="12" width="6.7109375" style="3" customWidth="1"/>
    <col min="13" max="13" width="6.140625" style="3" customWidth="1"/>
  </cols>
  <sheetData>
    <row r="1" spans="1:13" ht="18" customHeight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8" customHeight="1">
      <c r="A2" s="155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2.75" customHeight="1">
      <c r="A3" s="38"/>
      <c r="B3" s="197">
        <v>2017</v>
      </c>
      <c r="C3" s="197"/>
      <c r="D3" s="197"/>
      <c r="E3" s="197">
        <v>2018</v>
      </c>
      <c r="F3" s="197"/>
      <c r="G3" s="197"/>
      <c r="H3" s="198" t="s">
        <v>16</v>
      </c>
      <c r="I3" s="198"/>
      <c r="J3" s="198"/>
      <c r="K3" s="198"/>
      <c r="L3" s="198"/>
      <c r="M3" s="198"/>
    </row>
    <row r="4" spans="1:13" ht="12.75" customHeight="1">
      <c r="A4" s="104" t="s">
        <v>49</v>
      </c>
      <c r="B4" s="197"/>
      <c r="C4" s="197"/>
      <c r="D4" s="197"/>
      <c r="E4" s="197"/>
      <c r="F4" s="197"/>
      <c r="G4" s="197"/>
      <c r="H4" s="199" t="s">
        <v>58</v>
      </c>
      <c r="I4" s="199"/>
      <c r="J4" s="199" t="s">
        <v>59</v>
      </c>
      <c r="K4" s="199"/>
      <c r="L4" s="218" t="s">
        <v>60</v>
      </c>
      <c r="M4" s="218"/>
    </row>
    <row r="5" spans="1:13" ht="12.75" customHeight="1">
      <c r="A5" s="121"/>
      <c r="B5" s="4" t="s">
        <v>58</v>
      </c>
      <c r="C5" s="5" t="s">
        <v>59</v>
      </c>
      <c r="D5" s="129" t="s">
        <v>60</v>
      </c>
      <c r="E5" s="4" t="s">
        <v>58</v>
      </c>
      <c r="F5" s="5" t="s">
        <v>59</v>
      </c>
      <c r="G5" s="129" t="s">
        <v>60</v>
      </c>
      <c r="H5" s="9" t="s">
        <v>32</v>
      </c>
      <c r="I5" s="8" t="s">
        <v>61</v>
      </c>
      <c r="J5" s="9" t="s">
        <v>32</v>
      </c>
      <c r="K5" s="8" t="s">
        <v>61</v>
      </c>
      <c r="L5" s="9" t="s">
        <v>32</v>
      </c>
      <c r="M5" s="10" t="s">
        <v>61</v>
      </c>
    </row>
    <row r="6" spans="1:13" ht="19.5" customHeight="1">
      <c r="A6" s="190" t="s">
        <v>74</v>
      </c>
      <c r="B6" s="12">
        <v>312</v>
      </c>
      <c r="C6" s="13">
        <v>205</v>
      </c>
      <c r="D6" s="14">
        <v>206</v>
      </c>
      <c r="E6" s="12">
        <v>240</v>
      </c>
      <c r="F6" s="13">
        <v>96</v>
      </c>
      <c r="G6" s="14">
        <v>156</v>
      </c>
      <c r="H6" s="15">
        <f aca="true" t="shared" si="0" ref="H6:H25">E6-B6</f>
        <v>-72</v>
      </c>
      <c r="I6" s="16">
        <f aca="true" t="shared" si="1" ref="I6:I25">E6/B6%-100</f>
        <v>-23.07692307692308</v>
      </c>
      <c r="J6" s="15">
        <f aca="true" t="shared" si="2" ref="J6:J25">F6-C6</f>
        <v>-109</v>
      </c>
      <c r="K6" s="17">
        <f aca="true" t="shared" si="3" ref="K6:K25">F6/C6%-100</f>
        <v>-53.17073170731707</v>
      </c>
      <c r="L6" s="15">
        <f aca="true" t="shared" si="4" ref="L6:L25">G6-D6</f>
        <v>-50</v>
      </c>
      <c r="M6" s="18">
        <f aca="true" t="shared" si="5" ref="M6:M25">L6/D6%</f>
        <v>-24.271844660194173</v>
      </c>
    </row>
    <row r="7" spans="1:13" ht="18" customHeight="1">
      <c r="A7" s="159" t="s">
        <v>75</v>
      </c>
      <c r="B7" s="12">
        <v>573</v>
      </c>
      <c r="C7" s="13">
        <v>398</v>
      </c>
      <c r="D7" s="20">
        <v>180</v>
      </c>
      <c r="E7" s="12">
        <v>575</v>
      </c>
      <c r="F7" s="13">
        <v>288</v>
      </c>
      <c r="G7" s="20">
        <v>170</v>
      </c>
      <c r="H7" s="15">
        <f t="shared" si="0"/>
        <v>2</v>
      </c>
      <c r="I7" s="17">
        <f t="shared" si="1"/>
        <v>0.34904013961605074</v>
      </c>
      <c r="J7" s="21">
        <f t="shared" si="2"/>
        <v>-110</v>
      </c>
      <c r="K7" s="16">
        <f t="shared" si="3"/>
        <v>-27.638190954773876</v>
      </c>
      <c r="L7" s="15">
        <f t="shared" si="4"/>
        <v>-10</v>
      </c>
      <c r="M7" s="22">
        <f t="shared" si="5"/>
        <v>-5.555555555555555</v>
      </c>
    </row>
    <row r="8" spans="1:13" ht="15">
      <c r="A8" s="159" t="s">
        <v>76</v>
      </c>
      <c r="B8" s="12">
        <v>285</v>
      </c>
      <c r="C8" s="13">
        <v>215</v>
      </c>
      <c r="D8" s="20">
        <v>95</v>
      </c>
      <c r="E8" s="12">
        <v>402</v>
      </c>
      <c r="F8" s="13">
        <v>162</v>
      </c>
      <c r="G8" s="20">
        <v>80</v>
      </c>
      <c r="H8" s="21">
        <f t="shared" si="0"/>
        <v>117</v>
      </c>
      <c r="I8" s="16">
        <f t="shared" si="1"/>
        <v>41.05263157894737</v>
      </c>
      <c r="J8" s="21">
        <f t="shared" si="2"/>
        <v>-53</v>
      </c>
      <c r="K8" s="16">
        <f t="shared" si="3"/>
        <v>-24.65116279069767</v>
      </c>
      <c r="L8" s="15">
        <f t="shared" si="4"/>
        <v>-15</v>
      </c>
      <c r="M8" s="22">
        <f t="shared" si="5"/>
        <v>-15.789473684210527</v>
      </c>
    </row>
    <row r="9" spans="1:13" ht="15">
      <c r="A9" s="159" t="s">
        <v>77</v>
      </c>
      <c r="B9" s="12">
        <v>265</v>
      </c>
      <c r="C9" s="13">
        <v>255</v>
      </c>
      <c r="D9" s="20">
        <v>81</v>
      </c>
      <c r="E9" s="12">
        <v>302</v>
      </c>
      <c r="F9" s="13">
        <v>207</v>
      </c>
      <c r="G9" s="20">
        <v>62</v>
      </c>
      <c r="H9" s="21">
        <f t="shared" si="0"/>
        <v>37</v>
      </c>
      <c r="I9" s="16">
        <f t="shared" si="1"/>
        <v>13.962264150943398</v>
      </c>
      <c r="J9" s="21">
        <f t="shared" si="2"/>
        <v>-48</v>
      </c>
      <c r="K9" s="16">
        <f t="shared" si="3"/>
        <v>-18.823529411764696</v>
      </c>
      <c r="L9" s="15">
        <f t="shared" si="4"/>
        <v>-19</v>
      </c>
      <c r="M9" s="22">
        <f t="shared" si="5"/>
        <v>-23.456790123456788</v>
      </c>
    </row>
    <row r="10" spans="1:13" ht="15">
      <c r="A10" s="163" t="s">
        <v>78</v>
      </c>
      <c r="B10" s="12">
        <v>2327</v>
      </c>
      <c r="C10" s="13">
        <v>1412</v>
      </c>
      <c r="D10" s="20">
        <v>593</v>
      </c>
      <c r="E10" s="12">
        <v>2456</v>
      </c>
      <c r="F10" s="13">
        <v>874</v>
      </c>
      <c r="G10" s="20">
        <v>468</v>
      </c>
      <c r="H10" s="15">
        <f t="shared" si="0"/>
        <v>129</v>
      </c>
      <c r="I10" s="17">
        <f t="shared" si="1"/>
        <v>5.543618392780402</v>
      </c>
      <c r="J10" s="15">
        <f t="shared" si="2"/>
        <v>-538</v>
      </c>
      <c r="K10" s="17">
        <f t="shared" si="3"/>
        <v>-38.10198300283286</v>
      </c>
      <c r="L10" s="15">
        <f t="shared" si="4"/>
        <v>-125</v>
      </c>
      <c r="M10" s="18">
        <f t="shared" si="5"/>
        <v>-21.079258010118046</v>
      </c>
    </row>
    <row r="11" spans="1:13" ht="15">
      <c r="A11" s="191" t="s">
        <v>79</v>
      </c>
      <c r="B11" s="12">
        <v>488</v>
      </c>
      <c r="C11" s="13">
        <v>298</v>
      </c>
      <c r="D11" s="20">
        <v>157</v>
      </c>
      <c r="E11" s="12">
        <v>482</v>
      </c>
      <c r="F11" s="13">
        <v>165</v>
      </c>
      <c r="G11" s="20">
        <v>107</v>
      </c>
      <c r="H11" s="15">
        <f t="shared" si="0"/>
        <v>-6</v>
      </c>
      <c r="I11" s="17">
        <f t="shared" si="1"/>
        <v>-1.2295081967213122</v>
      </c>
      <c r="J11" s="15">
        <f t="shared" si="2"/>
        <v>-133</v>
      </c>
      <c r="K11" s="17">
        <f t="shared" si="3"/>
        <v>-44.630872483221474</v>
      </c>
      <c r="L11" s="15">
        <f t="shared" si="4"/>
        <v>-50</v>
      </c>
      <c r="M11" s="18">
        <f t="shared" si="5"/>
        <v>-31.84713375796178</v>
      </c>
    </row>
    <row r="12" spans="1:13" ht="15">
      <c r="A12" s="191" t="s">
        <v>80</v>
      </c>
      <c r="B12" s="12">
        <v>112</v>
      </c>
      <c r="C12" s="13">
        <v>102</v>
      </c>
      <c r="D12" s="20">
        <v>165</v>
      </c>
      <c r="E12" s="12">
        <v>103</v>
      </c>
      <c r="F12" s="13">
        <v>108</v>
      </c>
      <c r="G12" s="20">
        <v>111</v>
      </c>
      <c r="H12" s="15">
        <f t="shared" si="0"/>
        <v>-9</v>
      </c>
      <c r="I12" s="17">
        <f t="shared" si="1"/>
        <v>-8.035714285714292</v>
      </c>
      <c r="J12" s="15">
        <f t="shared" si="2"/>
        <v>6</v>
      </c>
      <c r="K12" s="17">
        <f t="shared" si="3"/>
        <v>5.882352941176464</v>
      </c>
      <c r="L12" s="15">
        <f t="shared" si="4"/>
        <v>-54</v>
      </c>
      <c r="M12" s="18">
        <f t="shared" si="5"/>
        <v>-32.72727272727273</v>
      </c>
    </row>
    <row r="13" spans="1:13" ht="15.75" customHeight="1">
      <c r="A13" s="160" t="s">
        <v>81</v>
      </c>
      <c r="B13" s="12">
        <v>1058</v>
      </c>
      <c r="C13" s="13">
        <v>390</v>
      </c>
      <c r="D13" s="20">
        <v>326</v>
      </c>
      <c r="E13" s="12">
        <v>1090</v>
      </c>
      <c r="F13" s="13">
        <v>273</v>
      </c>
      <c r="G13" s="20">
        <v>250</v>
      </c>
      <c r="H13" s="21">
        <f t="shared" si="0"/>
        <v>32</v>
      </c>
      <c r="I13" s="16">
        <f t="shared" si="1"/>
        <v>3.024574669187146</v>
      </c>
      <c r="J13" s="21">
        <f t="shared" si="2"/>
        <v>-117</v>
      </c>
      <c r="K13" s="16">
        <f t="shared" si="3"/>
        <v>-30</v>
      </c>
      <c r="L13" s="15">
        <f t="shared" si="4"/>
        <v>-76</v>
      </c>
      <c r="M13" s="22">
        <f t="shared" si="5"/>
        <v>-23.312883435582823</v>
      </c>
    </row>
    <row r="14" spans="1:13" ht="18" customHeight="1">
      <c r="A14" s="160" t="s">
        <v>82</v>
      </c>
      <c r="B14" s="12">
        <v>4816</v>
      </c>
      <c r="C14" s="13">
        <v>2155</v>
      </c>
      <c r="D14" s="20">
        <v>1013</v>
      </c>
      <c r="E14" s="12">
        <v>5051</v>
      </c>
      <c r="F14" s="13">
        <v>1419</v>
      </c>
      <c r="G14" s="20">
        <v>963</v>
      </c>
      <c r="H14" s="21">
        <f t="shared" si="0"/>
        <v>235</v>
      </c>
      <c r="I14" s="16">
        <f t="shared" si="1"/>
        <v>4.8795681063123055</v>
      </c>
      <c r="J14" s="21">
        <f t="shared" si="2"/>
        <v>-736</v>
      </c>
      <c r="K14" s="16">
        <f t="shared" si="3"/>
        <v>-34.15313225058004</v>
      </c>
      <c r="L14" s="15">
        <f t="shared" si="4"/>
        <v>-50</v>
      </c>
      <c r="M14" s="22">
        <f t="shared" si="5"/>
        <v>-4.935834155972359</v>
      </c>
    </row>
    <row r="15" spans="1:13" ht="15">
      <c r="A15" s="160" t="s">
        <v>83</v>
      </c>
      <c r="B15" s="12">
        <v>269</v>
      </c>
      <c r="C15" s="13">
        <v>220</v>
      </c>
      <c r="D15" s="20">
        <v>154</v>
      </c>
      <c r="E15" s="12">
        <v>251</v>
      </c>
      <c r="F15" s="13">
        <v>124</v>
      </c>
      <c r="G15" s="20">
        <v>142</v>
      </c>
      <c r="H15" s="21">
        <f t="shared" si="0"/>
        <v>-18</v>
      </c>
      <c r="I15" s="16">
        <f t="shared" si="1"/>
        <v>-6.691449814126386</v>
      </c>
      <c r="J15" s="21">
        <f t="shared" si="2"/>
        <v>-96</v>
      </c>
      <c r="K15" s="16">
        <f t="shared" si="3"/>
        <v>-43.63636363636364</v>
      </c>
      <c r="L15" s="15">
        <f t="shared" si="4"/>
        <v>-12</v>
      </c>
      <c r="M15" s="22">
        <f t="shared" si="5"/>
        <v>-7.792207792207792</v>
      </c>
    </row>
    <row r="16" spans="1:13" ht="15">
      <c r="A16" s="160" t="s">
        <v>84</v>
      </c>
      <c r="B16" s="12">
        <v>3510</v>
      </c>
      <c r="C16" s="13">
        <v>1147</v>
      </c>
      <c r="D16" s="20">
        <v>902</v>
      </c>
      <c r="E16" s="12">
        <v>3113</v>
      </c>
      <c r="F16" s="13">
        <v>776</v>
      </c>
      <c r="G16" s="20">
        <v>766</v>
      </c>
      <c r="H16" s="21">
        <f t="shared" si="0"/>
        <v>-397</v>
      </c>
      <c r="I16" s="122">
        <f t="shared" si="1"/>
        <v>-11.31054131054131</v>
      </c>
      <c r="J16" s="21">
        <f t="shared" si="2"/>
        <v>-371</v>
      </c>
      <c r="K16" s="16">
        <f t="shared" si="3"/>
        <v>-32.34524847428074</v>
      </c>
      <c r="L16" s="15">
        <f t="shared" si="4"/>
        <v>-136</v>
      </c>
      <c r="M16" s="22">
        <f t="shared" si="5"/>
        <v>-15.077605321507761</v>
      </c>
    </row>
    <row r="17" spans="1:13" ht="15">
      <c r="A17" s="160" t="s">
        <v>85</v>
      </c>
      <c r="B17" s="12">
        <v>560</v>
      </c>
      <c r="C17" s="13">
        <v>764</v>
      </c>
      <c r="D17" s="20">
        <v>214</v>
      </c>
      <c r="E17" s="12">
        <v>820</v>
      </c>
      <c r="F17" s="13">
        <v>659</v>
      </c>
      <c r="G17" s="20">
        <v>189</v>
      </c>
      <c r="H17" s="21">
        <f t="shared" si="0"/>
        <v>260</v>
      </c>
      <c r="I17" s="16">
        <f t="shared" si="1"/>
        <v>46.428571428571445</v>
      </c>
      <c r="J17" s="21">
        <f t="shared" si="2"/>
        <v>-105</v>
      </c>
      <c r="K17" s="16">
        <f t="shared" si="3"/>
        <v>-13.7434554973822</v>
      </c>
      <c r="L17" s="15">
        <f t="shared" si="4"/>
        <v>-25</v>
      </c>
      <c r="M17" s="22">
        <f t="shared" si="5"/>
        <v>-11.682242990654204</v>
      </c>
    </row>
    <row r="18" spans="1:13" ht="15">
      <c r="A18" s="160" t="s">
        <v>86</v>
      </c>
      <c r="B18" s="12">
        <v>190</v>
      </c>
      <c r="C18" s="13">
        <v>336</v>
      </c>
      <c r="D18" s="20">
        <v>72</v>
      </c>
      <c r="E18" s="12">
        <v>286</v>
      </c>
      <c r="F18" s="13">
        <v>281</v>
      </c>
      <c r="G18" s="20">
        <v>72</v>
      </c>
      <c r="H18" s="21">
        <f t="shared" si="0"/>
        <v>96</v>
      </c>
      <c r="I18" s="16">
        <f t="shared" si="1"/>
        <v>50.5263157894737</v>
      </c>
      <c r="J18" s="21">
        <f t="shared" si="2"/>
        <v>-55</v>
      </c>
      <c r="K18" s="16">
        <f t="shared" si="3"/>
        <v>-16.36904761904762</v>
      </c>
      <c r="L18" s="15">
        <f t="shared" si="4"/>
        <v>0</v>
      </c>
      <c r="M18" s="22">
        <f t="shared" si="5"/>
        <v>0</v>
      </c>
    </row>
    <row r="19" spans="1:13" ht="15">
      <c r="A19" s="160" t="s">
        <v>87</v>
      </c>
      <c r="B19" s="12">
        <v>821</v>
      </c>
      <c r="C19" s="13">
        <v>1224</v>
      </c>
      <c r="D19" s="20">
        <v>372</v>
      </c>
      <c r="E19" s="12">
        <v>1089</v>
      </c>
      <c r="F19" s="13">
        <v>849</v>
      </c>
      <c r="G19" s="20">
        <v>363</v>
      </c>
      <c r="H19" s="21">
        <f t="shared" si="0"/>
        <v>268</v>
      </c>
      <c r="I19" s="16">
        <f t="shared" si="1"/>
        <v>32.64311814859926</v>
      </c>
      <c r="J19" s="21">
        <f t="shared" si="2"/>
        <v>-375</v>
      </c>
      <c r="K19" s="16">
        <f t="shared" si="3"/>
        <v>-30.637254901960787</v>
      </c>
      <c r="L19" s="15">
        <f t="shared" si="4"/>
        <v>-9</v>
      </c>
      <c r="M19" s="22">
        <f t="shared" si="5"/>
        <v>-2.4193548387096775</v>
      </c>
    </row>
    <row r="20" spans="1:13" ht="15">
      <c r="A20" s="160" t="s">
        <v>88</v>
      </c>
      <c r="B20" s="12">
        <v>455</v>
      </c>
      <c r="C20" s="13">
        <v>599</v>
      </c>
      <c r="D20" s="20">
        <v>720</v>
      </c>
      <c r="E20" s="12">
        <v>593</v>
      </c>
      <c r="F20" s="13">
        <v>522</v>
      </c>
      <c r="G20" s="20">
        <v>643</v>
      </c>
      <c r="H20" s="21">
        <f t="shared" si="0"/>
        <v>138</v>
      </c>
      <c r="I20" s="16">
        <f t="shared" si="1"/>
        <v>30.329670329670336</v>
      </c>
      <c r="J20" s="21">
        <f t="shared" si="2"/>
        <v>-77</v>
      </c>
      <c r="K20" s="16">
        <f t="shared" si="3"/>
        <v>-12.854757929883135</v>
      </c>
      <c r="L20" s="15">
        <f t="shared" si="4"/>
        <v>-77</v>
      </c>
      <c r="M20" s="22">
        <f t="shared" si="5"/>
        <v>-10.694444444444445</v>
      </c>
    </row>
    <row r="21" spans="1:13" ht="15">
      <c r="A21" s="160" t="s">
        <v>89</v>
      </c>
      <c r="B21" s="12">
        <v>92</v>
      </c>
      <c r="C21" s="13">
        <v>127</v>
      </c>
      <c r="D21" s="20">
        <v>297</v>
      </c>
      <c r="E21" s="12">
        <v>112</v>
      </c>
      <c r="F21" s="13">
        <v>94</v>
      </c>
      <c r="G21" s="20">
        <v>299</v>
      </c>
      <c r="H21" s="21">
        <f t="shared" si="0"/>
        <v>20</v>
      </c>
      <c r="I21" s="16">
        <f t="shared" si="1"/>
        <v>21.73913043478261</v>
      </c>
      <c r="J21" s="21">
        <f t="shared" si="2"/>
        <v>-33</v>
      </c>
      <c r="K21" s="16">
        <f t="shared" si="3"/>
        <v>-25.98425196850394</v>
      </c>
      <c r="L21" s="15">
        <f t="shared" si="4"/>
        <v>2</v>
      </c>
      <c r="M21" s="22">
        <f t="shared" si="5"/>
        <v>0.6734006734006733</v>
      </c>
    </row>
    <row r="22" spans="1:13" ht="15">
      <c r="A22" s="160" t="s">
        <v>90</v>
      </c>
      <c r="B22" s="12">
        <v>100</v>
      </c>
      <c r="C22" s="13">
        <v>169</v>
      </c>
      <c r="D22" s="20">
        <v>148</v>
      </c>
      <c r="E22" s="12">
        <v>154</v>
      </c>
      <c r="F22" s="13">
        <v>131</v>
      </c>
      <c r="G22" s="20">
        <v>152</v>
      </c>
      <c r="H22" s="21">
        <f t="shared" si="0"/>
        <v>54</v>
      </c>
      <c r="I22" s="16">
        <f t="shared" si="1"/>
        <v>54</v>
      </c>
      <c r="J22" s="21">
        <f t="shared" si="2"/>
        <v>-38</v>
      </c>
      <c r="K22" s="16">
        <f t="shared" si="3"/>
        <v>-22.48520710059171</v>
      </c>
      <c r="L22" s="15">
        <f t="shared" si="4"/>
        <v>4</v>
      </c>
      <c r="M22" s="22">
        <f t="shared" si="5"/>
        <v>2.7027027027027026</v>
      </c>
    </row>
    <row r="23" spans="1:13" ht="15">
      <c r="A23" s="160" t="s">
        <v>91</v>
      </c>
      <c r="B23" s="12">
        <v>503</v>
      </c>
      <c r="C23" s="13">
        <v>476</v>
      </c>
      <c r="D23" s="20">
        <v>670</v>
      </c>
      <c r="E23" s="12">
        <v>492</v>
      </c>
      <c r="F23" s="13">
        <v>308</v>
      </c>
      <c r="G23" s="20">
        <v>682</v>
      </c>
      <c r="H23" s="21">
        <f t="shared" si="0"/>
        <v>-11</v>
      </c>
      <c r="I23" s="16">
        <f t="shared" si="1"/>
        <v>-2.1868787276341948</v>
      </c>
      <c r="J23" s="21">
        <f t="shared" si="2"/>
        <v>-168</v>
      </c>
      <c r="K23" s="16">
        <f t="shared" si="3"/>
        <v>-35.294117647058826</v>
      </c>
      <c r="L23" s="15">
        <f t="shared" si="4"/>
        <v>12</v>
      </c>
      <c r="M23" s="22">
        <f t="shared" si="5"/>
        <v>1.791044776119403</v>
      </c>
    </row>
    <row r="24" spans="1:13" ht="15">
      <c r="A24" s="160" t="s">
        <v>92</v>
      </c>
      <c r="B24" s="12">
        <v>1283</v>
      </c>
      <c r="C24" s="13">
        <v>560</v>
      </c>
      <c r="D24" s="20">
        <v>522</v>
      </c>
      <c r="E24" s="12">
        <v>1040</v>
      </c>
      <c r="F24" s="13">
        <v>347</v>
      </c>
      <c r="G24" s="20">
        <v>381</v>
      </c>
      <c r="H24" s="21">
        <f t="shared" si="0"/>
        <v>-243</v>
      </c>
      <c r="I24" s="16">
        <f t="shared" si="1"/>
        <v>-18.939984411535463</v>
      </c>
      <c r="J24" s="21">
        <f t="shared" si="2"/>
        <v>-213</v>
      </c>
      <c r="K24" s="16">
        <f t="shared" si="3"/>
        <v>-38.035714285714285</v>
      </c>
      <c r="L24" s="15">
        <f t="shared" si="4"/>
        <v>-141</v>
      </c>
      <c r="M24" s="22">
        <f t="shared" si="5"/>
        <v>-27.011494252873565</v>
      </c>
    </row>
    <row r="25" spans="1:13" ht="21.75" customHeight="1">
      <c r="A25" s="83" t="s">
        <v>8</v>
      </c>
      <c r="B25" s="23">
        <f aca="true" t="shared" si="6" ref="B25:G25">SUM(B6:B24)</f>
        <v>18019</v>
      </c>
      <c r="C25" s="24">
        <f t="shared" si="6"/>
        <v>11052</v>
      </c>
      <c r="D25" s="25">
        <f t="shared" si="6"/>
        <v>6887</v>
      </c>
      <c r="E25" s="23">
        <f t="shared" si="6"/>
        <v>18651</v>
      </c>
      <c r="F25" s="24">
        <f t="shared" si="6"/>
        <v>7683</v>
      </c>
      <c r="G25" s="25">
        <f t="shared" si="6"/>
        <v>6056</v>
      </c>
      <c r="H25" s="26">
        <f t="shared" si="0"/>
        <v>632</v>
      </c>
      <c r="I25" s="27">
        <f t="shared" si="1"/>
        <v>3.507408846217885</v>
      </c>
      <c r="J25" s="26">
        <f t="shared" si="2"/>
        <v>-3369</v>
      </c>
      <c r="K25" s="27">
        <f t="shared" si="3"/>
        <v>-30.48317046688382</v>
      </c>
      <c r="L25" s="26">
        <f t="shared" si="4"/>
        <v>-831</v>
      </c>
      <c r="M25" s="28">
        <f t="shared" si="5"/>
        <v>-12.066211703208944</v>
      </c>
    </row>
    <row r="26" spans="1:13" ht="15">
      <c r="A26" s="123" t="s">
        <v>51</v>
      </c>
      <c r="B26" s="12"/>
      <c r="C26" s="13"/>
      <c r="D26" s="20"/>
      <c r="E26" s="12"/>
      <c r="F26" s="13"/>
      <c r="G26" s="20"/>
      <c r="H26" s="21"/>
      <c r="I26" s="16"/>
      <c r="J26" s="21"/>
      <c r="K26" s="16"/>
      <c r="L26" s="21"/>
      <c r="M26" s="22"/>
    </row>
    <row r="27" spans="1:13" ht="15">
      <c r="A27" s="124" t="s">
        <v>52</v>
      </c>
      <c r="B27" s="12">
        <f aca="true" t="shared" si="7" ref="B27:G27">B6</f>
        <v>312</v>
      </c>
      <c r="C27" s="13">
        <f t="shared" si="7"/>
        <v>205</v>
      </c>
      <c r="D27" s="125">
        <f t="shared" si="7"/>
        <v>206</v>
      </c>
      <c r="E27" s="12">
        <f t="shared" si="7"/>
        <v>240</v>
      </c>
      <c r="F27" s="13">
        <f t="shared" si="7"/>
        <v>96</v>
      </c>
      <c r="G27" s="125">
        <f t="shared" si="7"/>
        <v>156</v>
      </c>
      <c r="H27" s="21">
        <f>E27-B27</f>
        <v>-72</v>
      </c>
      <c r="I27" s="16">
        <f>E27/B27%-100</f>
        <v>-23.07692307692308</v>
      </c>
      <c r="J27" s="21">
        <f>F27-C27</f>
        <v>-109</v>
      </c>
      <c r="K27" s="16">
        <f>F27/C27%-100</f>
        <v>-53.17073170731707</v>
      </c>
      <c r="L27" s="21">
        <f>G27-D27</f>
        <v>-50</v>
      </c>
      <c r="M27" s="22">
        <f>L27/D27%</f>
        <v>-24.271844660194173</v>
      </c>
    </row>
    <row r="28" spans="1:13" ht="15">
      <c r="A28" s="124" t="s">
        <v>53</v>
      </c>
      <c r="B28" s="12">
        <f aca="true" t="shared" si="8" ref="B28:G28">SUM(B7:B12)</f>
        <v>4050</v>
      </c>
      <c r="C28" s="13">
        <f t="shared" si="8"/>
        <v>2680</v>
      </c>
      <c r="D28" s="125">
        <f t="shared" si="8"/>
        <v>1271</v>
      </c>
      <c r="E28" s="12">
        <f t="shared" si="8"/>
        <v>4320</v>
      </c>
      <c r="F28" s="13">
        <f t="shared" si="8"/>
        <v>1804</v>
      </c>
      <c r="G28" s="125">
        <f t="shared" si="8"/>
        <v>998</v>
      </c>
      <c r="H28" s="21">
        <f>E28-B28</f>
        <v>270</v>
      </c>
      <c r="I28" s="16">
        <f>E28/B28%-100</f>
        <v>6.666666666666671</v>
      </c>
      <c r="J28" s="21">
        <f>F28-C28</f>
        <v>-876</v>
      </c>
      <c r="K28" s="16">
        <f>F28/C28%-100</f>
        <v>-32.68656716417911</v>
      </c>
      <c r="L28" s="21">
        <f>G28-D28</f>
        <v>-273</v>
      </c>
      <c r="M28" s="22">
        <f>L28/D28%</f>
        <v>-21.47915027537372</v>
      </c>
    </row>
    <row r="29" spans="1:13" ht="15">
      <c r="A29" s="11" t="s">
        <v>54</v>
      </c>
      <c r="B29" s="12">
        <f aca="true" t="shared" si="9" ref="B29:G29">B13</f>
        <v>1058</v>
      </c>
      <c r="C29" s="13">
        <f t="shared" si="9"/>
        <v>390</v>
      </c>
      <c r="D29" s="125">
        <f t="shared" si="9"/>
        <v>326</v>
      </c>
      <c r="E29" s="12">
        <f t="shared" si="9"/>
        <v>1090</v>
      </c>
      <c r="F29" s="13">
        <f t="shared" si="9"/>
        <v>273</v>
      </c>
      <c r="G29" s="125">
        <f t="shared" si="9"/>
        <v>250</v>
      </c>
      <c r="H29" s="21">
        <f>E29-B29</f>
        <v>32</v>
      </c>
      <c r="I29" s="16">
        <f>E29/B29%-100</f>
        <v>3.024574669187146</v>
      </c>
      <c r="J29" s="21">
        <f>F29-C29</f>
        <v>-117</v>
      </c>
      <c r="K29" s="16">
        <f>F29/C29%-100</f>
        <v>-30</v>
      </c>
      <c r="L29" s="21">
        <f>G29-D29</f>
        <v>-76</v>
      </c>
      <c r="M29" s="22">
        <f>L29/D29%</f>
        <v>-23.312883435582823</v>
      </c>
    </row>
    <row r="30" spans="1:13" ht="15">
      <c r="A30" s="124" t="s">
        <v>55</v>
      </c>
      <c r="B30" s="12">
        <f aca="true" t="shared" si="10" ref="B30:G30">B14+B16</f>
        <v>8326</v>
      </c>
      <c r="C30" s="13">
        <f t="shared" si="10"/>
        <v>3302</v>
      </c>
      <c r="D30" s="125">
        <f t="shared" si="10"/>
        <v>1915</v>
      </c>
      <c r="E30" s="12">
        <f t="shared" si="10"/>
        <v>8164</v>
      </c>
      <c r="F30" s="13">
        <f t="shared" si="10"/>
        <v>2195</v>
      </c>
      <c r="G30" s="125">
        <f t="shared" si="10"/>
        <v>1729</v>
      </c>
      <c r="H30" s="15">
        <f>E30-B30</f>
        <v>-162</v>
      </c>
      <c r="I30" s="17">
        <f>E30/B30%-100</f>
        <v>-1.9457122267595537</v>
      </c>
      <c r="J30" s="15">
        <f>F30-C30</f>
        <v>-1107</v>
      </c>
      <c r="K30" s="17">
        <f>F30/C30%-100</f>
        <v>-33.525136281041796</v>
      </c>
      <c r="L30" s="21">
        <f>G30-D30</f>
        <v>-186</v>
      </c>
      <c r="M30" s="22">
        <f>L30/D30%</f>
        <v>-9.712793733681464</v>
      </c>
    </row>
    <row r="31" spans="1:13" ht="15">
      <c r="A31" s="124" t="s">
        <v>56</v>
      </c>
      <c r="B31" s="35">
        <f aca="true" t="shared" si="11" ref="B31:G31">SUM(B17:B24)+B15</f>
        <v>4273</v>
      </c>
      <c r="C31" s="36">
        <f t="shared" si="11"/>
        <v>4475</v>
      </c>
      <c r="D31" s="126">
        <f t="shared" si="11"/>
        <v>3169</v>
      </c>
      <c r="E31" s="35">
        <f t="shared" si="11"/>
        <v>4837</v>
      </c>
      <c r="F31" s="36">
        <f t="shared" si="11"/>
        <v>3315</v>
      </c>
      <c r="G31" s="126">
        <f t="shared" si="11"/>
        <v>2923</v>
      </c>
      <c r="H31" s="15">
        <f>E31-B31</f>
        <v>564</v>
      </c>
      <c r="I31" s="17">
        <f>E31/B31%-100</f>
        <v>13.199157500585073</v>
      </c>
      <c r="J31" s="15">
        <f>F31-C31</f>
        <v>-1160</v>
      </c>
      <c r="K31" s="17">
        <f>F31/C31%-100</f>
        <v>-25.92178770949721</v>
      </c>
      <c r="L31" s="21">
        <f>G31-D31</f>
        <v>-246</v>
      </c>
      <c r="M31" s="22">
        <f>L31/D31%</f>
        <v>-7.762701167560745</v>
      </c>
    </row>
    <row r="32" spans="1:13" ht="7.5" customHeight="1">
      <c r="A32" s="124"/>
      <c r="B32" s="35"/>
      <c r="C32" s="36"/>
      <c r="D32" s="126"/>
      <c r="E32" s="35"/>
      <c r="F32" s="36"/>
      <c r="G32" s="126"/>
      <c r="H32" s="15"/>
      <c r="I32" s="17"/>
      <c r="J32" s="15"/>
      <c r="K32" s="17"/>
      <c r="L32" s="15"/>
      <c r="M32" s="18"/>
    </row>
    <row r="33" spans="1:13" ht="19.5" customHeight="1">
      <c r="A33" s="162" t="s">
        <v>14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ht="15" customHeight="1"/>
    <row r="35" ht="15" customHeight="1"/>
  </sheetData>
  <sheetProtection selectLockedCells="1" selectUnlockedCells="1"/>
  <mergeCells count="6">
    <mergeCell ref="B3:D4"/>
    <mergeCell ref="E3:G4"/>
    <mergeCell ref="H3:M3"/>
    <mergeCell ref="H4:I4"/>
    <mergeCell ref="J4:K4"/>
    <mergeCell ref="L4:M4"/>
  </mergeCells>
  <printOptions horizontalCentered="1" verticalCentered="1"/>
  <pageMargins left="0.4722222222222222" right="0.4722222222222222" top="0.7083333333333334" bottom="0.7083333333333334" header="0.5118055555555555" footer="0.5118055555555555"/>
  <pageSetup fitToHeight="1" fitToWidth="1" horizontalDpi="300" verticalDpi="300" orientation="landscape" paperSize="9"/>
  <ignoredErrors>
    <ignoredError sqref="B28:G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5.7109375" style="1" customWidth="1"/>
    <col min="2" max="7" width="8.7109375" style="1" customWidth="1"/>
    <col min="8" max="8" width="7.7109375" style="1" customWidth="1"/>
    <col min="9" max="9" width="7.140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6.7109375" style="1" customWidth="1"/>
  </cols>
  <sheetData>
    <row r="1" spans="1:13" ht="18" customHeight="1" thickTop="1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8" customHeight="1">
      <c r="A2" s="155" t="s">
        <v>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 customHeight="1">
      <c r="A3" s="196" t="s">
        <v>63</v>
      </c>
      <c r="B3" s="130"/>
      <c r="C3" s="131">
        <v>2017</v>
      </c>
      <c r="D3" s="132"/>
      <c r="E3" s="130"/>
      <c r="F3" s="131">
        <v>2018</v>
      </c>
      <c r="G3" s="132"/>
      <c r="H3" s="205" t="s">
        <v>16</v>
      </c>
      <c r="I3" s="205"/>
      <c r="J3" s="205"/>
      <c r="K3" s="205"/>
      <c r="L3" s="205"/>
      <c r="M3" s="205"/>
    </row>
    <row r="4" spans="1:13" s="40" customFormat="1" ht="12.75" customHeight="1">
      <c r="A4" s="196"/>
      <c r="B4" s="219" t="s">
        <v>9</v>
      </c>
      <c r="C4" s="220" t="s">
        <v>10</v>
      </c>
      <c r="D4" s="221" t="s">
        <v>17</v>
      </c>
      <c r="E4" s="219" t="s">
        <v>9</v>
      </c>
      <c r="F4" s="220" t="s">
        <v>10</v>
      </c>
      <c r="G4" s="221" t="s">
        <v>17</v>
      </c>
      <c r="H4" s="204" t="s">
        <v>6</v>
      </c>
      <c r="I4" s="204"/>
      <c r="J4" s="204" t="s">
        <v>7</v>
      </c>
      <c r="K4" s="204"/>
      <c r="L4" s="205" t="s">
        <v>8</v>
      </c>
      <c r="M4" s="205"/>
    </row>
    <row r="5" spans="1:13" s="40" customFormat="1" ht="15">
      <c r="A5" s="196"/>
      <c r="B5" s="219"/>
      <c r="C5" s="220"/>
      <c r="D5" s="221"/>
      <c r="E5" s="219"/>
      <c r="F5" s="220"/>
      <c r="G5" s="221"/>
      <c r="H5" s="42" t="s">
        <v>64</v>
      </c>
      <c r="I5" s="43"/>
      <c r="J5" s="44" t="s">
        <v>64</v>
      </c>
      <c r="K5" s="43"/>
      <c r="L5" s="45" t="s">
        <v>64</v>
      </c>
      <c r="M5" s="46"/>
    </row>
    <row r="6" spans="1:13" ht="9.75" customHeight="1">
      <c r="A6" s="74"/>
      <c r="B6" s="72"/>
      <c r="C6" s="75"/>
      <c r="D6" s="50"/>
      <c r="E6" s="72"/>
      <c r="F6" s="75"/>
      <c r="G6" s="50"/>
      <c r="H6" s="99"/>
      <c r="I6" s="127"/>
      <c r="J6" s="96"/>
      <c r="K6" s="127"/>
      <c r="L6" s="96"/>
      <c r="M6" s="133"/>
    </row>
    <row r="7" spans="1:13" ht="15">
      <c r="A7" s="134" t="s">
        <v>33</v>
      </c>
      <c r="B7" s="135">
        <v>512</v>
      </c>
      <c r="C7" s="36">
        <v>1855</v>
      </c>
      <c r="D7" s="126">
        <v>2367</v>
      </c>
      <c r="E7" s="135">
        <v>508</v>
      </c>
      <c r="F7" s="36">
        <v>1721</v>
      </c>
      <c r="G7" s="126">
        <f>SUM(E7:F7)</f>
        <v>2229</v>
      </c>
      <c r="H7" s="136">
        <f>E7-B7</f>
        <v>-4</v>
      </c>
      <c r="I7" s="137">
        <f>E7/B7%-100</f>
        <v>-0.78125</v>
      </c>
      <c r="J7" s="136">
        <f>F7-C7</f>
        <v>-134</v>
      </c>
      <c r="K7" s="137">
        <f>F7/C7%-100</f>
        <v>-7.223719676549862</v>
      </c>
      <c r="L7" s="136">
        <f>G7-D7</f>
        <v>-138</v>
      </c>
      <c r="M7" s="138">
        <f>G7/D7%-100</f>
        <v>-5.830164765525993</v>
      </c>
    </row>
    <row r="8" spans="1:13" ht="15" customHeight="1">
      <c r="A8" s="134" t="s">
        <v>34</v>
      </c>
      <c r="B8" s="139">
        <v>3171</v>
      </c>
      <c r="C8" s="140">
        <v>5534</v>
      </c>
      <c r="D8" s="126">
        <v>8705</v>
      </c>
      <c r="E8" s="139">
        <v>2740</v>
      </c>
      <c r="F8" s="140">
        <v>4607</v>
      </c>
      <c r="G8" s="126">
        <f>SUM(E8:F8)</f>
        <v>7347</v>
      </c>
      <c r="H8" s="141">
        <f>E8-B8</f>
        <v>-431</v>
      </c>
      <c r="I8" s="142">
        <f>E8/B8%-100</f>
        <v>-13.591926836959956</v>
      </c>
      <c r="J8" s="141">
        <f>F8-C8</f>
        <v>-927</v>
      </c>
      <c r="K8" s="142">
        <f>F8/C8%-100</f>
        <v>-16.750993856161912</v>
      </c>
      <c r="L8" s="141">
        <f>G8-D8</f>
        <v>-1358</v>
      </c>
      <c r="M8" s="143">
        <f>G8/D8%-100</f>
        <v>-15.600229753015512</v>
      </c>
    </row>
    <row r="9" spans="1:13" ht="15" customHeight="1">
      <c r="A9" s="134" t="s">
        <v>35</v>
      </c>
      <c r="B9" s="144">
        <v>1661</v>
      </c>
      <c r="C9" s="36">
        <v>2024</v>
      </c>
      <c r="D9" s="126">
        <v>3685</v>
      </c>
      <c r="E9" s="144">
        <v>1209</v>
      </c>
      <c r="F9" s="36">
        <v>1669</v>
      </c>
      <c r="G9" s="126">
        <f>SUM(E9:F9)</f>
        <v>2878</v>
      </c>
      <c r="H9" s="15">
        <f>E9-B9</f>
        <v>-452</v>
      </c>
      <c r="I9" s="17">
        <f>E9/B9%-100</f>
        <v>-27.21252257676099</v>
      </c>
      <c r="J9" s="15">
        <f>F9-C9</f>
        <v>-355</v>
      </c>
      <c r="K9" s="17">
        <f>F9/C9%-100</f>
        <v>-17.539525691699595</v>
      </c>
      <c r="L9" s="15">
        <f>G9-D9</f>
        <v>-807</v>
      </c>
      <c r="M9" s="18">
        <f>G9/D9%-100</f>
        <v>-21.89959294436906</v>
      </c>
    </row>
    <row r="10" spans="1:13" ht="15" customHeight="1">
      <c r="A10" s="134" t="s">
        <v>36</v>
      </c>
      <c r="B10" s="144">
        <v>8105</v>
      </c>
      <c r="C10" s="36">
        <v>6202</v>
      </c>
      <c r="D10" s="126">
        <v>14307</v>
      </c>
      <c r="E10" s="144">
        <v>7427</v>
      </c>
      <c r="F10" s="36">
        <v>5699</v>
      </c>
      <c r="G10" s="126">
        <f>SUM(E10:F10)</f>
        <v>13126</v>
      </c>
      <c r="H10" s="15">
        <f>E10-B10</f>
        <v>-678</v>
      </c>
      <c r="I10" s="17">
        <f>E10/B10%-100</f>
        <v>-8.365206662553973</v>
      </c>
      <c r="J10" s="15">
        <f>F10-C10</f>
        <v>-503</v>
      </c>
      <c r="K10" s="17">
        <f>F10/C10%-100</f>
        <v>-8.110287004192202</v>
      </c>
      <c r="L10" s="15">
        <f>G10-D10</f>
        <v>-1181</v>
      </c>
      <c r="M10" s="18">
        <f>G10/D10%-100</f>
        <v>-8.254700496260568</v>
      </c>
    </row>
    <row r="11" spans="1:13" ht="15" customHeight="1">
      <c r="A11" s="134" t="s">
        <v>37</v>
      </c>
      <c r="B11" s="47">
        <v>4078</v>
      </c>
      <c r="C11" s="48">
        <v>2816</v>
      </c>
      <c r="D11" s="126">
        <v>6894</v>
      </c>
      <c r="E11" s="47">
        <v>4002</v>
      </c>
      <c r="F11" s="48">
        <v>2808</v>
      </c>
      <c r="G11" s="126">
        <f>SUM(E11:F11)</f>
        <v>6810</v>
      </c>
      <c r="H11" s="21">
        <f>E11-B11</f>
        <v>-76</v>
      </c>
      <c r="I11" s="16">
        <f>E11/B11%-100</f>
        <v>-1.8636586562040236</v>
      </c>
      <c r="J11" s="21">
        <f>F11-C11</f>
        <v>-8</v>
      </c>
      <c r="K11" s="16">
        <f>F11/C11%-100</f>
        <v>-0.2840909090909065</v>
      </c>
      <c r="L11" s="21">
        <f>G11-D11</f>
        <v>-84</v>
      </c>
      <c r="M11" s="22">
        <f>G11/D11%-100</f>
        <v>-1.2184508268059204</v>
      </c>
    </row>
    <row r="12" spans="1:13" ht="9.75" customHeight="1">
      <c r="A12" s="19"/>
      <c r="B12" s="47"/>
      <c r="C12" s="145"/>
      <c r="D12" s="82"/>
      <c r="E12" s="47"/>
      <c r="F12" s="145"/>
      <c r="G12" s="82"/>
      <c r="H12" s="21"/>
      <c r="I12" s="16"/>
      <c r="J12" s="21"/>
      <c r="K12" s="16"/>
      <c r="L12" s="21"/>
      <c r="M12" s="22"/>
    </row>
    <row r="13" spans="1:13" ht="15" customHeight="1">
      <c r="A13" s="83" t="s">
        <v>8</v>
      </c>
      <c r="B13" s="146">
        <f aca="true" t="shared" si="0" ref="B13:G13">SUM(B7:B11)</f>
        <v>17527</v>
      </c>
      <c r="C13" s="147">
        <f t="shared" si="0"/>
        <v>18431</v>
      </c>
      <c r="D13" s="148">
        <f t="shared" si="0"/>
        <v>35958</v>
      </c>
      <c r="E13" s="146">
        <f t="shared" si="0"/>
        <v>15886</v>
      </c>
      <c r="F13" s="147">
        <f t="shared" si="0"/>
        <v>16504</v>
      </c>
      <c r="G13" s="148">
        <f t="shared" si="0"/>
        <v>32390</v>
      </c>
      <c r="H13" s="149">
        <f>E13-B13</f>
        <v>-1641</v>
      </c>
      <c r="I13" s="150">
        <f>E13/B13%-100</f>
        <v>-9.36269755234781</v>
      </c>
      <c r="J13" s="151">
        <f>F13-C13</f>
        <v>-1927</v>
      </c>
      <c r="K13" s="150">
        <f>F13/C13%-100</f>
        <v>-10.455211328739622</v>
      </c>
      <c r="L13" s="151">
        <f>G13-D13</f>
        <v>-3568</v>
      </c>
      <c r="M13" s="152">
        <f>G13/D13%-100</f>
        <v>-9.922687579954385</v>
      </c>
    </row>
    <row r="14" spans="1:13" ht="12" customHeight="1">
      <c r="A14" s="19"/>
      <c r="B14" s="96"/>
      <c r="C14" s="97"/>
      <c r="D14" s="98"/>
      <c r="E14" s="96"/>
      <c r="F14" s="97"/>
      <c r="G14" s="98"/>
      <c r="H14" s="99"/>
      <c r="I14" s="100"/>
      <c r="J14" s="99"/>
      <c r="K14" s="100"/>
      <c r="L14" s="99"/>
      <c r="M14" s="101"/>
    </row>
    <row r="15" spans="1:13" ht="18" customHeight="1" thickBot="1">
      <c r="A15" s="162" t="s">
        <v>14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7" ht="15.75" thickBot="1"/>
    <row r="18" spans="1:13" ht="19.5" customHeight="1" thickTop="1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ht="19.5" customHeight="1">
      <c r="A19" s="155" t="s">
        <v>65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 ht="12.75" customHeight="1">
      <c r="A20" s="228" t="s">
        <v>63</v>
      </c>
      <c r="B20" s="130"/>
      <c r="C20" s="131">
        <v>2017</v>
      </c>
      <c r="D20" s="132"/>
      <c r="E20" s="130"/>
      <c r="F20" s="131">
        <v>2018</v>
      </c>
      <c r="G20" s="132"/>
      <c r="H20" s="229" t="s">
        <v>16</v>
      </c>
      <c r="I20" s="230"/>
      <c r="J20" s="230"/>
      <c r="K20" s="230"/>
      <c r="L20" s="230"/>
      <c r="M20" s="227"/>
    </row>
    <row r="21" spans="1:13" s="40" customFormat="1" ht="12.75" customHeight="1">
      <c r="A21" s="211"/>
      <c r="B21" s="231" t="s">
        <v>94</v>
      </c>
      <c r="C21" s="233" t="s">
        <v>95</v>
      </c>
      <c r="D21" s="235" t="s">
        <v>17</v>
      </c>
      <c r="E21" s="231" t="s">
        <v>94</v>
      </c>
      <c r="F21" s="233" t="s">
        <v>95</v>
      </c>
      <c r="G21" s="235" t="s">
        <v>17</v>
      </c>
      <c r="H21" s="222" t="s">
        <v>66</v>
      </c>
      <c r="I21" s="223"/>
      <c r="J21" s="224" t="s">
        <v>93</v>
      </c>
      <c r="K21" s="225"/>
      <c r="L21" s="226" t="s">
        <v>8</v>
      </c>
      <c r="M21" s="227"/>
    </row>
    <row r="22" spans="1:13" s="40" customFormat="1" ht="15">
      <c r="A22" s="212"/>
      <c r="B22" s="232"/>
      <c r="C22" s="234"/>
      <c r="D22" s="236"/>
      <c r="E22" s="232"/>
      <c r="F22" s="234"/>
      <c r="G22" s="236"/>
      <c r="H22" s="42" t="s">
        <v>64</v>
      </c>
      <c r="I22" s="43"/>
      <c r="J22" s="44" t="s">
        <v>64</v>
      </c>
      <c r="K22" s="43"/>
      <c r="L22" s="45" t="s">
        <v>64</v>
      </c>
      <c r="M22" s="46"/>
    </row>
    <row r="23" spans="1:13" ht="9.75" customHeight="1">
      <c r="A23" s="74"/>
      <c r="B23" s="72"/>
      <c r="C23" s="75"/>
      <c r="D23" s="50"/>
      <c r="E23" s="72"/>
      <c r="F23" s="75"/>
      <c r="G23" s="50"/>
      <c r="H23" s="99"/>
      <c r="I23" s="127"/>
      <c r="J23" s="96"/>
      <c r="K23" s="127"/>
      <c r="L23" s="96"/>
      <c r="M23" s="133"/>
    </row>
    <row r="24" spans="1:13" ht="15">
      <c r="A24" s="134" t="s">
        <v>33</v>
      </c>
      <c r="B24" s="135">
        <v>1906</v>
      </c>
      <c r="C24" s="36">
        <v>461</v>
      </c>
      <c r="D24" s="126">
        <f>SUM(B24:C24)</f>
        <v>2367</v>
      </c>
      <c r="E24" s="139">
        <v>403</v>
      </c>
      <c r="F24" s="36">
        <v>1826</v>
      </c>
      <c r="G24" s="126">
        <f>SUM(E24:F24)</f>
        <v>2229</v>
      </c>
      <c r="H24" s="136">
        <f>E24-B24</f>
        <v>-1503</v>
      </c>
      <c r="I24" s="137">
        <f>E24/B24%-100</f>
        <v>-78.85624344176286</v>
      </c>
      <c r="J24" s="136">
        <f>F24-C24</f>
        <v>1365</v>
      </c>
      <c r="K24" s="137">
        <f>F24/C24%-100</f>
        <v>296.09544468546636</v>
      </c>
      <c r="L24" s="136">
        <f>G24-D24</f>
        <v>-138</v>
      </c>
      <c r="M24" s="138">
        <f>G24/D24%-100</f>
        <v>-5.830164765525993</v>
      </c>
    </row>
    <row r="25" spans="1:13" ht="15" customHeight="1">
      <c r="A25" s="134" t="s">
        <v>34</v>
      </c>
      <c r="B25" s="139">
        <v>1906</v>
      </c>
      <c r="C25" s="140">
        <v>6799</v>
      </c>
      <c r="D25" s="126">
        <f>SUM(B25:C25)</f>
        <v>8705</v>
      </c>
      <c r="E25" s="139">
        <v>5594</v>
      </c>
      <c r="F25" s="140">
        <v>1753</v>
      </c>
      <c r="G25" s="126">
        <f>SUM(E25:F25)</f>
        <v>7347</v>
      </c>
      <c r="H25" s="141">
        <f>E25-B25</f>
        <v>3688</v>
      </c>
      <c r="I25" s="142">
        <f>E25/B25%-100</f>
        <v>193.49422875131165</v>
      </c>
      <c r="J25" s="141">
        <f>F25-C25</f>
        <v>-5046</v>
      </c>
      <c r="K25" s="142">
        <f>F25/C25%-100</f>
        <v>-74.21679658773348</v>
      </c>
      <c r="L25" s="141">
        <f>G25-D25</f>
        <v>-1358</v>
      </c>
      <c r="M25" s="143">
        <f>G25/D25%-100</f>
        <v>-15.600229753015512</v>
      </c>
    </row>
    <row r="26" spans="1:13" ht="15" customHeight="1">
      <c r="A26" s="134" t="s">
        <v>35</v>
      </c>
      <c r="B26" s="144">
        <v>400</v>
      </c>
      <c r="C26" s="36">
        <v>3285</v>
      </c>
      <c r="D26" s="126">
        <f>SUM(B26:C26)</f>
        <v>3685</v>
      </c>
      <c r="E26" s="144">
        <v>2553</v>
      </c>
      <c r="F26" s="36">
        <v>325</v>
      </c>
      <c r="G26" s="126">
        <f>SUM(E26:F26)</f>
        <v>2878</v>
      </c>
      <c r="H26" s="15">
        <f>E26-B26</f>
        <v>2153</v>
      </c>
      <c r="I26" s="17">
        <f>E26/B26%-100</f>
        <v>538.25</v>
      </c>
      <c r="J26" s="15">
        <f>F26-C26</f>
        <v>-2960</v>
      </c>
      <c r="K26" s="17">
        <f>F26/C26%-100</f>
        <v>-90.10654490106545</v>
      </c>
      <c r="L26" s="15">
        <f>G26-D26</f>
        <v>-807</v>
      </c>
      <c r="M26" s="18">
        <f>G26/D26%-100</f>
        <v>-21.89959294436906</v>
      </c>
    </row>
    <row r="27" spans="1:13" ht="15" customHeight="1">
      <c r="A27" s="134" t="s">
        <v>36</v>
      </c>
      <c r="B27" s="144">
        <v>656</v>
      </c>
      <c r="C27" s="36">
        <v>13651</v>
      </c>
      <c r="D27" s="126">
        <f>SUM(B27:C27)</f>
        <v>14307</v>
      </c>
      <c r="E27" s="144">
        <v>12514</v>
      </c>
      <c r="F27" s="36">
        <v>612</v>
      </c>
      <c r="G27" s="126">
        <f>SUM(E27:F27)</f>
        <v>13126</v>
      </c>
      <c r="H27" s="15">
        <f>E27-B27</f>
        <v>11858</v>
      </c>
      <c r="I27" s="17">
        <f>E27/B27%-100</f>
        <v>1807.6219512195123</v>
      </c>
      <c r="J27" s="15">
        <f>F27-C27</f>
        <v>-13039</v>
      </c>
      <c r="K27" s="17">
        <f>F27/C27%-100</f>
        <v>-95.51681195516812</v>
      </c>
      <c r="L27" s="15">
        <f>G27-D27</f>
        <v>-1181</v>
      </c>
      <c r="M27" s="18">
        <f>G27/D27%-100</f>
        <v>-8.254700496260568</v>
      </c>
    </row>
    <row r="28" spans="1:13" ht="15" customHeight="1">
      <c r="A28" s="134" t="s">
        <v>37</v>
      </c>
      <c r="B28" s="47">
        <v>368</v>
      </c>
      <c r="C28" s="48">
        <v>6526</v>
      </c>
      <c r="D28" s="126">
        <f>SUM(B28:C28)</f>
        <v>6894</v>
      </c>
      <c r="E28" s="47">
        <v>6410</v>
      </c>
      <c r="F28" s="48">
        <v>400</v>
      </c>
      <c r="G28" s="126">
        <f>SUM(E28:F28)</f>
        <v>6810</v>
      </c>
      <c r="H28" s="21">
        <f>E28-B28</f>
        <v>6042</v>
      </c>
      <c r="I28" s="16">
        <f>E28/B28%-100</f>
        <v>1641.8478260869565</v>
      </c>
      <c r="J28" s="21">
        <f>F28-C28</f>
        <v>-6126</v>
      </c>
      <c r="K28" s="16">
        <f>F28/C28%-100</f>
        <v>-93.87067116150781</v>
      </c>
      <c r="L28" s="21">
        <f>G28-D28</f>
        <v>-84</v>
      </c>
      <c r="M28" s="22">
        <f>G28/D28%-100</f>
        <v>-1.2184508268059204</v>
      </c>
    </row>
    <row r="29" spans="1:13" ht="9.75" customHeight="1">
      <c r="A29" s="19"/>
      <c r="B29" s="47"/>
      <c r="C29" s="145"/>
      <c r="D29" s="82"/>
      <c r="E29" s="47"/>
      <c r="F29" s="145"/>
      <c r="G29" s="82"/>
      <c r="H29" s="21"/>
      <c r="I29" s="16"/>
      <c r="J29" s="21"/>
      <c r="K29" s="16"/>
      <c r="L29" s="21"/>
      <c r="M29" s="22"/>
    </row>
    <row r="30" spans="1:13" ht="15" customHeight="1">
      <c r="A30" s="83" t="s">
        <v>8</v>
      </c>
      <c r="B30" s="146">
        <f aca="true" t="shared" si="1" ref="B30:G30">SUM(B24:B28)</f>
        <v>5236</v>
      </c>
      <c r="C30" s="147">
        <f t="shared" si="1"/>
        <v>30722</v>
      </c>
      <c r="D30" s="148">
        <f t="shared" si="1"/>
        <v>35958</v>
      </c>
      <c r="E30" s="146">
        <f t="shared" si="1"/>
        <v>27474</v>
      </c>
      <c r="F30" s="147">
        <f t="shared" si="1"/>
        <v>4916</v>
      </c>
      <c r="G30" s="148">
        <f t="shared" si="1"/>
        <v>32390</v>
      </c>
      <c r="H30" s="149">
        <f>E30-B30</f>
        <v>22238</v>
      </c>
      <c r="I30" s="150">
        <f>E30/B30%-100</f>
        <v>424.7135217723453</v>
      </c>
      <c r="J30" s="151">
        <f>F30-C30</f>
        <v>-25806</v>
      </c>
      <c r="K30" s="150">
        <f>F30/C30%-100</f>
        <v>-83.99843760171863</v>
      </c>
      <c r="L30" s="151">
        <f>G30-D30</f>
        <v>-3568</v>
      </c>
      <c r="M30" s="152">
        <f>G30/D30%-100</f>
        <v>-9.922687579954385</v>
      </c>
    </row>
    <row r="31" spans="1:13" ht="12" customHeight="1">
      <c r="A31" s="19"/>
      <c r="B31" s="96"/>
      <c r="C31" s="97"/>
      <c r="D31" s="98"/>
      <c r="E31" s="96"/>
      <c r="F31" s="97"/>
      <c r="G31" s="98"/>
      <c r="H31" s="99"/>
      <c r="I31" s="100"/>
      <c r="J31" s="99"/>
      <c r="K31" s="100"/>
      <c r="L31" s="99"/>
      <c r="M31" s="101"/>
    </row>
    <row r="32" spans="1:13" ht="19.5" customHeight="1" thickBot="1">
      <c r="A32" s="162" t="s">
        <v>14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</row>
  </sheetData>
  <sheetProtection selectLockedCells="1" selectUnlockedCells="1"/>
  <mergeCells count="22">
    <mergeCell ref="A20:A22"/>
    <mergeCell ref="H20:M20"/>
    <mergeCell ref="B21:B22"/>
    <mergeCell ref="C21:C22"/>
    <mergeCell ref="D21:D22"/>
    <mergeCell ref="E21:E22"/>
    <mergeCell ref="F21:F22"/>
    <mergeCell ref="G21:G22"/>
    <mergeCell ref="H21:I21"/>
    <mergeCell ref="J21:K21"/>
    <mergeCell ref="H4:I4"/>
    <mergeCell ref="J4:K4"/>
    <mergeCell ref="L4:M4"/>
    <mergeCell ref="L21:M21"/>
    <mergeCell ref="A3:A5"/>
    <mergeCell ref="H3:M3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  <ignoredErrors>
    <ignoredError sqref="G7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04077DM</cp:lastModifiedBy>
  <cp:lastPrinted>2019-04-02T08:26:37Z</cp:lastPrinted>
  <dcterms:modified xsi:type="dcterms:W3CDTF">2019-04-02T12:26:36Z</dcterms:modified>
  <cp:category/>
  <cp:version/>
  <cp:contentType/>
  <cp:contentStatus/>
</cp:coreProperties>
</file>