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Definizioni" sheetId="1" r:id="rId1"/>
    <sheet name="Popolaz.Piemonte" sheetId="2" r:id="rId2"/>
    <sheet name="Occup.Piem settore" sheetId="3" r:id="rId3"/>
    <sheet name="Occup Italia genere" sheetId="4" r:id="rId4"/>
    <sheet name="Occup Italia settore" sheetId="5" r:id="rId5"/>
    <sheet name="Occup Italia tipo" sheetId="6" r:id="rId6"/>
    <sheet name="Disocc.Italia genere" sheetId="7" r:id="rId7"/>
    <sheet name="Disocc Italia condizione" sheetId="8" r:id="rId8"/>
    <sheet name="FLav.potenziali genere" sheetId="9" r:id="rId9"/>
    <sheet name="Tassi occup-attiv." sheetId="10" r:id="rId10"/>
    <sheet name="Tassi disocc." sheetId="11" r:id="rId11"/>
  </sheets>
  <definedNames/>
  <calcPr fullCalcOnLoad="1"/>
</workbook>
</file>

<file path=xl/sharedStrings.xml><?xml version="1.0" encoding="utf-8"?>
<sst xmlns="http://schemas.openxmlformats.org/spreadsheetml/2006/main" count="556" uniqueCount="176">
  <si>
    <t>P I E M O N T E</t>
  </si>
  <si>
    <r>
      <t xml:space="preserve">OCCUPATI PER SETTORE DI ATTIVITA' E GENERE </t>
    </r>
    <r>
      <rPr>
        <sz val="10"/>
        <rFont val="Arial"/>
        <family val="2"/>
      </rPr>
      <t>(x1000)</t>
    </r>
  </si>
  <si>
    <t>Variazione interannuale</t>
  </si>
  <si>
    <t>UOMINI</t>
  </si>
  <si>
    <t>DONNE</t>
  </si>
  <si>
    <t>TOTALE</t>
  </si>
  <si>
    <t>M</t>
  </si>
  <si>
    <t>F</t>
  </si>
  <si>
    <t>Tot</t>
  </si>
  <si>
    <t xml:space="preserve"> v.ass. val.%</t>
  </si>
  <si>
    <t xml:space="preserve"> Agricoltura</t>
  </si>
  <si>
    <t xml:space="preserve"> Industria</t>
  </si>
  <si>
    <t>di cui:</t>
  </si>
  <si>
    <t xml:space="preserve"> Servizi</t>
  </si>
  <si>
    <t xml:space="preserve"> TOTALE</t>
  </si>
  <si>
    <r>
      <t xml:space="preserve">OCCUPATI PER SETTORE DI ATTIVITA' E TIPO DI OCCUPAZIONE </t>
    </r>
    <r>
      <rPr>
        <sz val="10"/>
        <rFont val="Arial"/>
        <family val="2"/>
      </rPr>
      <t>(x1000)</t>
    </r>
  </si>
  <si>
    <t>DIPEND.</t>
  </si>
  <si>
    <t>INDIPEND.</t>
  </si>
  <si>
    <t xml:space="preserve"> Dipend.</t>
  </si>
  <si>
    <t xml:space="preserve">  Indip.</t>
  </si>
  <si>
    <t xml:space="preserve"> Tot</t>
  </si>
  <si>
    <t>AGRICOLT.</t>
  </si>
  <si>
    <t xml:space="preserve">   v.ass.  val.%</t>
  </si>
  <si>
    <t xml:space="preserve">  v.ass.   val.%</t>
  </si>
  <si>
    <t xml:space="preserve"> Piemonte</t>
  </si>
  <si>
    <t xml:space="preserve"> V.d'Aosta</t>
  </si>
  <si>
    <t xml:space="preserve"> Lombardia</t>
  </si>
  <si>
    <t xml:space="preserve"> Liguria</t>
  </si>
  <si>
    <t xml:space="preserve"> Trentino A.A.</t>
  </si>
  <si>
    <t xml:space="preserve"> Veneto</t>
  </si>
  <si>
    <t xml:space="preserve"> Friuli V.G.</t>
  </si>
  <si>
    <t xml:space="preserve"> E.Romagna</t>
  </si>
  <si>
    <t>Nord-Ovest</t>
  </si>
  <si>
    <t>Nord-Est</t>
  </si>
  <si>
    <t>Nord</t>
  </si>
  <si>
    <t xml:space="preserve"> Toscana</t>
  </si>
  <si>
    <t xml:space="preserve"> Umbria</t>
  </si>
  <si>
    <t xml:space="preserve"> Marche</t>
  </si>
  <si>
    <t xml:space="preserve"> Lazio</t>
  </si>
  <si>
    <t>Centro</t>
  </si>
  <si>
    <t xml:space="preserve"> Abruzzo</t>
  </si>
  <si>
    <t xml:space="preserve"> Molise</t>
  </si>
  <si>
    <t xml:space="preserve"> Campania</t>
  </si>
  <si>
    <t xml:space="preserve"> Puglia</t>
  </si>
  <si>
    <t xml:space="preserve"> Basilicata</t>
  </si>
  <si>
    <t xml:space="preserve"> Calabria</t>
  </si>
  <si>
    <t xml:space="preserve"> Sicilia</t>
  </si>
  <si>
    <t xml:space="preserve"> Sardegna</t>
  </si>
  <si>
    <t>Sud</t>
  </si>
  <si>
    <t xml:space="preserve">  I T A L I A</t>
  </si>
  <si>
    <t>TOT</t>
  </si>
  <si>
    <r>
      <t xml:space="preserve">ITALIA  -  OCCUPATI  PER  AREA TERRITORIALE E GENERE </t>
    </r>
    <r>
      <rPr>
        <sz val="10"/>
        <rFont val="Arial"/>
        <family val="2"/>
      </rPr>
      <t xml:space="preserve"> (x1000)</t>
    </r>
  </si>
  <si>
    <t>Area
territoriale</t>
  </si>
  <si>
    <t>Condizione</t>
  </si>
  <si>
    <t xml:space="preserve"> M</t>
  </si>
  <si>
    <t xml:space="preserve">  F</t>
  </si>
  <si>
    <t>v.ass.</t>
  </si>
  <si>
    <t>val.%</t>
  </si>
  <si>
    <t xml:space="preserve"> Occupati</t>
  </si>
  <si>
    <t>Forze di lavoro</t>
  </si>
  <si>
    <r>
      <t xml:space="preserve">ITALIA   -   PERSONE IN CERCA DI OCCUPAZIONE  PER  AREA  TERRITORIALE E GENERE </t>
    </r>
    <r>
      <rPr>
        <sz val="10"/>
        <rFont val="Arial"/>
        <family val="2"/>
      </rPr>
      <t xml:space="preserve"> (x1000)</t>
    </r>
  </si>
  <si>
    <t xml:space="preserve"> v.ass.  val.%</t>
  </si>
  <si>
    <t>Area</t>
  </si>
  <si>
    <t>territoriale</t>
  </si>
  <si>
    <t>Variaz. in punti %</t>
  </si>
  <si>
    <t xml:space="preserve"> Val d'Aosta</t>
  </si>
  <si>
    <t xml:space="preserve">  Donne</t>
  </si>
  <si>
    <t xml:space="preserve"> TOT</t>
  </si>
  <si>
    <t xml:space="preserve">  TOT  </t>
  </si>
  <si>
    <t xml:space="preserve"> Uomini</t>
  </si>
  <si>
    <t xml:space="preserve">  TOT</t>
  </si>
  <si>
    <t xml:space="preserve">  Dipendenti</t>
  </si>
  <si>
    <t xml:space="preserve">  Indipendenti</t>
  </si>
  <si>
    <t xml:space="preserve">  Uomini</t>
  </si>
  <si>
    <r>
      <t xml:space="preserve">Occupati: </t>
    </r>
    <r>
      <rPr>
        <sz val="10"/>
        <rFont val="Arial"/>
        <family val="2"/>
      </rPr>
      <t>persone di 15 anni e più che nella settimana di riferimento:</t>
    </r>
  </si>
  <si>
    <t xml:space="preserve">  − hanno svolto almeno un’ora di lavoro in una qualsiasi attività che preveda un corrispettivo monetario o in natura;</t>
  </si>
  <si>
    <t xml:space="preserve">  − hanno svolto almeno un’ora di lavoro non retribuito nella ditta di un familiare nella quale collaborano abitualmente;</t>
  </si>
  <si>
    <t xml:space="preserve">  − sono assenti dal lavoro (ad esempio, per ferie o malattia). I dipendenti assenti dal lavoro sono considerati occupati </t>
  </si>
  <si>
    <t xml:space="preserve">     se l’assenza non supera tre mesi, oppure se durante l’assenza continuano a percepire almeno il 50% della </t>
  </si>
  <si>
    <t>Disoccupazione</t>
  </si>
  <si>
    <t xml:space="preserve">  La disoccupazione ufficiale è quella riferita alle persone in cerca di occupazione secondo la definizione</t>
  </si>
  <si>
    <t xml:space="preserve">  internazionale, vale a dire con i criteri di disponibilità e di ricerca attiva del lavoro precisati qui di seguito:</t>
  </si>
  <si>
    <r>
      <t xml:space="preserve">Persone in cerca di occupazione: </t>
    </r>
    <r>
      <rPr>
        <sz val="10"/>
        <rFont val="Arial"/>
        <family val="2"/>
      </rPr>
      <t>persone non occupate tra 15 e 74 anni che:</t>
    </r>
  </si>
  <si>
    <t xml:space="preserve">Forze di Lavoro: </t>
  </si>
  <si>
    <t xml:space="preserve">   Occupati + persone in cerca di occupazione, come sopra individuati</t>
  </si>
  <si>
    <t xml:space="preserve">  Persone in condizione non professionale, cioè non classificate come occupate o in cerca di occupazione secondo le</t>
  </si>
  <si>
    <t xml:space="preserve">  definizioni prima riportate. Si possono suddividere in due sottoinsiemi:</t>
  </si>
  <si>
    <t xml:space="preserve">Tasso di attività: </t>
  </si>
  <si>
    <t xml:space="preserve">   Rapporto tra le forze di lavoro in età di 15-64 anni e la la popolazione nella stessa classe di età.</t>
  </si>
  <si>
    <t xml:space="preserve">Tasso di occupazione: </t>
  </si>
  <si>
    <t xml:space="preserve">  Commercio e Pubbl.es.</t>
  </si>
  <si>
    <t xml:space="preserve">  Altri servizi</t>
  </si>
  <si>
    <t xml:space="preserve">  In senso stretto</t>
  </si>
  <si>
    <t xml:space="preserve">  Costruzioni</t>
  </si>
  <si>
    <r>
      <t xml:space="preserve">ITALIA - OCCUPATI PER AREA TERRITORIALE E SETTORE DI ATTIVITA' </t>
    </r>
    <r>
      <rPr>
        <sz val="10"/>
        <rFont val="Arial"/>
        <family val="2"/>
      </rPr>
      <t>(x1000)</t>
    </r>
  </si>
  <si>
    <t>Agric.</t>
  </si>
  <si>
    <t>Industria
in s.stretto</t>
  </si>
  <si>
    <t>Costru-
zioni</t>
  </si>
  <si>
    <t>Comm.,</t>
  </si>
  <si>
    <t>Altri</t>
  </si>
  <si>
    <t>IND.IN S.STR.</t>
  </si>
  <si>
    <t>COSTRUZIONI</t>
  </si>
  <si>
    <t>COMM., P.ES.</t>
  </si>
  <si>
    <t>ALTRI SERV.</t>
  </si>
  <si>
    <t>Pubbl.es.</t>
  </si>
  <si>
    <t>servizi</t>
  </si>
  <si>
    <t>Settore di        
attività</t>
  </si>
  <si>
    <t xml:space="preserve">  M</t>
  </si>
  <si>
    <r>
      <t xml:space="preserve">ITALIA  -  OCCUPATI  PER  AREA TERRITORIALE E TIPO DI OCCUPAZIONE </t>
    </r>
    <r>
      <rPr>
        <sz val="10"/>
        <rFont val="Arial"/>
        <family val="2"/>
      </rPr>
      <t xml:space="preserve"> (x1000)</t>
    </r>
  </si>
  <si>
    <t xml:space="preserve">  Dipend.</t>
  </si>
  <si>
    <t>DIPENDENTI</t>
  </si>
  <si>
    <t xml:space="preserve">  v.ass.  val.%</t>
  </si>
  <si>
    <t>Popolazione totale</t>
  </si>
  <si>
    <t xml:space="preserve"> In cerca di occupazione.</t>
  </si>
  <si>
    <t>Tasso di disoccupazione:</t>
  </si>
  <si>
    <r>
      <t xml:space="preserve">POPOLAZIONE PER CONDIZIONE E GENERE </t>
    </r>
    <r>
      <rPr>
        <sz val="10"/>
        <rFont val="Arial"/>
        <family val="2"/>
      </rPr>
      <t>(x1000)</t>
    </r>
  </si>
  <si>
    <t xml:space="preserve"> Ragazzi &lt;15 anni</t>
  </si>
  <si>
    <t xml:space="preserve"> Adulti &gt;64 anni</t>
  </si>
  <si>
    <r>
      <t xml:space="preserve">ITALIA - PERSONE IN CERCA DI OCCUPAZIONE PER AREA TERRITORIALE E CONDIZIONE </t>
    </r>
    <r>
      <rPr>
        <sz val="10"/>
        <rFont val="Arial"/>
        <family val="2"/>
      </rPr>
      <t>(x1000)</t>
    </r>
  </si>
  <si>
    <t>Ex
occupati</t>
  </si>
  <si>
    <t>Ex
inattivi</t>
  </si>
  <si>
    <t>Senza</t>
  </si>
  <si>
    <t>EX OCCUPATI</t>
  </si>
  <si>
    <t>EX INATTIVI</t>
  </si>
  <si>
    <t>SENZA ESPER.</t>
  </si>
  <si>
    <t>esperienze</t>
  </si>
  <si>
    <t xml:space="preserve"> Forze lavoro potenziali</t>
  </si>
  <si>
    <t xml:space="preserve"> Altri inattivi</t>
  </si>
  <si>
    <t>Inattivi in età di lavoro
(15-64 anni)</t>
  </si>
  <si>
    <t>Inattivi non in
età di lavoro</t>
  </si>
  <si>
    <r>
      <t xml:space="preserve">  L'ISTAT considera anche le cosiddette </t>
    </r>
    <r>
      <rPr>
        <b/>
        <sz val="10"/>
        <color indexed="8"/>
        <rFont val="Arial"/>
        <family val="2"/>
      </rPr>
      <t>Forze di lavoro potenziali</t>
    </r>
    <r>
      <rPr>
        <sz val="10"/>
        <color indexed="8"/>
        <rFont val="Arial"/>
        <family val="2"/>
      </rPr>
      <t xml:space="preserve">, suddivise in due categorie principali: </t>
    </r>
  </si>
  <si>
    <t xml:space="preserve">   - i soggetti disponibili a lavorare ma che non cercano attivamente un lavoro, che costituiscono la quota largamente</t>
  </si>
  <si>
    <t xml:space="preserve">     maggioritaria delle Forze di lavoro potenziali;</t>
  </si>
  <si>
    <t xml:space="preserve">   - i soggetti che cercano attivamente un lavoro, ma affermano di non essere disponibili a lavorare entro le due</t>
  </si>
  <si>
    <t xml:space="preserve">    settimane successive</t>
  </si>
  <si>
    <t xml:space="preserve">  Le Forze di lavoro potenziali appartengono ufficialmente alla popolazione inattiva, ma ricadono in una condizione</t>
  </si>
  <si>
    <t>Inattivi</t>
  </si>
  <si>
    <t xml:space="preserve">  - gli Inattivi in età di lavoro (15-64 anni)</t>
  </si>
  <si>
    <t xml:space="preserve">  - gli Inattivi non in età di lavoro, cioè i giovani con meno di 15 anni e gli anziani a partire da 65 anni di età, ma al netto</t>
  </si>
  <si>
    <t xml:space="preserve">    di coloro che in quest'ultima fascia di età sono classificati come occupati o in cerca di occupazione.</t>
  </si>
  <si>
    <t xml:space="preserve">  Gli Inattivi in età di lavoro sono a loro volta ripartiti (v. tabella sulla popolazione piemontese) nelle due categorie</t>
  </si>
  <si>
    <t xml:space="preserve">  riconducibili al concetto di "Forze lavoro potenziali" (v. sopra), e nella popolazione inattiva a tutti gli effetti ("Altri</t>
  </si>
  <si>
    <t xml:space="preserve">  inattivi") che non risulta interessata a svolgere un'attività lavorativa</t>
  </si>
  <si>
    <t xml:space="preserve">   Rapporto tra gli occupati e la popolazione nella stessa classe di età.</t>
  </si>
  <si>
    <t xml:space="preserve">   La classe di età standard di riferimento, fisssata tradizionalmente a 15-64 anni, è stata rivista in seguito </t>
  </si>
  <si>
    <t xml:space="preserve">   all'innalzamento dell'età in cui opera l'obbligo scolastico e portata a 20-64 anni. Al momento convivono entrambi</t>
  </si>
  <si>
    <t xml:space="preserve">   i valori, ma per la nuova programmazione europea l'indicatore di contesto in uso fa riferimento alla classe 20-64 anni.</t>
  </si>
  <si>
    <t xml:space="preserve">   Rapporto tra le persone in cerca di occupazione che rispondono ai criteri internazionali di classificazione</t>
  </si>
  <si>
    <t xml:space="preserve">   (disponibilità a lavorare entro due settimane e azioni di ricerca di lavoro negli ultimi 30 giorni) e le forze di lavoro</t>
  </si>
  <si>
    <t>Indipend</t>
  </si>
  <si>
    <r>
      <t xml:space="preserve">ITALIA  -  FORZE LAVORO POTENZIALI PER AREA TERRITORIALE E GENERE </t>
    </r>
    <r>
      <rPr>
        <sz val="10"/>
        <rFont val="Arial"/>
        <family val="2"/>
      </rPr>
      <t xml:space="preserve"> (x1000)</t>
    </r>
  </si>
  <si>
    <t xml:space="preserve">    F</t>
  </si>
  <si>
    <t xml:space="preserve">  Tot</t>
  </si>
  <si>
    <t xml:space="preserve"> TASSI DI DISOCCUPAZIONE PER AREA TERRITORIALE E GENERE</t>
  </si>
  <si>
    <t xml:space="preserve"> TASSI DI OCCUPAZIONE 15-64 a. PER AREA TERRITORIALE E GENERE</t>
  </si>
  <si>
    <t xml:space="preserve"> TASSI DI ATTIVITA' 15-64 a. PER AREA TERRITORIALE E GENERE</t>
  </si>
  <si>
    <t xml:space="preserve">     retribuzione. Gli indipendenti assenti dal lavoro, ad eccezione dei coadiuvanti familiari, sono considerati occupati</t>
  </si>
  <si>
    <t xml:space="preserve">     se, durante il periodo di assenza, mantengono l'attività. I coadiuvanti familiari sono considerati occupati se l'assenza</t>
  </si>
  <si>
    <t xml:space="preserve">     non supera tre mesi.</t>
  </si>
  <si>
    <t xml:space="preserve">  − hanno effettuato almeno un’azione attiva di ricerca di lavoro nelle quattro settimane che precedono la settimana di</t>
  </si>
  <si>
    <t xml:space="preserve">     riferimento e sono disponibili a lavorare (o ad avviare un'attività autonoma) entro le due settimane successive</t>
  </si>
  <si>
    <t xml:space="preserve">  − oppure, inizieranno un lavoro entro tre mesi dalla settimana di riferimento e sarebbero disponibili a lavorare (o ad</t>
  </si>
  <si>
    <t xml:space="preserve">     avviare  un’attività autonoma) entro le due settimane successive, qualora fosse possibile anticipare l'inizio del lavoro</t>
  </si>
  <si>
    <t xml:space="preserve">  particolare per il fatto di aver dichiarato di essere interessate a svolgere un'attività lavorativa</t>
  </si>
  <si>
    <t>DEFINIZIONI</t>
  </si>
  <si>
    <t>Aprile-giugno 2017</t>
  </si>
  <si>
    <t>Tasso di attività</t>
  </si>
  <si>
    <t>Tasso di occupazione</t>
  </si>
  <si>
    <t>Tasso di disoccupazione</t>
  </si>
  <si>
    <t>Aprile-Giugno 2017</t>
  </si>
  <si>
    <t>Apr-giu 2017</t>
  </si>
  <si>
    <t>Elaborazioni Regione Piemonte - Settore Politiche del Lavoro su dati ISTAT</t>
  </si>
  <si>
    <t>Elaboraz. Regione Piemonte - Settore Politiche del Lavoro su dati ISTAT</t>
  </si>
  <si>
    <t>Aprile-giugno 2018</t>
  </si>
  <si>
    <t>Aprile-Giugno 2018</t>
  </si>
  <si>
    <t>Apr-giu 2018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</si>
</sst>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L.&quot;\ * #,##0_ ;_ &quot;L.&quot;\ * \-#,##0_ ;_ &quot;L.&quot;\ * &quot;-&quot;_ ;_ @_ "/>
    <numFmt numFmtId="173" formatCode="_ * #,##0_ ;_ * \-#,##0_ ;_ * &quot;-&quot;_ ;_ @_ "/>
    <numFmt numFmtId="174" formatCode="_ &quot;L.&quot;\ * #,##0.00_ ;_ &quot;L.&quot;\ * \-#,##0.00_ ;_ &quot;L.&quot;\ * &quot;-&quot;??_ ;_ @_ "/>
    <numFmt numFmtId="175" formatCode="_ * #,##0.00_ ;_ * \-#,##0.00_ ;_ * &quot;-&quot;??_ ;_ @_ "/>
    <numFmt numFmtId="176" formatCode="0.0"/>
    <numFmt numFmtId="177" formatCode="#,##0_ ;\-#,##0\ "/>
    <numFmt numFmtId="178" formatCode="0.0_ ;\-0.0\ "/>
    <numFmt numFmtId="179" formatCode="#,##0.0_ ;\-#,##0.0\ "/>
    <numFmt numFmtId="180" formatCode="_-* #,##0.0_-;\-* #,##0.0_-;_-* &quot;-&quot;?_-;_-@_-"/>
    <numFmt numFmtId="181" formatCode="0_ ;\-0\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1.5"/>
      <color indexed="8"/>
      <name val="TimesNewRoman,Italic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 style="medium"/>
      <top style="dotted"/>
      <bottom style="dotted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 style="medium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 quotePrefix="1">
      <alignment/>
    </xf>
    <xf numFmtId="0" fontId="0" fillId="0" borderId="23" xfId="0" applyBorder="1" applyAlignment="1" quotePrefix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1" fillId="0" borderId="27" xfId="0" applyFont="1" applyBorder="1" applyAlignment="1" quotePrefix="1">
      <alignment horizontal="left"/>
    </xf>
    <xf numFmtId="177" fontId="0" fillId="0" borderId="0" xfId="0" applyNumberFormat="1" applyBorder="1" applyAlignment="1">
      <alignment/>
    </xf>
    <xf numFmtId="177" fontId="0" fillId="0" borderId="28" xfId="0" applyNumberFormat="1" applyBorder="1" applyAlignment="1">
      <alignment/>
    </xf>
    <xf numFmtId="3" fontId="0" fillId="0" borderId="0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14" xfId="0" applyNumberFormat="1" applyBorder="1" applyAlignment="1">
      <alignment/>
    </xf>
    <xf numFmtId="0" fontId="1" fillId="0" borderId="27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176" fontId="0" fillId="0" borderId="29" xfId="0" applyNumberFormat="1" applyBorder="1" applyAlignment="1">
      <alignment/>
    </xf>
    <xf numFmtId="0" fontId="1" fillId="0" borderId="27" xfId="0" applyFont="1" applyBorder="1" applyAlignment="1">
      <alignment horizontal="center"/>
    </xf>
    <xf numFmtId="177" fontId="1" fillId="0" borderId="0" xfId="0" applyNumberFormat="1" applyFont="1" applyBorder="1" applyAlignment="1">
      <alignment/>
    </xf>
    <xf numFmtId="177" fontId="1" fillId="0" borderId="2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78" fontId="1" fillId="0" borderId="29" xfId="0" applyNumberFormat="1" applyFont="1" applyBorder="1" applyAlignment="1">
      <alignment/>
    </xf>
    <xf numFmtId="178" fontId="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6" fontId="0" fillId="0" borderId="14" xfId="0" applyNumberFormat="1" applyBorder="1" applyAlignment="1">
      <alignment/>
    </xf>
    <xf numFmtId="0" fontId="0" fillId="0" borderId="30" xfId="0" applyBorder="1" applyAlignment="1">
      <alignment horizontal="centerContinuous"/>
    </xf>
    <xf numFmtId="176" fontId="0" fillId="0" borderId="30" xfId="0" applyNumberFormat="1" applyBorder="1" applyAlignment="1">
      <alignment horizontal="centerContinuous"/>
    </xf>
    <xf numFmtId="176" fontId="0" fillId="0" borderId="31" xfId="0" applyNumberFormat="1" applyBorder="1" applyAlignment="1">
      <alignment horizontal="centerContinuous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176" fontId="0" fillId="0" borderId="0" xfId="0" applyNumberForma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31" xfId="0" applyBorder="1" applyAlignment="1">
      <alignment horizontal="centerContinuous"/>
    </xf>
    <xf numFmtId="0" fontId="1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3" xfId="0" applyFont="1" applyBorder="1" applyAlignment="1">
      <alignment/>
    </xf>
    <xf numFmtId="41" fontId="0" fillId="0" borderId="34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28" xfId="0" applyNumberFormat="1" applyBorder="1" applyAlignment="1">
      <alignment/>
    </xf>
    <xf numFmtId="1" fontId="0" fillId="0" borderId="0" xfId="0" applyNumberFormat="1" applyBorder="1" applyAlignment="1">
      <alignment/>
    </xf>
    <xf numFmtId="178" fontId="0" fillId="0" borderId="28" xfId="0" applyNumberFormat="1" applyBorder="1" applyAlignment="1">
      <alignment/>
    </xf>
    <xf numFmtId="0" fontId="0" fillId="0" borderId="13" xfId="0" applyFont="1" applyBorder="1" applyAlignment="1" quotePrefix="1">
      <alignment horizontal="left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41" fontId="0" fillId="0" borderId="35" xfId="0" applyNumberFormat="1" applyBorder="1" applyAlignment="1">
      <alignment/>
    </xf>
    <xf numFmtId="41" fontId="0" fillId="0" borderId="21" xfId="0" applyNumberFormat="1" applyBorder="1" applyAlignment="1">
      <alignment/>
    </xf>
    <xf numFmtId="41" fontId="0" fillId="0" borderId="36" xfId="0" applyNumberFormat="1" applyBorder="1" applyAlignment="1">
      <alignment/>
    </xf>
    <xf numFmtId="0" fontId="0" fillId="0" borderId="27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27" xfId="0" applyFont="1" applyBorder="1" applyAlignment="1" quotePrefix="1">
      <alignment horizontal="left"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3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 horizontal="center"/>
    </xf>
    <xf numFmtId="178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28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28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 horizontal="centerContinuous"/>
    </xf>
    <xf numFmtId="0" fontId="0" fillId="0" borderId="31" xfId="0" applyFont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0" fontId="0" fillId="0" borderId="3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 horizontal="center"/>
    </xf>
    <xf numFmtId="41" fontId="1" fillId="0" borderId="34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28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178" fontId="0" fillId="0" borderId="0" xfId="0" applyNumberFormat="1" applyAlignment="1">
      <alignment/>
    </xf>
    <xf numFmtId="0" fontId="1" fillId="0" borderId="27" xfId="0" applyFont="1" applyBorder="1" applyAlignment="1" quotePrefix="1">
      <alignment horizontal="center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178" fontId="1" fillId="0" borderId="0" xfId="0" applyNumberFormat="1" applyFont="1" applyAlignment="1">
      <alignment/>
    </xf>
    <xf numFmtId="0" fontId="0" fillId="0" borderId="3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8" xfId="0" applyNumberFormat="1" applyFont="1" applyBorder="1" applyAlignment="1">
      <alignment/>
    </xf>
    <xf numFmtId="0" fontId="0" fillId="0" borderId="33" xfId="0" applyFont="1" applyBorder="1" applyAlignment="1">
      <alignment horizontal="centerContinuous"/>
    </xf>
    <xf numFmtId="17" fontId="0" fillId="0" borderId="15" xfId="0" applyNumberFormat="1" applyFont="1" applyBorder="1" applyAlignment="1">
      <alignment horizontal="centerContinuous"/>
    </xf>
    <xf numFmtId="0" fontId="0" fillId="0" borderId="27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Continuous"/>
    </xf>
    <xf numFmtId="0" fontId="8" fillId="0" borderId="0" xfId="0" applyFont="1" applyBorder="1" applyAlignment="1">
      <alignment horizontal="center" vertical="top"/>
    </xf>
    <xf numFmtId="0" fontId="0" fillId="0" borderId="39" xfId="0" applyFont="1" applyBorder="1" applyAlignment="1">
      <alignment/>
    </xf>
    <xf numFmtId="41" fontId="0" fillId="0" borderId="40" xfId="0" applyNumberFormat="1" applyBorder="1" applyAlignment="1">
      <alignment/>
    </xf>
    <xf numFmtId="41" fontId="0" fillId="0" borderId="41" xfId="0" applyNumberFormat="1" applyBorder="1" applyAlignment="1">
      <alignment/>
    </xf>
    <xf numFmtId="41" fontId="0" fillId="0" borderId="42" xfId="0" applyNumberFormat="1" applyBorder="1" applyAlignment="1">
      <alignment/>
    </xf>
    <xf numFmtId="1" fontId="0" fillId="0" borderId="41" xfId="0" applyNumberFormat="1" applyBorder="1" applyAlignment="1">
      <alignment/>
    </xf>
    <xf numFmtId="177" fontId="0" fillId="0" borderId="41" xfId="0" applyNumberFormat="1" applyBorder="1" applyAlignment="1">
      <alignment/>
    </xf>
    <xf numFmtId="178" fontId="0" fillId="0" borderId="43" xfId="0" applyNumberFormat="1" applyBorder="1" applyAlignment="1">
      <alignment/>
    </xf>
    <xf numFmtId="178" fontId="0" fillId="0" borderId="44" xfId="0" applyNumberFormat="1" applyBorder="1" applyAlignment="1">
      <alignment/>
    </xf>
    <xf numFmtId="0" fontId="0" fillId="0" borderId="39" xfId="0" applyFont="1" applyBorder="1" applyAlignment="1" quotePrefix="1">
      <alignment horizontal="left"/>
    </xf>
    <xf numFmtId="0" fontId="0" fillId="0" borderId="29" xfId="0" applyNumberFormat="1" applyBorder="1" applyAlignment="1">
      <alignment/>
    </xf>
    <xf numFmtId="0" fontId="3" fillId="0" borderId="13" xfId="0" applyFont="1" applyBorder="1" applyAlignment="1">
      <alignment horizontal="center"/>
    </xf>
    <xf numFmtId="41" fontId="2" fillId="0" borderId="3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28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8" fontId="2" fillId="0" borderId="28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8" fontId="2" fillId="0" borderId="29" xfId="0" applyNumberFormat="1" applyFont="1" applyBorder="1" applyAlignment="1">
      <alignment/>
    </xf>
    <xf numFmtId="178" fontId="2" fillId="0" borderId="14" xfId="0" applyNumberFormat="1" applyFont="1" applyBorder="1" applyAlignment="1">
      <alignment/>
    </xf>
    <xf numFmtId="0" fontId="3" fillId="0" borderId="39" xfId="0" applyFont="1" applyBorder="1" applyAlignment="1">
      <alignment horizontal="center"/>
    </xf>
    <xf numFmtId="41" fontId="2" fillId="0" borderId="40" xfId="0" applyNumberFormat="1" applyFont="1" applyBorder="1" applyAlignment="1">
      <alignment/>
    </xf>
    <xf numFmtId="41" fontId="2" fillId="0" borderId="41" xfId="0" applyNumberFormat="1" applyFont="1" applyBorder="1" applyAlignment="1">
      <alignment/>
    </xf>
    <xf numFmtId="41" fontId="2" fillId="0" borderId="42" xfId="0" applyNumberFormat="1" applyFont="1" applyBorder="1" applyAlignment="1">
      <alignment/>
    </xf>
    <xf numFmtId="1" fontId="2" fillId="0" borderId="41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8" fontId="2" fillId="0" borderId="43" xfId="0" applyNumberFormat="1" applyFont="1" applyBorder="1" applyAlignment="1">
      <alignment/>
    </xf>
    <xf numFmtId="178" fontId="2" fillId="0" borderId="44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10" xfId="49" applyFont="1" applyBorder="1" applyAlignment="1">
      <alignment horizontal="centerContinuous"/>
      <protection/>
    </xf>
    <xf numFmtId="0" fontId="1" fillId="0" borderId="11" xfId="49" applyFont="1" applyBorder="1" applyAlignment="1">
      <alignment horizontal="centerContinuous"/>
      <protection/>
    </xf>
    <xf numFmtId="0" fontId="1" fillId="0" borderId="12" xfId="49" applyFont="1" applyBorder="1" applyAlignment="1">
      <alignment horizontal="centerContinuous"/>
      <protection/>
    </xf>
    <xf numFmtId="0" fontId="0" fillId="0" borderId="0" xfId="49">
      <alignment/>
      <protection/>
    </xf>
    <xf numFmtId="0" fontId="1" fillId="0" borderId="13" xfId="49" applyFont="1" applyBorder="1" applyAlignment="1">
      <alignment horizontal="centerContinuous" vertical="top"/>
      <protection/>
    </xf>
    <xf numFmtId="0" fontId="1" fillId="0" borderId="0" xfId="49" applyFont="1" applyBorder="1" applyAlignment="1">
      <alignment horizontal="centerContinuous"/>
      <protection/>
    </xf>
    <xf numFmtId="0" fontId="1" fillId="0" borderId="14" xfId="49" applyFont="1" applyBorder="1" applyAlignment="1">
      <alignment horizontal="centerContinuous"/>
      <protection/>
    </xf>
    <xf numFmtId="0" fontId="0" fillId="0" borderId="15" xfId="49" applyBorder="1" applyAlignment="1">
      <alignment horizontal="centerContinuous"/>
      <protection/>
    </xf>
    <xf numFmtId="0" fontId="0" fillId="0" borderId="16" xfId="49" applyBorder="1" applyAlignment="1">
      <alignment horizontal="centerContinuous"/>
      <protection/>
    </xf>
    <xf numFmtId="0" fontId="0" fillId="0" borderId="17" xfId="49" applyBorder="1" applyAlignment="1">
      <alignment horizontal="centerContinuous"/>
      <protection/>
    </xf>
    <xf numFmtId="0" fontId="0" fillId="0" borderId="18" xfId="49" applyBorder="1" applyAlignment="1">
      <alignment horizontal="centerContinuous"/>
      <protection/>
    </xf>
    <xf numFmtId="0" fontId="0" fillId="0" borderId="19" xfId="49" applyBorder="1" applyAlignment="1">
      <alignment horizontal="centerContinuous"/>
      <protection/>
    </xf>
    <xf numFmtId="0" fontId="0" fillId="0" borderId="17" xfId="49" applyBorder="1" applyAlignment="1">
      <alignment horizontal="center"/>
      <protection/>
    </xf>
    <xf numFmtId="0" fontId="0" fillId="0" borderId="21" xfId="49" applyBorder="1" applyAlignment="1">
      <alignment horizontal="right"/>
      <protection/>
    </xf>
    <xf numFmtId="0" fontId="0" fillId="0" borderId="22" xfId="49" applyBorder="1" applyAlignment="1" quotePrefix="1">
      <alignment horizontal="right"/>
      <protection/>
    </xf>
    <xf numFmtId="0" fontId="0" fillId="0" borderId="21" xfId="49" applyBorder="1" applyAlignment="1">
      <alignment horizontal="center"/>
      <protection/>
    </xf>
    <xf numFmtId="0" fontId="0" fillId="0" borderId="23" xfId="49" applyBorder="1" applyAlignment="1" quotePrefix="1">
      <alignment horizontal="right"/>
      <protection/>
    </xf>
    <xf numFmtId="0" fontId="0" fillId="0" borderId="24" xfId="49" applyBorder="1">
      <alignment/>
      <protection/>
    </xf>
    <xf numFmtId="0" fontId="0" fillId="0" borderId="15" xfId="49" applyBorder="1">
      <alignment/>
      <protection/>
    </xf>
    <xf numFmtId="0" fontId="0" fillId="0" borderId="25" xfId="49" applyBorder="1">
      <alignment/>
      <protection/>
    </xf>
    <xf numFmtId="0" fontId="0" fillId="0" borderId="26" xfId="49" applyBorder="1">
      <alignment/>
      <protection/>
    </xf>
    <xf numFmtId="0" fontId="0" fillId="0" borderId="16" xfId="49" applyBorder="1">
      <alignment/>
      <protection/>
    </xf>
    <xf numFmtId="0" fontId="0" fillId="0" borderId="27" xfId="49" applyFont="1" applyBorder="1" applyAlignment="1">
      <alignment horizontal="left"/>
      <protection/>
    </xf>
    <xf numFmtId="177" fontId="0" fillId="0" borderId="0" xfId="49" applyNumberFormat="1" applyBorder="1">
      <alignment/>
      <protection/>
    </xf>
    <xf numFmtId="177" fontId="0" fillId="0" borderId="28" xfId="49" applyNumberFormat="1" applyBorder="1">
      <alignment/>
      <protection/>
    </xf>
    <xf numFmtId="178" fontId="0" fillId="0" borderId="29" xfId="49" applyNumberFormat="1" applyBorder="1">
      <alignment/>
      <protection/>
    </xf>
    <xf numFmtId="178" fontId="0" fillId="0" borderId="14" xfId="49" applyNumberFormat="1" applyBorder="1">
      <alignment/>
      <protection/>
    </xf>
    <xf numFmtId="0" fontId="0" fillId="0" borderId="27" xfId="49" applyFont="1" applyBorder="1">
      <alignment/>
      <protection/>
    </xf>
    <xf numFmtId="0" fontId="1" fillId="0" borderId="45" xfId="49" applyFont="1" applyBorder="1" applyAlignment="1">
      <alignment horizontal="center" vertical="center"/>
      <protection/>
    </xf>
    <xf numFmtId="177" fontId="1" fillId="0" borderId="41" xfId="49" applyNumberFormat="1" applyFont="1" applyBorder="1" applyAlignment="1">
      <alignment vertical="center"/>
      <protection/>
    </xf>
    <xf numFmtId="177" fontId="1" fillId="0" borderId="42" xfId="49" applyNumberFormat="1" applyFont="1" applyBorder="1" applyAlignment="1">
      <alignment vertical="center"/>
      <protection/>
    </xf>
    <xf numFmtId="178" fontId="1" fillId="0" borderId="43" xfId="49" applyNumberFormat="1" applyFont="1" applyBorder="1" applyAlignment="1">
      <alignment vertical="center"/>
      <protection/>
    </xf>
    <xf numFmtId="178" fontId="1" fillId="0" borderId="44" xfId="49" applyNumberFormat="1" applyFont="1" applyBorder="1" applyAlignment="1">
      <alignment vertical="center"/>
      <protection/>
    </xf>
    <xf numFmtId="0" fontId="0" fillId="0" borderId="27" xfId="49" applyBorder="1">
      <alignment/>
      <protection/>
    </xf>
    <xf numFmtId="178" fontId="1" fillId="0" borderId="14" xfId="49" applyNumberFormat="1" applyFont="1" applyBorder="1">
      <alignment/>
      <protection/>
    </xf>
    <xf numFmtId="0" fontId="1" fillId="0" borderId="46" xfId="49" applyFont="1" applyBorder="1" applyAlignment="1">
      <alignment horizontal="center"/>
      <protection/>
    </xf>
    <xf numFmtId="177" fontId="1" fillId="0" borderId="17" xfId="49" applyNumberFormat="1" applyFont="1" applyBorder="1">
      <alignment/>
      <protection/>
    </xf>
    <xf numFmtId="178" fontId="1" fillId="0" borderId="17" xfId="49" applyNumberFormat="1" applyFont="1" applyBorder="1">
      <alignment/>
      <protection/>
    </xf>
    <xf numFmtId="178" fontId="1" fillId="0" borderId="19" xfId="49" applyNumberFormat="1" applyFont="1" applyBorder="1">
      <alignment/>
      <protection/>
    </xf>
    <xf numFmtId="180" fontId="0" fillId="0" borderId="27" xfId="49" applyNumberFormat="1" applyFont="1" applyBorder="1" applyAlignment="1">
      <alignment/>
      <protection/>
    </xf>
    <xf numFmtId="179" fontId="0" fillId="0" borderId="0" xfId="49" applyNumberFormat="1" applyFont="1" applyBorder="1">
      <alignment/>
      <protection/>
    </xf>
    <xf numFmtId="179" fontId="0" fillId="0" borderId="28" xfId="49" applyNumberFormat="1" applyFont="1" applyBorder="1">
      <alignment/>
      <protection/>
    </xf>
    <xf numFmtId="176" fontId="0" fillId="0" borderId="0" xfId="49" applyNumberFormat="1" applyFont="1" applyBorder="1">
      <alignment/>
      <protection/>
    </xf>
    <xf numFmtId="176" fontId="0" fillId="0" borderId="29" xfId="49" applyNumberFormat="1" applyFont="1" applyBorder="1">
      <alignment/>
      <protection/>
    </xf>
    <xf numFmtId="0" fontId="0" fillId="0" borderId="0" xfId="49" applyBorder="1">
      <alignment/>
      <protection/>
    </xf>
    <xf numFmtId="0" fontId="0" fillId="0" borderId="28" xfId="49" applyBorder="1">
      <alignment/>
      <protection/>
    </xf>
    <xf numFmtId="0" fontId="0" fillId="0" borderId="29" xfId="49" applyBorder="1">
      <alignment/>
      <protection/>
    </xf>
    <xf numFmtId="176" fontId="0" fillId="0" borderId="29" xfId="49" applyNumberFormat="1" applyBorder="1">
      <alignment/>
      <protection/>
    </xf>
    <xf numFmtId="176" fontId="0" fillId="0" borderId="14" xfId="49" applyNumberFormat="1" applyBorder="1">
      <alignment/>
      <protection/>
    </xf>
    <xf numFmtId="0" fontId="0" fillId="0" borderId="47" xfId="49" applyBorder="1" applyAlignment="1">
      <alignment horizontal="centerContinuous" vertical="center"/>
      <protection/>
    </xf>
    <xf numFmtId="0" fontId="0" fillId="0" borderId="30" xfId="49" applyBorder="1" applyAlignment="1">
      <alignment horizontal="centerContinuous"/>
      <protection/>
    </xf>
    <xf numFmtId="176" fontId="0" fillId="0" borderId="30" xfId="49" applyNumberFormat="1" applyBorder="1" applyAlignment="1">
      <alignment horizontal="centerContinuous"/>
      <protection/>
    </xf>
    <xf numFmtId="176" fontId="0" fillId="0" borderId="31" xfId="49" applyNumberFormat="1" applyBorder="1" applyAlignment="1">
      <alignment horizontal="centerContinuous"/>
      <protection/>
    </xf>
    <xf numFmtId="0" fontId="0" fillId="0" borderId="15" xfId="49" applyFont="1" applyBorder="1" applyAlignment="1">
      <alignment horizontal="centerContinuous"/>
      <protection/>
    </xf>
    <xf numFmtId="178" fontId="1" fillId="0" borderId="28" xfId="49" applyNumberFormat="1" applyFont="1" applyBorder="1">
      <alignment/>
      <protection/>
    </xf>
    <xf numFmtId="0" fontId="1" fillId="0" borderId="10" xfId="49" applyFont="1" applyBorder="1" applyAlignment="1">
      <alignment horizontal="centerContinuous" vertical="center"/>
      <protection/>
    </xf>
    <xf numFmtId="0" fontId="0" fillId="0" borderId="20" xfId="49" applyFont="1" applyBorder="1" applyAlignment="1">
      <alignment horizontal="center"/>
      <protection/>
    </xf>
    <xf numFmtId="0" fontId="0" fillId="0" borderId="13" xfId="49" applyBorder="1">
      <alignment/>
      <protection/>
    </xf>
    <xf numFmtId="0" fontId="0" fillId="0" borderId="13" xfId="49" applyFont="1" applyBorder="1">
      <alignment/>
      <protection/>
    </xf>
    <xf numFmtId="41" fontId="0" fillId="0" borderId="34" xfId="49" applyNumberFormat="1" applyBorder="1">
      <alignment/>
      <protection/>
    </xf>
    <xf numFmtId="41" fontId="0" fillId="0" borderId="0" xfId="49" applyNumberFormat="1" applyBorder="1">
      <alignment/>
      <protection/>
    </xf>
    <xf numFmtId="3" fontId="0" fillId="0" borderId="0" xfId="49" applyNumberFormat="1" applyBorder="1">
      <alignment/>
      <protection/>
    </xf>
    <xf numFmtId="178" fontId="0" fillId="0" borderId="28" xfId="49" applyNumberFormat="1" applyBorder="1">
      <alignment/>
      <protection/>
    </xf>
    <xf numFmtId="1" fontId="0" fillId="0" borderId="0" xfId="49" applyNumberFormat="1" applyBorder="1">
      <alignment/>
      <protection/>
    </xf>
    <xf numFmtId="0" fontId="0" fillId="0" borderId="13" xfId="49" applyFont="1" applyBorder="1" applyAlignment="1" quotePrefix="1">
      <alignment horizontal="left"/>
      <protection/>
    </xf>
    <xf numFmtId="0" fontId="1" fillId="0" borderId="13" xfId="49" applyFont="1" applyBorder="1">
      <alignment/>
      <protection/>
    </xf>
    <xf numFmtId="41" fontId="1" fillId="0" borderId="34" xfId="49" applyNumberFormat="1" applyFont="1" applyBorder="1">
      <alignment/>
      <protection/>
    </xf>
    <xf numFmtId="41" fontId="1" fillId="0" borderId="0" xfId="49" applyNumberFormat="1" applyFont="1" applyBorder="1">
      <alignment/>
      <protection/>
    </xf>
    <xf numFmtId="1" fontId="1" fillId="0" borderId="0" xfId="49" applyNumberFormat="1" applyFont="1" applyBorder="1">
      <alignment/>
      <protection/>
    </xf>
    <xf numFmtId="0" fontId="0" fillId="0" borderId="31" xfId="49" applyBorder="1" applyAlignment="1">
      <alignment horizontal="centerContinuous"/>
      <protection/>
    </xf>
    <xf numFmtId="41" fontId="0" fillId="0" borderId="48" xfId="0" applyNumberFormat="1" applyBorder="1" applyAlignment="1">
      <alignment/>
    </xf>
    <xf numFmtId="0" fontId="6" fillId="0" borderId="11" xfId="49" applyFont="1" applyBorder="1" applyAlignment="1">
      <alignment horizontal="centerContinuous"/>
      <protection/>
    </xf>
    <xf numFmtId="0" fontId="6" fillId="0" borderId="12" xfId="49" applyFont="1" applyBorder="1" applyAlignment="1">
      <alignment horizontal="centerContinuous"/>
      <protection/>
    </xf>
    <xf numFmtId="0" fontId="7" fillId="0" borderId="15" xfId="49" applyFont="1" applyBorder="1" applyAlignment="1">
      <alignment horizontal="centerContinuous"/>
      <protection/>
    </xf>
    <xf numFmtId="0" fontId="6" fillId="0" borderId="25" xfId="49" applyFont="1" applyBorder="1" applyAlignment="1">
      <alignment horizontal="centerContinuous"/>
      <protection/>
    </xf>
    <xf numFmtId="0" fontId="7" fillId="0" borderId="16" xfId="49" applyFont="1" applyBorder="1" applyAlignment="1">
      <alignment horizontal="centerContinuous"/>
      <protection/>
    </xf>
    <xf numFmtId="0" fontId="8" fillId="0" borderId="15" xfId="49" applyFont="1" applyBorder="1" applyAlignment="1">
      <alignment horizontal="centerContinuous"/>
      <protection/>
    </xf>
    <xf numFmtId="0" fontId="0" fillId="0" borderId="25" xfId="49" applyBorder="1" applyAlignment="1">
      <alignment horizontal="centerContinuous"/>
      <protection/>
    </xf>
    <xf numFmtId="0" fontId="0" fillId="0" borderId="32" xfId="49" applyBorder="1">
      <alignment/>
      <protection/>
    </xf>
    <xf numFmtId="0" fontId="0" fillId="0" borderId="33" xfId="49" applyBorder="1">
      <alignment/>
      <protection/>
    </xf>
    <xf numFmtId="41" fontId="0" fillId="0" borderId="35" xfId="49" applyNumberFormat="1" applyBorder="1">
      <alignment/>
      <protection/>
    </xf>
    <xf numFmtId="41" fontId="0" fillId="0" borderId="21" xfId="49" applyNumberFormat="1" applyBorder="1">
      <alignment/>
      <protection/>
    </xf>
    <xf numFmtId="41" fontId="0" fillId="0" borderId="36" xfId="49" applyNumberFormat="1" applyBorder="1">
      <alignment/>
      <protection/>
    </xf>
    <xf numFmtId="0" fontId="0" fillId="0" borderId="14" xfId="49" applyBorder="1">
      <alignment/>
      <protection/>
    </xf>
    <xf numFmtId="178" fontId="1" fillId="0" borderId="49" xfId="49" applyNumberFormat="1" applyFont="1" applyBorder="1" applyAlignment="1">
      <alignment vertical="center"/>
      <protection/>
    </xf>
    <xf numFmtId="177" fontId="1" fillId="0" borderId="50" xfId="49" applyNumberFormat="1" applyFont="1" applyBorder="1" applyAlignment="1">
      <alignment vertical="center"/>
      <protection/>
    </xf>
    <xf numFmtId="178" fontId="1" fillId="0" borderId="51" xfId="49" applyNumberFormat="1" applyFont="1" applyBorder="1" applyAlignment="1">
      <alignment vertical="center"/>
      <protection/>
    </xf>
    <xf numFmtId="177" fontId="1" fillId="0" borderId="52" xfId="49" applyNumberFormat="1" applyFont="1" applyBorder="1" applyAlignment="1">
      <alignment vertical="center"/>
      <protection/>
    </xf>
    <xf numFmtId="0" fontId="1" fillId="0" borderId="53" xfId="49" applyFont="1" applyBorder="1" applyAlignment="1">
      <alignment horizontal="center" vertical="center" wrapText="1"/>
      <protection/>
    </xf>
    <xf numFmtId="176" fontId="0" fillId="0" borderId="0" xfId="49" applyNumberFormat="1" applyBorder="1">
      <alignment/>
      <protection/>
    </xf>
    <xf numFmtId="3" fontId="1" fillId="0" borderId="41" xfId="49" applyNumberFormat="1" applyFont="1" applyBorder="1" applyAlignment="1">
      <alignment vertical="center"/>
      <protection/>
    </xf>
    <xf numFmtId="3" fontId="1" fillId="0" borderId="50" xfId="49" applyNumberFormat="1" applyFont="1" applyBorder="1" applyAlignment="1">
      <alignment vertical="center"/>
      <protection/>
    </xf>
    <xf numFmtId="41" fontId="0" fillId="0" borderId="50" xfId="0" applyNumberFormat="1" applyBorder="1" applyAlignment="1">
      <alignment/>
    </xf>
    <xf numFmtId="178" fontId="0" fillId="0" borderId="41" xfId="0" applyNumberForma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41" xfId="0" applyNumberFormat="1" applyFont="1" applyBorder="1" applyAlignment="1">
      <alignment/>
    </xf>
    <xf numFmtId="0" fontId="0" fillId="0" borderId="54" xfId="0" applyBorder="1" applyAlignment="1">
      <alignment/>
    </xf>
    <xf numFmtId="181" fontId="0" fillId="0" borderId="55" xfId="0" applyNumberFormat="1" applyBorder="1" applyAlignment="1">
      <alignment/>
    </xf>
    <xf numFmtId="181" fontId="0" fillId="0" borderId="56" xfId="0" applyNumberFormat="1" applyBorder="1" applyAlignment="1">
      <alignment/>
    </xf>
    <xf numFmtId="181" fontId="2" fillId="0" borderId="55" xfId="0" applyNumberFormat="1" applyFont="1" applyBorder="1" applyAlignment="1">
      <alignment/>
    </xf>
    <xf numFmtId="181" fontId="2" fillId="0" borderId="56" xfId="0" applyNumberFormat="1" applyFont="1" applyBorder="1" applyAlignment="1">
      <alignment/>
    </xf>
    <xf numFmtId="181" fontId="1" fillId="0" borderId="55" xfId="0" applyNumberFormat="1" applyFont="1" applyBorder="1" applyAlignment="1">
      <alignment/>
    </xf>
    <xf numFmtId="0" fontId="0" fillId="0" borderId="57" xfId="0" applyBorder="1" applyAlignment="1">
      <alignment/>
    </xf>
    <xf numFmtId="1" fontId="0" fillId="0" borderId="55" xfId="0" applyNumberFormat="1" applyBorder="1" applyAlignment="1">
      <alignment/>
    </xf>
    <xf numFmtId="1" fontId="0" fillId="0" borderId="56" xfId="0" applyNumberFormat="1" applyBorder="1" applyAlignment="1">
      <alignment/>
    </xf>
    <xf numFmtId="1" fontId="2" fillId="0" borderId="55" xfId="0" applyNumberFormat="1" applyFont="1" applyBorder="1" applyAlignment="1">
      <alignment/>
    </xf>
    <xf numFmtId="1" fontId="2" fillId="0" borderId="56" xfId="0" applyNumberFormat="1" applyFont="1" applyBorder="1" applyAlignment="1">
      <alignment/>
    </xf>
    <xf numFmtId="1" fontId="1" fillId="0" borderId="55" xfId="0" applyNumberFormat="1" applyFont="1" applyBorder="1" applyAlignment="1">
      <alignment/>
    </xf>
    <xf numFmtId="0" fontId="3" fillId="0" borderId="13" xfId="49" applyFont="1" applyBorder="1" applyAlignment="1">
      <alignment horizontal="center"/>
      <protection/>
    </xf>
    <xf numFmtId="41" fontId="2" fillId="0" borderId="34" xfId="49" applyNumberFormat="1" applyFont="1" applyBorder="1">
      <alignment/>
      <protection/>
    </xf>
    <xf numFmtId="41" fontId="2" fillId="0" borderId="0" xfId="49" applyNumberFormat="1" applyFont="1" applyBorder="1">
      <alignment/>
      <protection/>
    </xf>
    <xf numFmtId="1" fontId="2" fillId="0" borderId="0" xfId="49" applyNumberFormat="1" applyFont="1" applyBorder="1">
      <alignment/>
      <protection/>
    </xf>
    <xf numFmtId="178" fontId="2" fillId="0" borderId="28" xfId="49" applyNumberFormat="1" applyFont="1" applyBorder="1">
      <alignment/>
      <protection/>
    </xf>
    <xf numFmtId="178" fontId="2" fillId="0" borderId="14" xfId="49" applyNumberFormat="1" applyFont="1" applyBorder="1">
      <alignment/>
      <protection/>
    </xf>
    <xf numFmtId="0" fontId="13" fillId="0" borderId="15" xfId="0" applyFont="1" applyBorder="1" applyAlignment="1">
      <alignment horizontal="centerContinuous"/>
    </xf>
    <xf numFmtId="0" fontId="13" fillId="0" borderId="54" xfId="0" applyFont="1" applyBorder="1" applyAlignment="1">
      <alignment horizontal="centerContinuous"/>
    </xf>
    <xf numFmtId="0" fontId="13" fillId="0" borderId="26" xfId="0" applyFont="1" applyBorder="1" applyAlignment="1">
      <alignment horizontal="centerContinuous"/>
    </xf>
    <xf numFmtId="0" fontId="8" fillId="0" borderId="38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19" xfId="0" applyBorder="1" applyAlignment="1">
      <alignment horizontal="center"/>
    </xf>
    <xf numFmtId="0" fontId="8" fillId="0" borderId="58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38" xfId="49" applyFont="1" applyBorder="1" applyAlignment="1">
      <alignment/>
      <protection/>
    </xf>
    <xf numFmtId="0" fontId="8" fillId="0" borderId="20" xfId="49" applyFont="1" applyBorder="1" applyAlignment="1">
      <alignment/>
      <protection/>
    </xf>
    <xf numFmtId="0" fontId="8" fillId="0" borderId="17" xfId="49" applyFont="1" applyBorder="1" applyAlignment="1">
      <alignment/>
      <protection/>
    </xf>
    <xf numFmtId="0" fontId="0" fillId="0" borderId="19" xfId="49" applyBorder="1" applyAlignment="1">
      <alignment horizontal="center"/>
      <protection/>
    </xf>
    <xf numFmtId="0" fontId="0" fillId="0" borderId="25" xfId="49" applyFont="1" applyBorder="1" applyAlignment="1">
      <alignment horizontal="centerContinuous"/>
      <protection/>
    </xf>
    <xf numFmtId="0" fontId="0" fillId="0" borderId="16" xfId="49" applyFont="1" applyBorder="1" applyAlignment="1">
      <alignment horizontal="centerContinuous"/>
      <protection/>
    </xf>
    <xf numFmtId="178" fontId="0" fillId="0" borderId="0" xfId="49" applyNumberFormat="1" applyBorder="1">
      <alignment/>
      <protection/>
    </xf>
    <xf numFmtId="178" fontId="1" fillId="0" borderId="0" xfId="49" applyNumberFormat="1" applyFont="1" applyBorder="1">
      <alignment/>
      <protection/>
    </xf>
    <xf numFmtId="0" fontId="9" fillId="0" borderId="0" xfId="49" applyFont="1" applyAlignment="1">
      <alignment horizontal="center"/>
      <protection/>
    </xf>
    <xf numFmtId="0" fontId="10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1" fillId="0" borderId="0" xfId="49" applyFont="1" applyBorder="1" applyAlignment="1">
      <alignment/>
      <protection/>
    </xf>
    <xf numFmtId="0" fontId="11" fillId="0" borderId="0" xfId="49" applyFont="1" applyAlignment="1">
      <alignment/>
      <protection/>
    </xf>
    <xf numFmtId="0" fontId="12" fillId="0" borderId="0" xfId="49" applyFont="1" applyAlignment="1">
      <alignment/>
      <protection/>
    </xf>
    <xf numFmtId="0" fontId="11" fillId="0" borderId="0" xfId="49" applyFont="1" applyBorder="1" applyAlignment="1">
      <alignment horizontal="justify"/>
      <protection/>
    </xf>
    <xf numFmtId="0" fontId="12" fillId="0" borderId="0" xfId="49" applyFont="1" applyBorder="1" applyAlignment="1">
      <alignment/>
      <protection/>
    </xf>
    <xf numFmtId="0" fontId="1" fillId="0" borderId="0" xfId="49" applyFont="1" applyBorder="1" applyAlignment="1">
      <alignment vertical="top"/>
      <protection/>
    </xf>
    <xf numFmtId="0" fontId="0" fillId="0" borderId="0" xfId="49" applyFont="1" applyBorder="1" applyAlignment="1">
      <alignment/>
      <protection/>
    </xf>
    <xf numFmtId="0" fontId="11" fillId="0" borderId="0" xfId="49" applyFont="1" applyBorder="1">
      <alignment/>
      <protection/>
    </xf>
    <xf numFmtId="0" fontId="1" fillId="0" borderId="45" xfId="49" applyFont="1" applyBorder="1" applyAlignment="1">
      <alignment horizontal="center" vertical="center" wrapText="1"/>
      <protection/>
    </xf>
    <xf numFmtId="0" fontId="0" fillId="0" borderId="33" xfId="49" applyFont="1" applyBorder="1" applyAlignment="1">
      <alignment horizontal="centerContinuous"/>
      <protection/>
    </xf>
    <xf numFmtId="0" fontId="8" fillId="0" borderId="15" xfId="49" applyFont="1" applyBorder="1" applyAlignment="1">
      <alignment horizontal="center" vertical="center" wrapText="1"/>
      <protection/>
    </xf>
    <xf numFmtId="0" fontId="8" fillId="0" borderId="0" xfId="49" applyFont="1" applyBorder="1" applyAlignment="1">
      <alignment horizontal="center" vertical="top"/>
      <protection/>
    </xf>
    <xf numFmtId="0" fontId="8" fillId="0" borderId="58" xfId="49" applyFont="1" applyBorder="1" applyAlignment="1">
      <alignment/>
      <protection/>
    </xf>
    <xf numFmtId="0" fontId="8" fillId="0" borderId="18" xfId="49" applyFont="1" applyBorder="1" applyAlignment="1">
      <alignment/>
      <protection/>
    </xf>
    <xf numFmtId="0" fontId="0" fillId="0" borderId="54" xfId="49" applyBorder="1">
      <alignment/>
      <protection/>
    </xf>
    <xf numFmtId="41" fontId="0" fillId="0" borderId="28" xfId="49" applyNumberFormat="1" applyBorder="1">
      <alignment/>
      <protection/>
    </xf>
    <xf numFmtId="181" fontId="0" fillId="0" borderId="0" xfId="49" applyNumberFormat="1" applyBorder="1">
      <alignment/>
      <protection/>
    </xf>
    <xf numFmtId="1" fontId="0" fillId="0" borderId="55" xfId="49" applyNumberFormat="1" applyBorder="1">
      <alignment/>
      <protection/>
    </xf>
    <xf numFmtId="0" fontId="0" fillId="0" borderId="0" xfId="49" applyNumberFormat="1" applyBorder="1">
      <alignment/>
      <protection/>
    </xf>
    <xf numFmtId="41" fontId="2" fillId="0" borderId="28" xfId="49" applyNumberFormat="1" applyFont="1" applyBorder="1">
      <alignment/>
      <protection/>
    </xf>
    <xf numFmtId="178" fontId="2" fillId="0" borderId="29" xfId="49" applyNumberFormat="1" applyFont="1" applyBorder="1">
      <alignment/>
      <protection/>
    </xf>
    <xf numFmtId="181" fontId="2" fillId="0" borderId="0" xfId="49" applyNumberFormat="1" applyFont="1" applyBorder="1">
      <alignment/>
      <protection/>
    </xf>
    <xf numFmtId="178" fontId="2" fillId="0" borderId="0" xfId="49" applyNumberFormat="1" applyFont="1" applyBorder="1">
      <alignment/>
      <protection/>
    </xf>
    <xf numFmtId="1" fontId="2" fillId="0" borderId="55" xfId="49" applyNumberFormat="1" applyFont="1" applyBorder="1">
      <alignment/>
      <protection/>
    </xf>
    <xf numFmtId="0" fontId="0" fillId="0" borderId="29" xfId="49" applyNumberFormat="1" applyBorder="1">
      <alignment/>
      <protection/>
    </xf>
    <xf numFmtId="41" fontId="1" fillId="0" borderId="28" xfId="49" applyNumberFormat="1" applyFont="1" applyBorder="1">
      <alignment/>
      <protection/>
    </xf>
    <xf numFmtId="178" fontId="1" fillId="0" borderId="29" xfId="49" applyNumberFormat="1" applyFont="1" applyBorder="1">
      <alignment/>
      <protection/>
    </xf>
    <xf numFmtId="181" fontId="1" fillId="0" borderId="0" xfId="49" applyNumberFormat="1" applyFont="1" applyBorder="1">
      <alignment/>
      <protection/>
    </xf>
    <xf numFmtId="1" fontId="1" fillId="0" borderId="55" xfId="49" applyNumberFormat="1" applyFont="1" applyBorder="1">
      <alignment/>
      <protection/>
    </xf>
    <xf numFmtId="0" fontId="0" fillId="0" borderId="22" xfId="49" applyBorder="1">
      <alignment/>
      <protection/>
    </xf>
    <xf numFmtId="0" fontId="0" fillId="0" borderId="21" xfId="49" applyBorder="1">
      <alignment/>
      <protection/>
    </xf>
    <xf numFmtId="0" fontId="0" fillId="0" borderId="57" xfId="49" applyBorder="1">
      <alignment/>
      <protection/>
    </xf>
    <xf numFmtId="0" fontId="1" fillId="0" borderId="59" xfId="49" applyFont="1" applyBorder="1" applyAlignment="1">
      <alignment horizontal="center" vertical="center"/>
      <protection/>
    </xf>
    <xf numFmtId="3" fontId="0" fillId="0" borderId="60" xfId="49" applyNumberFormat="1" applyBorder="1">
      <alignment/>
      <protection/>
    </xf>
    <xf numFmtId="177" fontId="0" fillId="0" borderId="50" xfId="49" applyNumberFormat="1" applyBorder="1">
      <alignment/>
      <protection/>
    </xf>
    <xf numFmtId="177" fontId="0" fillId="0" borderId="60" xfId="49" applyNumberFormat="1" applyBorder="1">
      <alignment/>
      <protection/>
    </xf>
    <xf numFmtId="178" fontId="0" fillId="0" borderId="50" xfId="49" applyNumberFormat="1" applyBorder="1">
      <alignment/>
      <protection/>
    </xf>
    <xf numFmtId="177" fontId="0" fillId="0" borderId="61" xfId="49" applyNumberFormat="1" applyBorder="1">
      <alignment/>
      <protection/>
    </xf>
    <xf numFmtId="178" fontId="0" fillId="0" borderId="51" xfId="49" applyNumberFormat="1" applyBorder="1">
      <alignment/>
      <protection/>
    </xf>
    <xf numFmtId="0" fontId="0" fillId="0" borderId="13" xfId="49" applyFont="1" applyBorder="1" applyAlignment="1">
      <alignment vertical="center"/>
      <protection/>
    </xf>
    <xf numFmtId="3" fontId="0" fillId="0" borderId="34" xfId="49" applyNumberFormat="1" applyBorder="1">
      <alignment/>
      <protection/>
    </xf>
    <xf numFmtId="177" fontId="0" fillId="0" borderId="34" xfId="49" applyNumberFormat="1" applyBorder="1">
      <alignment/>
      <protection/>
    </xf>
    <xf numFmtId="177" fontId="0" fillId="0" borderId="55" xfId="49" applyNumberFormat="1" applyBorder="1">
      <alignment/>
      <protection/>
    </xf>
    <xf numFmtId="0" fontId="1" fillId="0" borderId="62" xfId="49" applyFont="1" applyBorder="1" applyAlignment="1">
      <alignment horizontal="center" vertical="center"/>
      <protection/>
    </xf>
    <xf numFmtId="3" fontId="0" fillId="0" borderId="63" xfId="49" applyNumberFormat="1" applyBorder="1">
      <alignment/>
      <protection/>
    </xf>
    <xf numFmtId="177" fontId="0" fillId="0" borderId="64" xfId="49" applyNumberFormat="1" applyBorder="1">
      <alignment/>
      <protection/>
    </xf>
    <xf numFmtId="177" fontId="0" fillId="0" borderId="63" xfId="49" applyNumberFormat="1" applyBorder="1">
      <alignment/>
      <protection/>
    </xf>
    <xf numFmtId="178" fontId="0" fillId="0" borderId="64" xfId="49" applyNumberFormat="1" applyBorder="1">
      <alignment/>
      <protection/>
    </xf>
    <xf numFmtId="177" fontId="0" fillId="0" borderId="65" xfId="49" applyNumberFormat="1" applyBorder="1">
      <alignment/>
      <protection/>
    </xf>
    <xf numFmtId="178" fontId="0" fillId="0" borderId="66" xfId="49" applyNumberFormat="1" applyBorder="1">
      <alignment/>
      <protection/>
    </xf>
    <xf numFmtId="0" fontId="1" fillId="0" borderId="27" xfId="49" applyFont="1" applyBorder="1" applyAlignment="1">
      <alignment horizontal="center" vertical="center" wrapText="1"/>
      <protection/>
    </xf>
    <xf numFmtId="177" fontId="0" fillId="0" borderId="0" xfId="49" applyNumberFormat="1" applyBorder="1" applyAlignment="1">
      <alignment vertical="center"/>
      <protection/>
    </xf>
    <xf numFmtId="177" fontId="0" fillId="0" borderId="28" xfId="49" applyNumberFormat="1" applyBorder="1" applyAlignment="1">
      <alignment vertical="center"/>
      <protection/>
    </xf>
    <xf numFmtId="178" fontId="0" fillId="0" borderId="29" xfId="49" applyNumberFormat="1" applyBorder="1" applyAlignment="1">
      <alignment vertical="center"/>
      <protection/>
    </xf>
    <xf numFmtId="178" fontId="0" fillId="0" borderId="14" xfId="49" applyNumberFormat="1" applyBorder="1" applyAlignment="1">
      <alignment vertical="center"/>
      <protection/>
    </xf>
    <xf numFmtId="0" fontId="0" fillId="0" borderId="27" xfId="49" applyBorder="1" applyAlignment="1">
      <alignment/>
      <protection/>
    </xf>
    <xf numFmtId="0" fontId="11" fillId="0" borderId="0" xfId="49" applyFont="1" applyBorder="1" applyAlignment="1" quotePrefix="1">
      <alignment/>
      <protection/>
    </xf>
    <xf numFmtId="0" fontId="0" fillId="0" borderId="0" xfId="49" applyFont="1" applyFill="1" applyBorder="1" applyAlignment="1">
      <alignment/>
      <protection/>
    </xf>
    <xf numFmtId="3" fontId="2" fillId="0" borderId="0" xfId="0" applyNumberFormat="1" applyFont="1" applyBorder="1" applyAlignment="1">
      <alignment/>
    </xf>
    <xf numFmtId="0" fontId="8" fillId="0" borderId="54" xfId="49" applyFont="1" applyBorder="1" applyAlignment="1">
      <alignment horizontal="centerContinuous"/>
      <protection/>
    </xf>
    <xf numFmtId="0" fontId="8" fillId="0" borderId="26" xfId="49" applyFont="1" applyBorder="1" applyAlignment="1">
      <alignment horizontal="centerContinuous"/>
      <protection/>
    </xf>
    <xf numFmtId="0" fontId="0" fillId="0" borderId="38" xfId="49" applyFont="1" applyBorder="1" applyAlignment="1">
      <alignment horizontal="center"/>
      <protection/>
    </xf>
    <xf numFmtId="0" fontId="0" fillId="0" borderId="17" xfId="49" applyFont="1" applyBorder="1" applyAlignment="1">
      <alignment horizontal="center"/>
      <protection/>
    </xf>
    <xf numFmtId="0" fontId="0" fillId="0" borderId="15" xfId="49" applyFont="1" applyBorder="1" applyAlignment="1">
      <alignment/>
      <protection/>
    </xf>
    <xf numFmtId="0" fontId="0" fillId="0" borderId="19" xfId="49" applyFont="1" applyBorder="1" applyAlignment="1">
      <alignment/>
      <protection/>
    </xf>
    <xf numFmtId="41" fontId="0" fillId="0" borderId="0" xfId="49" applyNumberFormat="1">
      <alignment/>
      <protection/>
    </xf>
    <xf numFmtId="3" fontId="2" fillId="0" borderId="0" xfId="49" applyNumberFormat="1" applyFont="1" applyBorder="1">
      <alignment/>
      <protection/>
    </xf>
    <xf numFmtId="41" fontId="1" fillId="0" borderId="0" xfId="49" applyNumberFormat="1" applyFont="1">
      <alignment/>
      <protection/>
    </xf>
    <xf numFmtId="3" fontId="1" fillId="0" borderId="0" xfId="49" applyNumberFormat="1" applyFont="1" applyBorder="1">
      <alignment/>
      <protection/>
    </xf>
    <xf numFmtId="0" fontId="0" fillId="0" borderId="27" xfId="49" applyFont="1" applyBorder="1" applyAlignment="1" quotePrefix="1">
      <alignment horizontal="left"/>
      <protection/>
    </xf>
    <xf numFmtId="0" fontId="3" fillId="0" borderId="27" xfId="49" applyFont="1" applyBorder="1" applyAlignment="1">
      <alignment horizontal="center"/>
      <protection/>
    </xf>
    <xf numFmtId="0" fontId="1" fillId="0" borderId="27" xfId="49" applyFont="1" applyBorder="1">
      <alignment/>
      <protection/>
    </xf>
    <xf numFmtId="0" fontId="0" fillId="0" borderId="37" xfId="49" applyBorder="1">
      <alignment/>
      <protection/>
    </xf>
    <xf numFmtId="178" fontId="0" fillId="0" borderId="66" xfId="0" applyNumberFormat="1" applyBorder="1" applyAlignment="1">
      <alignment/>
    </xf>
    <xf numFmtId="0" fontId="0" fillId="0" borderId="24" xfId="49" applyBorder="1" applyAlignment="1">
      <alignment horizontal="center" vertical="center" wrapText="1"/>
      <protection/>
    </xf>
    <xf numFmtId="0" fontId="0" fillId="0" borderId="27" xfId="49" applyBorder="1" applyAlignment="1">
      <alignment horizontal="center" vertical="center" wrapText="1"/>
      <protection/>
    </xf>
    <xf numFmtId="0" fontId="0" fillId="0" borderId="37" xfId="49" applyBorder="1" applyAlignment="1">
      <alignment horizontal="center" vertical="center" wrapText="1"/>
      <protection/>
    </xf>
    <xf numFmtId="17" fontId="0" fillId="0" borderId="33" xfId="49" applyNumberFormat="1" applyBorder="1" applyAlignment="1">
      <alignment horizontal="center" vertical="center"/>
      <protection/>
    </xf>
    <xf numFmtId="0" fontId="0" fillId="0" borderId="15" xfId="49" applyBorder="1" applyAlignment="1">
      <alignment horizontal="center" vertical="center"/>
      <protection/>
    </xf>
    <xf numFmtId="0" fontId="0" fillId="0" borderId="25" xfId="49" applyBorder="1" applyAlignment="1">
      <alignment horizontal="center" vertical="center"/>
      <protection/>
    </xf>
    <xf numFmtId="0" fontId="0" fillId="0" borderId="35" xfId="49" applyBorder="1" applyAlignment="1">
      <alignment horizontal="center" vertical="center"/>
      <protection/>
    </xf>
    <xf numFmtId="0" fontId="0" fillId="0" borderId="21" xfId="49" applyBorder="1" applyAlignment="1">
      <alignment horizontal="center" vertical="center"/>
      <protection/>
    </xf>
    <xf numFmtId="0" fontId="0" fillId="0" borderId="36" xfId="49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" fontId="0" fillId="0" borderId="3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24" xfId="49" applyFont="1" applyBorder="1" applyAlignment="1">
      <alignment horizontal="center" vertical="center" wrapText="1"/>
      <protection/>
    </xf>
    <xf numFmtId="0" fontId="0" fillId="0" borderId="27" xfId="49" applyBorder="1" applyAlignment="1">
      <alignment horizontal="center" vertical="center"/>
      <protection/>
    </xf>
    <xf numFmtId="0" fontId="0" fillId="0" borderId="37" xfId="49" applyBorder="1" applyAlignment="1">
      <alignment horizontal="center" vertical="center"/>
      <protection/>
    </xf>
    <xf numFmtId="0" fontId="0" fillId="0" borderId="33" xfId="49" applyFont="1" applyBorder="1" applyAlignment="1">
      <alignment horizontal="center" vertical="center"/>
      <protection/>
    </xf>
    <xf numFmtId="0" fontId="0" fillId="0" borderId="15" xfId="49" applyFont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8" fillId="0" borderId="25" xfId="49" applyFont="1" applyBorder="1" applyAlignment="1">
      <alignment horizontal="center" vertical="center"/>
      <protection/>
    </xf>
    <xf numFmtId="0" fontId="8" fillId="0" borderId="36" xfId="49" applyFont="1" applyBorder="1" applyAlignment="1">
      <alignment horizontal="center" vertical="center"/>
      <protection/>
    </xf>
    <xf numFmtId="0" fontId="8" fillId="0" borderId="33" xfId="49" applyFont="1" applyBorder="1" applyAlignment="1">
      <alignment horizontal="center" vertical="center" wrapText="1"/>
      <protection/>
    </xf>
    <xf numFmtId="0" fontId="8" fillId="0" borderId="35" xfId="49" applyFont="1" applyBorder="1" applyAlignment="1">
      <alignment horizontal="center" vertical="center"/>
      <protection/>
    </xf>
    <xf numFmtId="0" fontId="8" fillId="0" borderId="15" xfId="49" applyFont="1" applyBorder="1" applyAlignment="1">
      <alignment horizontal="center" vertical="center" wrapText="1"/>
      <protection/>
    </xf>
    <xf numFmtId="0" fontId="8" fillId="0" borderId="21" xfId="49" applyFont="1" applyBorder="1" applyAlignment="1">
      <alignment horizontal="center" vertical="center"/>
      <protection/>
    </xf>
    <xf numFmtId="0" fontId="0" fillId="0" borderId="27" xfId="49" applyFont="1" applyBorder="1" applyAlignment="1">
      <alignment horizontal="center" vertical="center" wrapText="1"/>
      <protection/>
    </xf>
    <xf numFmtId="0" fontId="0" fillId="0" borderId="37" xfId="49" applyFont="1" applyBorder="1" applyAlignment="1">
      <alignment horizontal="center" vertical="center" wrapText="1"/>
      <protection/>
    </xf>
    <xf numFmtId="17" fontId="0" fillId="0" borderId="33" xfId="49" applyNumberFormat="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1°Quadrim." xfId="46"/>
    <cellStyle name="Comma [0]" xfId="47"/>
    <cellStyle name="Neutrale" xfId="48"/>
    <cellStyle name="Normale 2" xfId="49"/>
    <cellStyle name="Normale 2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1°Quadrim.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9.00390625" style="160" customWidth="1"/>
    <col min="2" max="16384" width="9.140625" style="160" customWidth="1"/>
  </cols>
  <sheetData>
    <row r="1" ht="15.75">
      <c r="A1" s="288" t="s">
        <v>164</v>
      </c>
    </row>
    <row r="2" ht="9.75" customHeight="1">
      <c r="A2" s="288"/>
    </row>
    <row r="3" ht="9.75" customHeight="1">
      <c r="A3" s="289"/>
    </row>
    <row r="4" ht="12.75">
      <c r="A4" s="290" t="s">
        <v>74</v>
      </c>
    </row>
    <row r="5" ht="3.75" customHeight="1">
      <c r="A5" s="291"/>
    </row>
    <row r="6" ht="12.75">
      <c r="A6" s="291" t="s">
        <v>75</v>
      </c>
    </row>
    <row r="7" ht="12.75">
      <c r="A7" s="291" t="s">
        <v>76</v>
      </c>
    </row>
    <row r="8" ht="12.75">
      <c r="A8" s="291" t="s">
        <v>77</v>
      </c>
    </row>
    <row r="9" ht="12.75">
      <c r="A9" s="291" t="s">
        <v>78</v>
      </c>
    </row>
    <row r="10" ht="12.75">
      <c r="A10" s="291" t="s">
        <v>156</v>
      </c>
    </row>
    <row r="11" ht="12.75">
      <c r="A11" s="291" t="s">
        <v>157</v>
      </c>
    </row>
    <row r="12" ht="12.75">
      <c r="A12" s="291" t="s">
        <v>158</v>
      </c>
    </row>
    <row r="13" ht="9.75" customHeight="1">
      <c r="A13" s="292"/>
    </row>
    <row r="14" ht="12.75">
      <c r="A14" s="293" t="s">
        <v>79</v>
      </c>
    </row>
    <row r="15" ht="18" customHeight="1">
      <c r="A15" s="292" t="s">
        <v>80</v>
      </c>
    </row>
    <row r="16" ht="12.75">
      <c r="A16" s="292" t="s">
        <v>81</v>
      </c>
    </row>
    <row r="17" ht="9.75" customHeight="1">
      <c r="A17" s="292"/>
    </row>
    <row r="18" ht="12.75">
      <c r="A18" s="290" t="s">
        <v>82</v>
      </c>
    </row>
    <row r="19" ht="3.75" customHeight="1">
      <c r="A19" s="290"/>
    </row>
    <row r="20" ht="12.75">
      <c r="A20" s="291" t="s">
        <v>159</v>
      </c>
    </row>
    <row r="21" ht="12.75">
      <c r="A21" s="291" t="s">
        <v>160</v>
      </c>
    </row>
    <row r="22" ht="12.75">
      <c r="A22" s="291" t="s">
        <v>161</v>
      </c>
    </row>
    <row r="23" ht="12.75">
      <c r="A23" s="291" t="s">
        <v>162</v>
      </c>
    </row>
    <row r="24" ht="12.75">
      <c r="A24" s="294"/>
    </row>
    <row r="25" ht="12.75">
      <c r="A25" s="291" t="s">
        <v>130</v>
      </c>
    </row>
    <row r="26" ht="12.75">
      <c r="A26" s="347" t="s">
        <v>131</v>
      </c>
    </row>
    <row r="27" ht="12.75">
      <c r="A27" s="291" t="s">
        <v>132</v>
      </c>
    </row>
    <row r="28" ht="12.75">
      <c r="A28" s="347" t="s">
        <v>133</v>
      </c>
    </row>
    <row r="29" ht="12.75">
      <c r="A29" s="291" t="s">
        <v>134</v>
      </c>
    </row>
    <row r="30" ht="12.75">
      <c r="A30" s="291" t="s">
        <v>135</v>
      </c>
    </row>
    <row r="31" ht="12.75">
      <c r="A31" s="291" t="s">
        <v>163</v>
      </c>
    </row>
    <row r="32" ht="9.75" customHeight="1">
      <c r="A32" s="291"/>
    </row>
    <row r="33" ht="12.75">
      <c r="A33" s="290" t="s">
        <v>83</v>
      </c>
    </row>
    <row r="34" ht="18" customHeight="1">
      <c r="A34" s="291" t="s">
        <v>84</v>
      </c>
    </row>
    <row r="35" ht="9.75" customHeight="1">
      <c r="A35" s="291"/>
    </row>
    <row r="36" ht="12.75">
      <c r="A36" s="295" t="s">
        <v>136</v>
      </c>
    </row>
    <row r="37" ht="18" customHeight="1">
      <c r="A37" s="291" t="s">
        <v>85</v>
      </c>
    </row>
    <row r="38" ht="12.75">
      <c r="A38" s="291" t="s">
        <v>86</v>
      </c>
    </row>
    <row r="39" ht="12.75">
      <c r="A39" s="291" t="s">
        <v>137</v>
      </c>
    </row>
    <row r="40" ht="12.75">
      <c r="A40" s="291" t="s">
        <v>138</v>
      </c>
    </row>
    <row r="41" ht="12.75">
      <c r="A41" s="291" t="s">
        <v>139</v>
      </c>
    </row>
    <row r="42" ht="12.75">
      <c r="A42" s="291" t="s">
        <v>140</v>
      </c>
    </row>
    <row r="43" ht="12.75">
      <c r="A43" s="291" t="s">
        <v>141</v>
      </c>
    </row>
    <row r="44" ht="12.75">
      <c r="A44" s="291" t="s">
        <v>142</v>
      </c>
    </row>
    <row r="45" ht="9.75" customHeight="1">
      <c r="A45" s="291"/>
    </row>
    <row r="46" ht="12.75">
      <c r="A46" s="296" t="s">
        <v>87</v>
      </c>
    </row>
    <row r="47" ht="15.75" customHeight="1">
      <c r="A47" s="297" t="s">
        <v>88</v>
      </c>
    </row>
    <row r="48" ht="19.5" customHeight="1">
      <c r="A48" s="290" t="s">
        <v>89</v>
      </c>
    </row>
    <row r="49" ht="15.75" customHeight="1">
      <c r="A49" s="297" t="s">
        <v>143</v>
      </c>
    </row>
    <row r="50" ht="12.75">
      <c r="A50" s="297" t="s">
        <v>144</v>
      </c>
    </row>
    <row r="51" ht="12.75">
      <c r="A51" s="348" t="s">
        <v>145</v>
      </c>
    </row>
    <row r="52" ht="12.75">
      <c r="A52" s="348" t="s">
        <v>146</v>
      </c>
    </row>
    <row r="53" ht="19.5" customHeight="1">
      <c r="A53" s="290" t="s">
        <v>114</v>
      </c>
    </row>
    <row r="54" ht="15.75" customHeight="1">
      <c r="A54" s="297" t="s">
        <v>147</v>
      </c>
    </row>
    <row r="55" ht="12.75">
      <c r="A55" s="298" t="s">
        <v>148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10" width="6.140625" style="0" customWidth="1"/>
    <col min="11" max="11" width="9.7109375" style="0" customWidth="1"/>
    <col min="12" max="12" width="12.421875" style="0" customWidth="1"/>
    <col min="13" max="21" width="6.140625" style="0" customWidth="1"/>
  </cols>
  <sheetData>
    <row r="1" spans="1:21" ht="19.5" customHeight="1" thickTop="1">
      <c r="A1" s="53" t="s">
        <v>155</v>
      </c>
      <c r="B1" s="2"/>
      <c r="C1" s="2"/>
      <c r="D1" s="2"/>
      <c r="E1" s="2"/>
      <c r="F1" s="2"/>
      <c r="G1" s="2"/>
      <c r="H1" s="2"/>
      <c r="I1" s="2"/>
      <c r="J1" s="3"/>
      <c r="L1" s="53" t="s">
        <v>154</v>
      </c>
      <c r="M1" s="2"/>
      <c r="N1" s="2"/>
      <c r="O1" s="2"/>
      <c r="P1" s="2"/>
      <c r="Q1" s="2"/>
      <c r="R1" s="2"/>
      <c r="S1" s="2"/>
      <c r="T1" s="2"/>
      <c r="U1" s="3"/>
    </row>
    <row r="2" spans="1:21" ht="12.75">
      <c r="A2" s="106" t="s">
        <v>62</v>
      </c>
      <c r="B2" s="123" t="s">
        <v>170</v>
      </c>
      <c r="C2" s="79"/>
      <c r="D2" s="95"/>
      <c r="E2" s="123" t="s">
        <v>175</v>
      </c>
      <c r="F2" s="79"/>
      <c r="G2" s="95"/>
      <c r="H2" s="79" t="s">
        <v>64</v>
      </c>
      <c r="I2" s="79"/>
      <c r="J2" s="80"/>
      <c r="L2" s="106" t="s">
        <v>62</v>
      </c>
      <c r="M2" s="123" t="s">
        <v>170</v>
      </c>
      <c r="N2" s="79"/>
      <c r="O2" s="95"/>
      <c r="P2" s="123" t="s">
        <v>175</v>
      </c>
      <c r="Q2" s="79"/>
      <c r="R2" s="95"/>
      <c r="S2" s="79" t="s">
        <v>64</v>
      </c>
      <c r="T2" s="79"/>
      <c r="U2" s="80"/>
    </row>
    <row r="3" spans="1:21" ht="12.75">
      <c r="A3" s="107" t="s">
        <v>63</v>
      </c>
      <c r="B3" s="108" t="s">
        <v>6</v>
      </c>
      <c r="C3" s="108" t="s">
        <v>7</v>
      </c>
      <c r="D3" s="109" t="s">
        <v>50</v>
      </c>
      <c r="E3" s="108" t="s">
        <v>6</v>
      </c>
      <c r="F3" s="108" t="s">
        <v>7</v>
      </c>
      <c r="G3" s="109" t="s">
        <v>50</v>
      </c>
      <c r="H3" s="108" t="s">
        <v>6</v>
      </c>
      <c r="I3" s="108" t="s">
        <v>7</v>
      </c>
      <c r="J3" s="110" t="s">
        <v>50</v>
      </c>
      <c r="L3" s="107" t="s">
        <v>63</v>
      </c>
      <c r="M3" s="108" t="s">
        <v>6</v>
      </c>
      <c r="N3" s="108" t="s">
        <v>7</v>
      </c>
      <c r="O3" s="109" t="s">
        <v>50</v>
      </c>
      <c r="P3" s="108" t="s">
        <v>6</v>
      </c>
      <c r="Q3" s="108" t="s">
        <v>7</v>
      </c>
      <c r="R3" s="109" t="s">
        <v>50</v>
      </c>
      <c r="S3" s="108" t="s">
        <v>6</v>
      </c>
      <c r="T3" s="108" t="s">
        <v>7</v>
      </c>
      <c r="U3" s="110" t="s">
        <v>50</v>
      </c>
    </row>
    <row r="4" spans="1:21" ht="12.75">
      <c r="A4" s="78"/>
      <c r="B4" s="111"/>
      <c r="C4" s="111"/>
      <c r="D4" s="112"/>
      <c r="E4" s="111"/>
      <c r="F4" s="111"/>
      <c r="G4" s="112"/>
      <c r="H4" s="111"/>
      <c r="I4" s="111"/>
      <c r="J4" s="113"/>
      <c r="L4" s="78"/>
      <c r="M4" s="111"/>
      <c r="N4" s="111"/>
      <c r="O4" s="112"/>
      <c r="P4" s="111"/>
      <c r="Q4" s="111"/>
      <c r="R4" s="112"/>
      <c r="S4" s="111"/>
      <c r="T4" s="111"/>
      <c r="U4" s="113"/>
    </row>
    <row r="5" spans="1:21" ht="12.75">
      <c r="A5" s="75" t="s">
        <v>24</v>
      </c>
      <c r="B5" s="114">
        <v>77.633862</v>
      </c>
      <c r="C5" s="76">
        <v>64.586044</v>
      </c>
      <c r="D5" s="68">
        <v>71.096929</v>
      </c>
      <c r="E5" s="114">
        <v>79.233233</v>
      </c>
      <c r="F5" s="76">
        <v>64.726874</v>
      </c>
      <c r="G5" s="68">
        <v>71.967607</v>
      </c>
      <c r="H5" s="90">
        <f aca="true" t="shared" si="0" ref="H5:J12">E5-B5</f>
        <v>1.599371000000005</v>
      </c>
      <c r="I5" s="90">
        <f t="shared" si="0"/>
        <v>0.14082999999999402</v>
      </c>
      <c r="J5" s="86">
        <f t="shared" si="0"/>
        <v>0.8706779999999981</v>
      </c>
      <c r="L5" s="75" t="s">
        <v>24</v>
      </c>
      <c r="M5" s="114">
        <v>70.913869</v>
      </c>
      <c r="N5" s="76">
        <v>58.506041</v>
      </c>
      <c r="O5" s="68">
        <v>64.697532</v>
      </c>
      <c r="P5" s="114">
        <v>72.927487</v>
      </c>
      <c r="Q5" s="76">
        <v>57.943376</v>
      </c>
      <c r="R5" s="68">
        <v>65.422612</v>
      </c>
      <c r="S5" s="90">
        <f aca="true" t="shared" si="1" ref="S5:U12">P5-M5</f>
        <v>2.013617999999994</v>
      </c>
      <c r="T5" s="90">
        <f t="shared" si="1"/>
        <v>-0.5626650000000026</v>
      </c>
      <c r="U5" s="86">
        <f t="shared" si="1"/>
        <v>0.7250800000000055</v>
      </c>
    </row>
    <row r="6" spans="1:21" ht="12.75">
      <c r="A6" s="75" t="s">
        <v>65</v>
      </c>
      <c r="B6" s="114">
        <v>77.259767</v>
      </c>
      <c r="C6" s="76">
        <v>66.494535</v>
      </c>
      <c r="D6" s="68">
        <v>71.881064</v>
      </c>
      <c r="E6" s="114">
        <v>77.326287</v>
      </c>
      <c r="F6" s="76">
        <v>67.532763</v>
      </c>
      <c r="G6" s="68">
        <v>72.423944</v>
      </c>
      <c r="H6" s="90">
        <f t="shared" si="0"/>
        <v>0.06651999999999703</v>
      </c>
      <c r="I6" s="90">
        <f t="shared" si="0"/>
        <v>1.0382280000000037</v>
      </c>
      <c r="J6" s="86">
        <f t="shared" si="0"/>
        <v>0.5428800000000109</v>
      </c>
      <c r="L6" s="75" t="s">
        <v>25</v>
      </c>
      <c r="M6" s="114">
        <v>70.681807</v>
      </c>
      <c r="N6" s="76">
        <v>60.693873</v>
      </c>
      <c r="O6" s="68">
        <v>65.692645</v>
      </c>
      <c r="P6" s="114">
        <v>72.425913</v>
      </c>
      <c r="Q6" s="76">
        <v>62.187208</v>
      </c>
      <c r="R6" s="68">
        <v>67.303416</v>
      </c>
      <c r="S6" s="90">
        <f t="shared" si="1"/>
        <v>1.744105999999988</v>
      </c>
      <c r="T6" s="90">
        <f t="shared" si="1"/>
        <v>1.4933349999999947</v>
      </c>
      <c r="U6" s="86">
        <f t="shared" si="1"/>
        <v>1.6107709999999997</v>
      </c>
    </row>
    <row r="7" spans="1:21" ht="12.75">
      <c r="A7" s="75" t="s">
        <v>26</v>
      </c>
      <c r="B7" s="114">
        <v>79.136576</v>
      </c>
      <c r="C7" s="76">
        <v>64.977057</v>
      </c>
      <c r="D7" s="68">
        <v>72.104409</v>
      </c>
      <c r="E7" s="114">
        <v>80.600995</v>
      </c>
      <c r="F7" s="76">
        <v>64.98881</v>
      </c>
      <c r="G7" s="68">
        <v>72.852153</v>
      </c>
      <c r="H7" s="90">
        <f t="shared" si="0"/>
        <v>1.4644189999999924</v>
      </c>
      <c r="I7" s="90">
        <f t="shared" si="0"/>
        <v>0.011752999999998792</v>
      </c>
      <c r="J7" s="86">
        <f t="shared" si="0"/>
        <v>0.7477439999999973</v>
      </c>
      <c r="L7" s="75" t="s">
        <v>26</v>
      </c>
      <c r="M7" s="114">
        <v>74.957412</v>
      </c>
      <c r="N7" s="76">
        <v>60.134157</v>
      </c>
      <c r="O7" s="68">
        <v>67.595592</v>
      </c>
      <c r="P7" s="114">
        <v>76.093142</v>
      </c>
      <c r="Q7" s="76">
        <v>60.573921</v>
      </c>
      <c r="R7" s="68">
        <v>68.390456</v>
      </c>
      <c r="S7" s="90">
        <f t="shared" si="1"/>
        <v>1.1357299999999952</v>
      </c>
      <c r="T7" s="90">
        <f t="shared" si="1"/>
        <v>0.4397639999999967</v>
      </c>
      <c r="U7" s="86">
        <f t="shared" si="1"/>
        <v>0.794864000000004</v>
      </c>
    </row>
    <row r="8" spans="1:21" ht="12.75">
      <c r="A8" s="75" t="s">
        <v>27</v>
      </c>
      <c r="B8" s="114">
        <v>77.590162</v>
      </c>
      <c r="C8" s="76">
        <v>60.890227</v>
      </c>
      <c r="D8" s="68">
        <v>69.176311</v>
      </c>
      <c r="E8" s="114">
        <v>78.05858</v>
      </c>
      <c r="F8" s="76">
        <v>62.958122</v>
      </c>
      <c r="G8" s="68">
        <v>70.460845</v>
      </c>
      <c r="H8" s="90">
        <f t="shared" si="0"/>
        <v>0.4684179999999998</v>
      </c>
      <c r="I8" s="90">
        <f t="shared" si="0"/>
        <v>2.067895</v>
      </c>
      <c r="J8" s="86">
        <f t="shared" si="0"/>
        <v>1.2845340000000078</v>
      </c>
      <c r="L8" s="75" t="s">
        <v>27</v>
      </c>
      <c r="M8" s="114">
        <v>72.184542</v>
      </c>
      <c r="N8" s="76">
        <v>53.2747</v>
      </c>
      <c r="O8" s="68">
        <v>62.657405</v>
      </c>
      <c r="P8" s="114">
        <v>71.073043</v>
      </c>
      <c r="Q8" s="76">
        <v>54.996546</v>
      </c>
      <c r="R8" s="68">
        <v>62.98423</v>
      </c>
      <c r="S8" s="90">
        <f t="shared" si="1"/>
        <v>-1.111498999999995</v>
      </c>
      <c r="T8" s="90">
        <f t="shared" si="1"/>
        <v>1.7218459999999993</v>
      </c>
      <c r="U8" s="86">
        <f t="shared" si="1"/>
        <v>0.3268249999999995</v>
      </c>
    </row>
    <row r="9" spans="1:21" ht="12.75">
      <c r="A9" s="75" t="s">
        <v>28</v>
      </c>
      <c r="B9" s="114">
        <v>79.314311</v>
      </c>
      <c r="C9" s="76">
        <v>67.090585</v>
      </c>
      <c r="D9" s="68">
        <v>73.229898</v>
      </c>
      <c r="E9" s="114">
        <v>79.738081</v>
      </c>
      <c r="F9" s="76">
        <v>66.014739</v>
      </c>
      <c r="G9" s="68">
        <v>72.907024</v>
      </c>
      <c r="H9" s="90">
        <f t="shared" si="0"/>
        <v>0.42376999999999043</v>
      </c>
      <c r="I9" s="90">
        <f t="shared" si="0"/>
        <v>-1.0758459999999985</v>
      </c>
      <c r="J9" s="86">
        <f t="shared" si="0"/>
        <v>-0.3228739999999988</v>
      </c>
      <c r="L9" s="75" t="s">
        <v>28</v>
      </c>
      <c r="M9" s="114">
        <v>75.889381</v>
      </c>
      <c r="N9" s="76">
        <v>63.858329</v>
      </c>
      <c r="O9" s="68">
        <v>69.900872</v>
      </c>
      <c r="P9" s="114">
        <v>76.704063</v>
      </c>
      <c r="Q9" s="76">
        <v>62.928196</v>
      </c>
      <c r="R9" s="68">
        <v>69.84686</v>
      </c>
      <c r="S9" s="90">
        <f t="shared" si="1"/>
        <v>0.8146820000000048</v>
      </c>
      <c r="T9" s="90">
        <f t="shared" si="1"/>
        <v>-0.9301329999999979</v>
      </c>
      <c r="U9" s="86">
        <f t="shared" si="1"/>
        <v>-0.05401200000000017</v>
      </c>
    </row>
    <row r="10" spans="1:21" ht="12.75">
      <c r="A10" s="75" t="s">
        <v>29</v>
      </c>
      <c r="B10" s="114">
        <v>79.240765</v>
      </c>
      <c r="C10" s="76">
        <v>61.882594</v>
      </c>
      <c r="D10" s="68">
        <v>70.58743</v>
      </c>
      <c r="E10" s="114">
        <v>79.655419</v>
      </c>
      <c r="F10" s="76">
        <v>63.180663</v>
      </c>
      <c r="G10" s="68">
        <v>71.446688</v>
      </c>
      <c r="H10" s="90">
        <f t="shared" si="0"/>
        <v>0.41465399999999875</v>
      </c>
      <c r="I10" s="90">
        <f t="shared" si="0"/>
        <v>1.2980690000000052</v>
      </c>
      <c r="J10" s="86">
        <f t="shared" si="0"/>
        <v>0.859257999999997</v>
      </c>
      <c r="L10" s="75" t="s">
        <v>29</v>
      </c>
      <c r="M10" s="114">
        <v>75.278176</v>
      </c>
      <c r="N10" s="76">
        <v>57.321324</v>
      </c>
      <c r="O10" s="68">
        <v>66.326388</v>
      </c>
      <c r="P10" s="114">
        <v>75.999599</v>
      </c>
      <c r="Q10" s="76">
        <v>58.264891</v>
      </c>
      <c r="R10" s="68">
        <v>67.163083</v>
      </c>
      <c r="S10" s="90">
        <f t="shared" si="1"/>
        <v>0.7214230000000015</v>
      </c>
      <c r="T10" s="90">
        <f t="shared" si="1"/>
        <v>0.9435670000000016</v>
      </c>
      <c r="U10" s="86">
        <f t="shared" si="1"/>
        <v>0.836695000000006</v>
      </c>
    </row>
    <row r="11" spans="1:21" ht="12.75">
      <c r="A11" s="77" t="s">
        <v>30</v>
      </c>
      <c r="B11" s="114">
        <v>77.537642</v>
      </c>
      <c r="C11" s="76">
        <v>63.38162</v>
      </c>
      <c r="D11" s="68">
        <v>70.479789</v>
      </c>
      <c r="E11" s="114">
        <v>76.430302</v>
      </c>
      <c r="F11" s="76">
        <v>64.486272</v>
      </c>
      <c r="G11" s="68">
        <v>70.48949</v>
      </c>
      <c r="H11" s="90">
        <f t="shared" si="0"/>
        <v>-1.1073400000000078</v>
      </c>
      <c r="I11" s="90">
        <f t="shared" si="0"/>
        <v>1.1046520000000015</v>
      </c>
      <c r="J11" s="86">
        <f t="shared" si="0"/>
        <v>0.009701000000006843</v>
      </c>
      <c r="L11" s="77" t="s">
        <v>30</v>
      </c>
      <c r="M11" s="114">
        <v>73.803868</v>
      </c>
      <c r="N11" s="76">
        <v>57.915262</v>
      </c>
      <c r="O11" s="68">
        <v>65.88219</v>
      </c>
      <c r="P11" s="114">
        <v>72.376287</v>
      </c>
      <c r="Q11" s="76">
        <v>60.052553</v>
      </c>
      <c r="R11" s="68">
        <v>66.246477</v>
      </c>
      <c r="S11" s="90">
        <f t="shared" si="1"/>
        <v>-1.4275809999999893</v>
      </c>
      <c r="T11" s="90">
        <f t="shared" si="1"/>
        <v>2.1372910000000047</v>
      </c>
      <c r="U11" s="86">
        <f t="shared" si="1"/>
        <v>0.36428700000000447</v>
      </c>
    </row>
    <row r="12" spans="1:21" ht="12.75">
      <c r="A12" s="75" t="s">
        <v>31</v>
      </c>
      <c r="B12" s="114">
        <v>79.841988</v>
      </c>
      <c r="C12" s="76">
        <v>67.356858</v>
      </c>
      <c r="D12" s="68">
        <v>73.570108</v>
      </c>
      <c r="E12" s="114">
        <v>81.041657</v>
      </c>
      <c r="F12" s="76">
        <v>68.951209</v>
      </c>
      <c r="G12" s="68">
        <v>74.977577</v>
      </c>
      <c r="H12" s="90">
        <f t="shared" si="0"/>
        <v>1.199669</v>
      </c>
      <c r="I12" s="90">
        <f t="shared" si="0"/>
        <v>1.5943510000000032</v>
      </c>
      <c r="J12" s="86">
        <f t="shared" si="0"/>
        <v>1.4074689999999919</v>
      </c>
      <c r="L12" s="75" t="s">
        <v>31</v>
      </c>
      <c r="M12" s="114">
        <v>75.632757</v>
      </c>
      <c r="N12" s="76">
        <v>62.549055</v>
      </c>
      <c r="O12" s="68">
        <v>69.060182</v>
      </c>
      <c r="P12" s="114">
        <v>77.071136</v>
      </c>
      <c r="Q12" s="76">
        <v>63.950626</v>
      </c>
      <c r="R12" s="68">
        <v>70.49038</v>
      </c>
      <c r="S12" s="90">
        <f t="shared" si="1"/>
        <v>1.4383789999999976</v>
      </c>
      <c r="T12" s="90">
        <f t="shared" si="1"/>
        <v>1.401570999999997</v>
      </c>
      <c r="U12" s="86">
        <f t="shared" si="1"/>
        <v>1.4301980000000043</v>
      </c>
    </row>
    <row r="13" spans="1:21" ht="12.75">
      <c r="A13" s="75"/>
      <c r="B13" s="114"/>
      <c r="C13" s="76"/>
      <c r="D13" s="68"/>
      <c r="E13" s="114"/>
      <c r="F13" s="76"/>
      <c r="G13" s="68"/>
      <c r="H13" s="90"/>
      <c r="I13" s="90"/>
      <c r="J13" s="86"/>
      <c r="L13" s="75"/>
      <c r="M13" s="114"/>
      <c r="N13" s="76"/>
      <c r="O13" s="68"/>
      <c r="P13" s="114"/>
      <c r="Q13" s="76"/>
      <c r="R13" s="68"/>
      <c r="S13" s="90"/>
      <c r="T13" s="90"/>
      <c r="U13" s="86"/>
    </row>
    <row r="14" spans="1:21" ht="12.75">
      <c r="A14" s="33" t="s">
        <v>32</v>
      </c>
      <c r="B14" s="114">
        <v>78.577592</v>
      </c>
      <c r="C14" s="76">
        <v>64.499904</v>
      </c>
      <c r="D14" s="68">
        <v>71.559865</v>
      </c>
      <c r="E14" s="114">
        <v>79.978109</v>
      </c>
      <c r="F14" s="76">
        <v>64.748493</v>
      </c>
      <c r="G14" s="68">
        <v>72.390627</v>
      </c>
      <c r="H14" s="90">
        <f aca="true" t="shared" si="2" ref="H14:J16">E14-B14</f>
        <v>1.4005170000000078</v>
      </c>
      <c r="I14" s="90">
        <f t="shared" si="2"/>
        <v>0.2485889999999955</v>
      </c>
      <c r="J14" s="86">
        <f t="shared" si="2"/>
        <v>0.8307619999999929</v>
      </c>
      <c r="L14" s="33" t="s">
        <v>32</v>
      </c>
      <c r="M14" s="114">
        <v>73.58692</v>
      </c>
      <c r="N14" s="76">
        <v>59.054925</v>
      </c>
      <c r="O14" s="68">
        <v>66.34271</v>
      </c>
      <c r="P14" s="114">
        <v>74.761223</v>
      </c>
      <c r="Q14" s="76">
        <v>59.357135</v>
      </c>
      <c r="R14" s="68">
        <v>67.086818</v>
      </c>
      <c r="S14" s="90">
        <f aca="true" t="shared" si="3" ref="S14:U16">P14-M14</f>
        <v>1.1743029999999948</v>
      </c>
      <c r="T14" s="90">
        <f t="shared" si="3"/>
        <v>0.3022100000000023</v>
      </c>
      <c r="U14" s="86">
        <f t="shared" si="3"/>
        <v>0.7441079999999971</v>
      </c>
    </row>
    <row r="15" spans="1:21" ht="12.75">
      <c r="A15" s="33" t="s">
        <v>33</v>
      </c>
      <c r="B15" s="114">
        <v>79.299973</v>
      </c>
      <c r="C15" s="76">
        <v>64.601433</v>
      </c>
      <c r="D15" s="68">
        <v>71.952094</v>
      </c>
      <c r="E15" s="114">
        <v>79.856952</v>
      </c>
      <c r="F15" s="76">
        <v>65.7772</v>
      </c>
      <c r="G15" s="68">
        <v>72.825794</v>
      </c>
      <c r="H15" s="90">
        <f t="shared" si="2"/>
        <v>0.5569790000000125</v>
      </c>
      <c r="I15" s="90">
        <f t="shared" si="2"/>
        <v>1.1757669999999933</v>
      </c>
      <c r="J15" s="86">
        <f t="shared" si="2"/>
        <v>0.8736999999999995</v>
      </c>
      <c r="L15" s="33" t="s">
        <v>33</v>
      </c>
      <c r="M15" s="114">
        <v>75.317735</v>
      </c>
      <c r="N15" s="76">
        <v>59.976384</v>
      </c>
      <c r="O15" s="68">
        <v>67.648497</v>
      </c>
      <c r="P15" s="114">
        <v>76.099196</v>
      </c>
      <c r="Q15" s="76">
        <v>61.047321</v>
      </c>
      <c r="R15" s="68">
        <v>68.582578</v>
      </c>
      <c r="S15" s="90">
        <f t="shared" si="3"/>
        <v>0.7814610000000073</v>
      </c>
      <c r="T15" s="90">
        <f t="shared" si="3"/>
        <v>1.0709369999999936</v>
      </c>
      <c r="U15" s="86">
        <f t="shared" si="3"/>
        <v>0.934080999999992</v>
      </c>
    </row>
    <row r="16" spans="1:21" ht="12.75">
      <c r="A16" s="115" t="s">
        <v>34</v>
      </c>
      <c r="B16" s="114">
        <v>78.880944</v>
      </c>
      <c r="C16" s="76">
        <v>64.542685</v>
      </c>
      <c r="D16" s="68">
        <v>71.724835</v>
      </c>
      <c r="E16" s="114">
        <v>79.927179</v>
      </c>
      <c r="F16" s="76">
        <v>65.18209</v>
      </c>
      <c r="G16" s="68">
        <v>72.573794</v>
      </c>
      <c r="H16" s="90">
        <f t="shared" si="2"/>
        <v>1.0462349999999958</v>
      </c>
      <c r="I16" s="90">
        <f t="shared" si="2"/>
        <v>0.6394049999999964</v>
      </c>
      <c r="J16" s="86">
        <f t="shared" si="2"/>
        <v>0.8489590000000078</v>
      </c>
      <c r="L16" s="115" t="s">
        <v>34</v>
      </c>
      <c r="M16" s="114">
        <v>67.142903</v>
      </c>
      <c r="N16" s="76">
        <v>49.126236</v>
      </c>
      <c r="O16" s="68">
        <v>58.098562</v>
      </c>
      <c r="P16" s="114">
        <v>75.323657</v>
      </c>
      <c r="Q16" s="76">
        <v>60.069552</v>
      </c>
      <c r="R16" s="68">
        <v>67.716425</v>
      </c>
      <c r="S16" s="90">
        <f t="shared" si="3"/>
        <v>8.180753999999993</v>
      </c>
      <c r="T16" s="90">
        <f t="shared" si="3"/>
        <v>10.943316000000003</v>
      </c>
      <c r="U16" s="86">
        <f t="shared" si="3"/>
        <v>9.617863</v>
      </c>
    </row>
    <row r="17" spans="1:21" ht="12.75">
      <c r="A17" s="75"/>
      <c r="B17" s="90"/>
      <c r="C17" s="90"/>
      <c r="D17" s="91"/>
      <c r="E17" s="90"/>
      <c r="F17" s="90"/>
      <c r="G17" s="91"/>
      <c r="H17" s="90"/>
      <c r="I17" s="90"/>
      <c r="J17" s="86"/>
      <c r="L17" s="75"/>
      <c r="M17" s="90"/>
      <c r="N17" s="90"/>
      <c r="O17" s="91"/>
      <c r="P17" s="90"/>
      <c r="Q17" s="90"/>
      <c r="R17" s="91"/>
      <c r="S17" s="90"/>
      <c r="T17" s="90"/>
      <c r="U17" s="86"/>
    </row>
    <row r="18" spans="1:21" ht="12.75">
      <c r="A18" s="75" t="s">
        <v>35</v>
      </c>
      <c r="B18" s="114">
        <v>78.399089</v>
      </c>
      <c r="C18" s="76">
        <v>65.557825</v>
      </c>
      <c r="D18" s="68">
        <v>71.908093</v>
      </c>
      <c r="E18" s="114">
        <v>78.152799</v>
      </c>
      <c r="F18" s="76">
        <v>67.476148</v>
      </c>
      <c r="G18" s="68">
        <v>72.762335</v>
      </c>
      <c r="H18" s="90">
        <f aca="true" t="shared" si="4" ref="H18:J21">E18-B18</f>
        <v>-0.2462900000000019</v>
      </c>
      <c r="I18" s="90">
        <f t="shared" si="4"/>
        <v>1.9183230000000009</v>
      </c>
      <c r="J18" s="86">
        <f t="shared" si="4"/>
        <v>0.8542419999999993</v>
      </c>
      <c r="L18" s="75" t="s">
        <v>35</v>
      </c>
      <c r="M18" s="114">
        <v>72.970996</v>
      </c>
      <c r="N18" s="76">
        <v>60.028045</v>
      </c>
      <c r="O18" s="68">
        <v>66.428599</v>
      </c>
      <c r="P18" s="114">
        <v>73.312341</v>
      </c>
      <c r="Q18" s="76">
        <v>61.663892</v>
      </c>
      <c r="R18" s="68">
        <v>67.431185</v>
      </c>
      <c r="S18" s="90">
        <f aca="true" t="shared" si="5" ref="S18:U21">P18-M18</f>
        <v>0.341345000000004</v>
      </c>
      <c r="T18" s="90">
        <f t="shared" si="5"/>
        <v>1.6358469999999983</v>
      </c>
      <c r="U18" s="86">
        <f t="shared" si="5"/>
        <v>1.0025859999999938</v>
      </c>
    </row>
    <row r="19" spans="1:21" ht="12.75">
      <c r="A19" s="75" t="s">
        <v>36</v>
      </c>
      <c r="B19" s="114">
        <v>77.651566</v>
      </c>
      <c r="C19" s="76">
        <v>62.600072</v>
      </c>
      <c r="D19" s="68">
        <v>70.006598</v>
      </c>
      <c r="E19" s="114">
        <v>78.087932</v>
      </c>
      <c r="F19" s="76">
        <v>62.072957</v>
      </c>
      <c r="G19" s="68">
        <v>69.965249</v>
      </c>
      <c r="H19" s="90">
        <f t="shared" si="4"/>
        <v>0.4363659999999925</v>
      </c>
      <c r="I19" s="90">
        <f t="shared" si="4"/>
        <v>-0.5271149999999949</v>
      </c>
      <c r="J19" s="86">
        <f t="shared" si="4"/>
        <v>-0.04134899999999675</v>
      </c>
      <c r="L19" s="75" t="s">
        <v>36</v>
      </c>
      <c r="M19" s="114">
        <v>70.270919</v>
      </c>
      <c r="N19" s="76">
        <v>54.961116</v>
      </c>
      <c r="O19" s="68">
        <v>62.494751</v>
      </c>
      <c r="P19" s="114">
        <v>71.736145</v>
      </c>
      <c r="Q19" s="76">
        <v>55.578514</v>
      </c>
      <c r="R19" s="68">
        <v>63.540924</v>
      </c>
      <c r="S19" s="90">
        <f t="shared" si="5"/>
        <v>1.465225999999987</v>
      </c>
      <c r="T19" s="90">
        <f t="shared" si="5"/>
        <v>0.6173980000000014</v>
      </c>
      <c r="U19" s="86">
        <f t="shared" si="5"/>
        <v>1.046172999999996</v>
      </c>
    </row>
    <row r="20" spans="1:21" ht="12.75">
      <c r="A20" s="75" t="s">
        <v>37</v>
      </c>
      <c r="B20" s="114">
        <v>76.159528</v>
      </c>
      <c r="C20" s="76">
        <v>61.897142</v>
      </c>
      <c r="D20" s="68">
        <v>69.00014</v>
      </c>
      <c r="E20" s="114">
        <v>80.357206</v>
      </c>
      <c r="F20" s="76">
        <v>62.041633</v>
      </c>
      <c r="G20" s="68">
        <v>71.171779</v>
      </c>
      <c r="H20" s="90">
        <f t="shared" si="4"/>
        <v>4.1976780000000105</v>
      </c>
      <c r="I20" s="90">
        <f t="shared" si="4"/>
        <v>0.14449099999999504</v>
      </c>
      <c r="J20" s="86">
        <f t="shared" si="4"/>
        <v>2.171638999999999</v>
      </c>
      <c r="L20" s="75" t="s">
        <v>37</v>
      </c>
      <c r="M20" s="114">
        <v>68.55891</v>
      </c>
      <c r="N20" s="76">
        <v>54.269864</v>
      </c>
      <c r="O20" s="68">
        <v>61.38614</v>
      </c>
      <c r="P20" s="114">
        <v>75.220634</v>
      </c>
      <c r="Q20" s="76">
        <v>55.935981</v>
      </c>
      <c r="R20" s="68">
        <v>65.549095</v>
      </c>
      <c r="S20" s="90">
        <f t="shared" si="5"/>
        <v>6.661724000000007</v>
      </c>
      <c r="T20" s="90">
        <f t="shared" si="5"/>
        <v>1.6661169999999998</v>
      </c>
      <c r="U20" s="86">
        <f t="shared" si="5"/>
        <v>4.162954999999997</v>
      </c>
    </row>
    <row r="21" spans="1:21" ht="12.75">
      <c r="A21" s="75" t="s">
        <v>38</v>
      </c>
      <c r="B21" s="114">
        <v>76.451879</v>
      </c>
      <c r="C21" s="76">
        <v>60.144932</v>
      </c>
      <c r="D21" s="68">
        <v>68.190422</v>
      </c>
      <c r="E21" s="114">
        <v>77.790554</v>
      </c>
      <c r="F21" s="76">
        <v>61.381558</v>
      </c>
      <c r="G21" s="68">
        <v>69.485137</v>
      </c>
      <c r="H21" s="90">
        <f t="shared" si="4"/>
        <v>1.338674999999995</v>
      </c>
      <c r="I21" s="90">
        <f t="shared" si="4"/>
        <v>1.2366260000000011</v>
      </c>
      <c r="J21" s="86">
        <f t="shared" si="4"/>
        <v>1.2947149999999965</v>
      </c>
      <c r="L21" s="75" t="s">
        <v>38</v>
      </c>
      <c r="M21" s="114">
        <v>68.357614</v>
      </c>
      <c r="N21" s="76">
        <v>53.402059</v>
      </c>
      <c r="O21" s="68">
        <v>60.780801</v>
      </c>
      <c r="P21" s="114">
        <v>68.098115</v>
      </c>
      <c r="Q21" s="76">
        <v>54.224116</v>
      </c>
      <c r="R21" s="68">
        <v>61.075788</v>
      </c>
      <c r="S21" s="90">
        <f t="shared" si="5"/>
        <v>-0.25949899999999104</v>
      </c>
      <c r="T21" s="90">
        <f t="shared" si="5"/>
        <v>0.8220570000000009</v>
      </c>
      <c r="U21" s="86">
        <f t="shared" si="5"/>
        <v>0.2949870000000061</v>
      </c>
    </row>
    <row r="22" spans="1:21" ht="12.75">
      <c r="A22" s="75"/>
      <c r="B22" s="90"/>
      <c r="C22" s="90"/>
      <c r="D22" s="91"/>
      <c r="E22" s="90"/>
      <c r="F22" s="90"/>
      <c r="G22" s="91"/>
      <c r="H22" s="90"/>
      <c r="I22" s="90"/>
      <c r="J22" s="86"/>
      <c r="L22" s="75"/>
      <c r="M22" s="90"/>
      <c r="N22" s="90"/>
      <c r="O22" s="91"/>
      <c r="P22" s="90"/>
      <c r="Q22" s="90"/>
      <c r="R22" s="91"/>
      <c r="S22" s="90"/>
      <c r="T22" s="90"/>
      <c r="U22" s="86"/>
    </row>
    <row r="23" spans="1:21" ht="12.75">
      <c r="A23" s="116" t="s">
        <v>39</v>
      </c>
      <c r="B23" s="114">
        <v>77.091572</v>
      </c>
      <c r="C23" s="76">
        <v>62.18123</v>
      </c>
      <c r="D23" s="68">
        <v>69.550136</v>
      </c>
      <c r="E23" s="114">
        <v>78.24601</v>
      </c>
      <c r="F23" s="76">
        <v>63.361001</v>
      </c>
      <c r="G23" s="68">
        <v>70.725202</v>
      </c>
      <c r="H23" s="90">
        <f>E23-B23</f>
        <v>1.154437999999999</v>
      </c>
      <c r="I23" s="90">
        <f>F23-C23</f>
        <v>1.1797710000000023</v>
      </c>
      <c r="J23" s="86">
        <f>G23-D23</f>
        <v>1.175066000000001</v>
      </c>
      <c r="L23" s="116" t="s">
        <v>39</v>
      </c>
      <c r="M23" s="114">
        <v>69.919955</v>
      </c>
      <c r="N23" s="76">
        <v>55.631059</v>
      </c>
      <c r="O23" s="68">
        <v>62.692837</v>
      </c>
      <c r="P23" s="114">
        <v>70.84047</v>
      </c>
      <c r="Q23" s="76">
        <v>56.789939</v>
      </c>
      <c r="R23" s="68">
        <v>63.741278</v>
      </c>
      <c r="S23" s="90">
        <f>P23-M23</f>
        <v>0.9205149999999946</v>
      </c>
      <c r="T23" s="90">
        <f>Q23-N23</f>
        <v>1.1588799999999964</v>
      </c>
      <c r="U23" s="86">
        <f>R23-O23</f>
        <v>1.048441000000004</v>
      </c>
    </row>
    <row r="24" spans="1:21" ht="12.75">
      <c r="A24" s="75"/>
      <c r="B24" s="90"/>
      <c r="C24" s="90"/>
      <c r="D24" s="91"/>
      <c r="E24" s="90"/>
      <c r="F24" s="90"/>
      <c r="G24" s="91"/>
      <c r="H24" s="90"/>
      <c r="I24" s="90"/>
      <c r="J24" s="86"/>
      <c r="L24" s="75"/>
      <c r="M24" s="90"/>
      <c r="N24" s="90"/>
      <c r="O24" s="91"/>
      <c r="P24" s="90"/>
      <c r="Q24" s="90"/>
      <c r="R24" s="91"/>
      <c r="S24" s="90"/>
      <c r="T24" s="90"/>
      <c r="U24" s="86"/>
    </row>
    <row r="25" spans="1:21" ht="12.75">
      <c r="A25" s="75" t="s">
        <v>40</v>
      </c>
      <c r="B25" s="90">
        <v>75.901317</v>
      </c>
      <c r="C25" s="90">
        <v>51.421231</v>
      </c>
      <c r="D25" s="91">
        <v>63.622733</v>
      </c>
      <c r="E25" s="90">
        <v>77.59347</v>
      </c>
      <c r="F25" s="90">
        <v>54.632801</v>
      </c>
      <c r="G25" s="91">
        <v>66.088219</v>
      </c>
      <c r="H25" s="90">
        <f aca="true" t="shared" si="6" ref="H25:J32">E25-B25</f>
        <v>1.6921529999999905</v>
      </c>
      <c r="I25" s="90">
        <f t="shared" si="6"/>
        <v>3.211570000000002</v>
      </c>
      <c r="J25" s="86">
        <f t="shared" si="6"/>
        <v>2.4654859999999985</v>
      </c>
      <c r="L25" s="75" t="s">
        <v>40</v>
      </c>
      <c r="M25" s="114">
        <v>69.142357</v>
      </c>
      <c r="N25" s="76">
        <v>43.047436</v>
      </c>
      <c r="O25" s="68">
        <v>56.053687</v>
      </c>
      <c r="P25" s="114">
        <v>71.698312</v>
      </c>
      <c r="Q25" s="76">
        <v>45.695647</v>
      </c>
      <c r="R25" s="68">
        <v>58.668606</v>
      </c>
      <c r="S25" s="90">
        <f aca="true" t="shared" si="7" ref="S25:U32">P25-M25</f>
        <v>2.5559549999999973</v>
      </c>
      <c r="T25" s="90">
        <f t="shared" si="7"/>
        <v>2.6482110000000034</v>
      </c>
      <c r="U25" s="86">
        <f t="shared" si="7"/>
        <v>2.6149190000000004</v>
      </c>
    </row>
    <row r="26" spans="1:21" ht="12.75">
      <c r="A26" s="75" t="s">
        <v>41</v>
      </c>
      <c r="B26" s="114">
        <v>71.791634</v>
      </c>
      <c r="C26" s="76">
        <v>48.923121</v>
      </c>
      <c r="D26" s="68">
        <v>60.47736</v>
      </c>
      <c r="E26" s="114">
        <v>75.527626</v>
      </c>
      <c r="F26" s="76">
        <v>50.058647</v>
      </c>
      <c r="G26" s="68">
        <v>62.939684</v>
      </c>
      <c r="H26" s="90">
        <f t="shared" si="6"/>
        <v>3.735991999999996</v>
      </c>
      <c r="I26" s="90">
        <f t="shared" si="6"/>
        <v>1.1355259999999987</v>
      </c>
      <c r="J26" s="86">
        <f t="shared" si="6"/>
        <v>2.4623240000000024</v>
      </c>
      <c r="L26" s="75" t="s">
        <v>41</v>
      </c>
      <c r="M26" s="114">
        <v>63.350004</v>
      </c>
      <c r="N26" s="76">
        <v>42.159242</v>
      </c>
      <c r="O26" s="68">
        <v>52.866322</v>
      </c>
      <c r="P26" s="114">
        <v>66.462219</v>
      </c>
      <c r="Q26" s="76">
        <v>41.3141</v>
      </c>
      <c r="R26" s="68">
        <v>54.032861</v>
      </c>
      <c r="S26" s="90">
        <f t="shared" si="7"/>
        <v>3.112215000000006</v>
      </c>
      <c r="T26" s="90">
        <f t="shared" si="7"/>
        <v>-0.8451419999999956</v>
      </c>
      <c r="U26" s="86">
        <f t="shared" si="7"/>
        <v>1.1665390000000002</v>
      </c>
    </row>
    <row r="27" spans="1:21" ht="12.75">
      <c r="A27" s="75" t="s">
        <v>42</v>
      </c>
      <c r="B27" s="114">
        <v>68.168147</v>
      </c>
      <c r="C27" s="76">
        <v>39.361821</v>
      </c>
      <c r="D27" s="68">
        <v>53.616254</v>
      </c>
      <c r="E27" s="114">
        <v>67.622737</v>
      </c>
      <c r="F27" s="76">
        <v>39.32601</v>
      </c>
      <c r="G27" s="68">
        <v>53.344652</v>
      </c>
      <c r="H27" s="90">
        <f t="shared" si="6"/>
        <v>-0.545410000000004</v>
      </c>
      <c r="I27" s="90">
        <f t="shared" si="6"/>
        <v>-0.03581100000000248</v>
      </c>
      <c r="J27" s="86">
        <f t="shared" si="6"/>
        <v>-0.27160199999999435</v>
      </c>
      <c r="L27" s="75" t="s">
        <v>42</v>
      </c>
      <c r="M27" s="114">
        <v>55.37408</v>
      </c>
      <c r="N27" s="76">
        <v>29.751681</v>
      </c>
      <c r="O27" s="68">
        <v>42.430589</v>
      </c>
      <c r="P27" s="114">
        <v>54.861742</v>
      </c>
      <c r="Q27" s="76">
        <v>30.302433</v>
      </c>
      <c r="R27" s="68">
        <v>42.4695</v>
      </c>
      <c r="S27" s="90">
        <f t="shared" si="7"/>
        <v>-0.5123379999999997</v>
      </c>
      <c r="T27" s="90">
        <f t="shared" si="7"/>
        <v>0.5507519999999992</v>
      </c>
      <c r="U27" s="86">
        <f t="shared" si="7"/>
        <v>0.03891099999999881</v>
      </c>
    </row>
    <row r="28" spans="1:21" ht="12.75">
      <c r="A28" s="75" t="s">
        <v>43</v>
      </c>
      <c r="B28" s="114">
        <v>70.410337</v>
      </c>
      <c r="C28" s="76">
        <v>41.23384</v>
      </c>
      <c r="D28" s="68">
        <v>55.67526</v>
      </c>
      <c r="E28" s="114">
        <v>69.471316</v>
      </c>
      <c r="F28" s="76">
        <v>42.42491</v>
      </c>
      <c r="G28" s="68">
        <v>55.823345</v>
      </c>
      <c r="H28" s="90">
        <f t="shared" si="6"/>
        <v>-0.9390209999999968</v>
      </c>
      <c r="I28" s="90">
        <f t="shared" si="6"/>
        <v>1.1910699999999963</v>
      </c>
      <c r="J28" s="86">
        <f t="shared" si="6"/>
        <v>0.1480850000000018</v>
      </c>
      <c r="L28" s="75" t="s">
        <v>43</v>
      </c>
      <c r="M28" s="114">
        <v>58.541269</v>
      </c>
      <c r="N28" s="76">
        <v>31.652188</v>
      </c>
      <c r="O28" s="68">
        <v>44.961411</v>
      </c>
      <c r="P28" s="114">
        <v>59.753647</v>
      </c>
      <c r="Q28" s="76">
        <v>34.390101</v>
      </c>
      <c r="R28" s="68">
        <v>46.954867</v>
      </c>
      <c r="S28" s="90">
        <f t="shared" si="7"/>
        <v>1.212378000000001</v>
      </c>
      <c r="T28" s="90">
        <f t="shared" si="7"/>
        <v>2.7379130000000025</v>
      </c>
      <c r="U28" s="86">
        <f t="shared" si="7"/>
        <v>1.993456000000002</v>
      </c>
    </row>
    <row r="29" spans="1:21" ht="12.75">
      <c r="A29" s="75" t="s">
        <v>44</v>
      </c>
      <c r="B29" s="114">
        <v>70.297601</v>
      </c>
      <c r="C29" s="76">
        <v>44.371509</v>
      </c>
      <c r="D29" s="68">
        <v>57.404437</v>
      </c>
      <c r="E29" s="114">
        <v>70.849904</v>
      </c>
      <c r="F29" s="76">
        <v>42.65592</v>
      </c>
      <c r="G29" s="68">
        <v>56.83705</v>
      </c>
      <c r="H29" s="90">
        <f t="shared" si="6"/>
        <v>0.5523029999999949</v>
      </c>
      <c r="I29" s="90">
        <f t="shared" si="6"/>
        <v>-1.7155890000000014</v>
      </c>
      <c r="J29" s="86">
        <f t="shared" si="6"/>
        <v>-0.5673870000000036</v>
      </c>
      <c r="L29" s="75" t="s">
        <v>44</v>
      </c>
      <c r="M29" s="114">
        <v>62.759225</v>
      </c>
      <c r="N29" s="76">
        <v>36.949334</v>
      </c>
      <c r="O29" s="68">
        <v>49.923829</v>
      </c>
      <c r="P29" s="114">
        <v>62.788429</v>
      </c>
      <c r="Q29" s="76">
        <v>35.783814</v>
      </c>
      <c r="R29" s="68">
        <v>49.36645</v>
      </c>
      <c r="S29" s="90">
        <f t="shared" si="7"/>
        <v>0.029204000000000008</v>
      </c>
      <c r="T29" s="90">
        <f t="shared" si="7"/>
        <v>-1.1655200000000008</v>
      </c>
      <c r="U29" s="86">
        <f t="shared" si="7"/>
        <v>-0.5573789999999974</v>
      </c>
    </row>
    <row r="30" spans="1:21" ht="12.75">
      <c r="A30" s="75" t="s">
        <v>45</v>
      </c>
      <c r="B30" s="114">
        <v>63.802078</v>
      </c>
      <c r="C30" s="76">
        <v>40.52393</v>
      </c>
      <c r="D30" s="68">
        <v>52.101285</v>
      </c>
      <c r="E30" s="114">
        <v>67.634173</v>
      </c>
      <c r="F30" s="76">
        <v>42.099616</v>
      </c>
      <c r="G30" s="68">
        <v>54.809119</v>
      </c>
      <c r="H30" s="90">
        <f t="shared" si="6"/>
        <v>3.8320950000000025</v>
      </c>
      <c r="I30" s="90">
        <f t="shared" si="6"/>
        <v>1.5756859999999975</v>
      </c>
      <c r="J30" s="86">
        <f t="shared" si="6"/>
        <v>2.7078340000000054</v>
      </c>
      <c r="L30" s="75" t="s">
        <v>45</v>
      </c>
      <c r="M30" s="114">
        <v>51.683886</v>
      </c>
      <c r="N30" s="76">
        <v>29.878865</v>
      </c>
      <c r="O30" s="68">
        <v>40.723563</v>
      </c>
      <c r="P30" s="114">
        <v>53.654112</v>
      </c>
      <c r="Q30" s="76">
        <v>30.666475</v>
      </c>
      <c r="R30" s="68">
        <v>42.108351</v>
      </c>
      <c r="S30" s="90">
        <f t="shared" si="7"/>
        <v>1.9702259999999967</v>
      </c>
      <c r="T30" s="90">
        <f t="shared" si="7"/>
        <v>0.7876099999999973</v>
      </c>
      <c r="U30" s="86">
        <f t="shared" si="7"/>
        <v>1.3847880000000004</v>
      </c>
    </row>
    <row r="31" spans="1:21" ht="12.75">
      <c r="A31" s="75" t="s">
        <v>46</v>
      </c>
      <c r="B31" s="114">
        <v>66.391642</v>
      </c>
      <c r="C31" s="76">
        <v>38.656005</v>
      </c>
      <c r="D31" s="68">
        <v>52.384105</v>
      </c>
      <c r="E31" s="114">
        <v>65.737671</v>
      </c>
      <c r="F31" s="76">
        <v>40.011575</v>
      </c>
      <c r="G31" s="68">
        <v>52.74587</v>
      </c>
      <c r="H31" s="90">
        <f t="shared" si="6"/>
        <v>-0.6539709999999985</v>
      </c>
      <c r="I31" s="90">
        <f t="shared" si="6"/>
        <v>1.3555700000000002</v>
      </c>
      <c r="J31" s="86">
        <f t="shared" si="6"/>
        <v>0.36176499999999834</v>
      </c>
      <c r="L31" s="75" t="s">
        <v>46</v>
      </c>
      <c r="M31" s="114">
        <v>51.869034</v>
      </c>
      <c r="N31" s="76">
        <v>29.607654</v>
      </c>
      <c r="O31" s="68">
        <v>40.626202</v>
      </c>
      <c r="P31" s="114">
        <v>52.231669</v>
      </c>
      <c r="Q31" s="76">
        <v>30.514408</v>
      </c>
      <c r="R31" s="68">
        <v>41.264348</v>
      </c>
      <c r="S31" s="90">
        <f t="shared" si="7"/>
        <v>0.3626349999999974</v>
      </c>
      <c r="T31" s="90">
        <f t="shared" si="7"/>
        <v>0.9067539999999994</v>
      </c>
      <c r="U31" s="86">
        <f t="shared" si="7"/>
        <v>0.638145999999999</v>
      </c>
    </row>
    <row r="32" spans="1:21" ht="12.75">
      <c r="A32" s="75" t="s">
        <v>47</v>
      </c>
      <c r="B32" s="114">
        <v>70.449323</v>
      </c>
      <c r="C32" s="76">
        <v>50.101307</v>
      </c>
      <c r="D32" s="68">
        <v>60.343659</v>
      </c>
      <c r="E32" s="114">
        <v>72.424969</v>
      </c>
      <c r="F32" s="76">
        <v>55.495989</v>
      </c>
      <c r="G32" s="68">
        <v>64.029387</v>
      </c>
      <c r="H32" s="90">
        <f t="shared" si="6"/>
        <v>1.9756459999999976</v>
      </c>
      <c r="I32" s="90">
        <f t="shared" si="6"/>
        <v>5.394682000000003</v>
      </c>
      <c r="J32" s="86">
        <f t="shared" si="6"/>
        <v>3.6857279999999975</v>
      </c>
      <c r="L32" s="75" t="s">
        <v>47</v>
      </c>
      <c r="M32" s="114">
        <v>59.352199</v>
      </c>
      <c r="N32" s="76">
        <v>42.8434</v>
      </c>
      <c r="O32" s="68">
        <v>51.153323</v>
      </c>
      <c r="P32" s="114">
        <v>60.832276</v>
      </c>
      <c r="Q32" s="76">
        <v>46.569207</v>
      </c>
      <c r="R32" s="68">
        <v>53.758798</v>
      </c>
      <c r="S32" s="90">
        <f t="shared" si="7"/>
        <v>1.4800770000000014</v>
      </c>
      <c r="T32" s="90">
        <f t="shared" si="7"/>
        <v>3.725806999999996</v>
      </c>
      <c r="U32" s="86">
        <f t="shared" si="7"/>
        <v>2.6054749999999984</v>
      </c>
    </row>
    <row r="33" spans="1:21" ht="12.75">
      <c r="A33" s="75"/>
      <c r="B33" s="90"/>
      <c r="C33" s="90"/>
      <c r="D33" s="91"/>
      <c r="E33" s="90"/>
      <c r="F33" s="90"/>
      <c r="G33" s="91"/>
      <c r="H33" s="90"/>
      <c r="I33" s="90"/>
      <c r="J33" s="86"/>
      <c r="L33" s="75"/>
      <c r="M33" s="90"/>
      <c r="N33" s="90"/>
      <c r="O33" s="91"/>
      <c r="P33" s="90"/>
      <c r="Q33" s="90"/>
      <c r="R33" s="91"/>
      <c r="S33" s="90"/>
      <c r="T33" s="90"/>
      <c r="U33" s="86"/>
    </row>
    <row r="34" spans="1:21" ht="12.75">
      <c r="A34" s="116" t="s">
        <v>48</v>
      </c>
      <c r="B34" s="114">
        <v>68.539909</v>
      </c>
      <c r="C34" s="76">
        <v>41.526213</v>
      </c>
      <c r="D34" s="68">
        <v>54.935764</v>
      </c>
      <c r="E34" s="114">
        <v>68.741943</v>
      </c>
      <c r="F34" s="76">
        <v>42.809434</v>
      </c>
      <c r="G34" s="68">
        <v>55.69239</v>
      </c>
      <c r="H34" s="90">
        <f>E34-B34</f>
        <v>0.20203400000001182</v>
      </c>
      <c r="I34" s="90">
        <f>F34-C34</f>
        <v>1.2832210000000046</v>
      </c>
      <c r="J34" s="86">
        <f>G34-D34</f>
        <v>0.7566260000000042</v>
      </c>
      <c r="L34" s="116" t="s">
        <v>48</v>
      </c>
      <c r="M34" s="114">
        <v>56.295538</v>
      </c>
      <c r="N34" s="76">
        <v>32.321504</v>
      </c>
      <c r="O34" s="68">
        <v>44.222173</v>
      </c>
      <c r="P34" s="114">
        <v>56.981738</v>
      </c>
      <c r="Q34" s="76">
        <v>33.71182</v>
      </c>
      <c r="R34" s="68">
        <v>45.272033</v>
      </c>
      <c r="S34" s="90">
        <f>P34-M34</f>
        <v>0.6861999999999995</v>
      </c>
      <c r="T34" s="90">
        <f>Q34-N34</f>
        <v>1.3903160000000057</v>
      </c>
      <c r="U34" s="86">
        <f>R34-O34</f>
        <v>1.0498600000000025</v>
      </c>
    </row>
    <row r="35" spans="1:21" ht="12.75">
      <c r="A35" s="75"/>
      <c r="B35" s="90"/>
      <c r="C35" s="90"/>
      <c r="D35" s="91"/>
      <c r="E35" s="90"/>
      <c r="F35" s="90"/>
      <c r="G35" s="91"/>
      <c r="H35" s="90"/>
      <c r="I35" s="90"/>
      <c r="J35" s="86"/>
      <c r="L35" s="75"/>
      <c r="M35" s="90"/>
      <c r="N35" s="90"/>
      <c r="O35" s="91"/>
      <c r="P35" s="90"/>
      <c r="Q35" s="90"/>
      <c r="R35" s="91"/>
      <c r="S35" s="90"/>
      <c r="T35" s="90"/>
      <c r="U35" s="86"/>
    </row>
    <row r="36" spans="1:21" ht="12.75">
      <c r="A36" s="117" t="s">
        <v>49</v>
      </c>
      <c r="B36" s="118">
        <v>74.909054</v>
      </c>
      <c r="C36" s="88">
        <v>55.961295</v>
      </c>
      <c r="D36" s="89">
        <v>65.397309</v>
      </c>
      <c r="E36" s="118">
        <v>75.69234</v>
      </c>
      <c r="F36" s="88">
        <v>56.957593</v>
      </c>
      <c r="G36" s="89">
        <v>66.295401</v>
      </c>
      <c r="H36" s="88">
        <f>E36-B36</f>
        <v>0.7832860000000039</v>
      </c>
      <c r="I36" s="88">
        <f>F36-C36</f>
        <v>0.996298000000003</v>
      </c>
      <c r="J36" s="38">
        <f>G36-D36</f>
        <v>0.8980919999999912</v>
      </c>
      <c r="L36" s="117" t="s">
        <v>49</v>
      </c>
      <c r="M36" s="118">
        <v>67.142903</v>
      </c>
      <c r="N36" s="88">
        <v>49.126236</v>
      </c>
      <c r="O36" s="89">
        <v>58.098562</v>
      </c>
      <c r="P36" s="118">
        <v>68.0404</v>
      </c>
      <c r="Q36" s="88">
        <v>50.154192</v>
      </c>
      <c r="R36" s="89">
        <v>59.069071</v>
      </c>
      <c r="S36" s="88">
        <f>P36-M36</f>
        <v>0.8974970000000013</v>
      </c>
      <c r="T36" s="88">
        <f>Q36-N36</f>
        <v>1.0279560000000032</v>
      </c>
      <c r="U36" s="38">
        <f>R36-O36</f>
        <v>0.9705089999999998</v>
      </c>
    </row>
    <row r="37" spans="1:21" ht="12.75">
      <c r="A37" s="81"/>
      <c r="B37" s="83"/>
      <c r="C37" s="92"/>
      <c r="D37" s="119"/>
      <c r="E37" s="83"/>
      <c r="F37" s="92"/>
      <c r="G37" s="119"/>
      <c r="H37" s="83"/>
      <c r="I37" s="92"/>
      <c r="J37" s="84"/>
      <c r="L37" s="81"/>
      <c r="M37" s="83"/>
      <c r="N37" s="92"/>
      <c r="O37" s="119"/>
      <c r="P37" s="83"/>
      <c r="Q37" s="92"/>
      <c r="R37" s="119"/>
      <c r="S37" s="83"/>
      <c r="T37" s="92"/>
      <c r="U37" s="84"/>
    </row>
    <row r="38" spans="1:21" ht="19.5" customHeight="1" thickBot="1">
      <c r="A38" s="206" t="s">
        <v>172</v>
      </c>
      <c r="B38" s="93"/>
      <c r="C38" s="93"/>
      <c r="D38" s="93"/>
      <c r="E38" s="93"/>
      <c r="F38" s="93"/>
      <c r="G38" s="93"/>
      <c r="H38" s="93"/>
      <c r="I38" s="93"/>
      <c r="J38" s="94"/>
      <c r="L38" s="206" t="s">
        <v>172</v>
      </c>
      <c r="M38" s="93"/>
      <c r="N38" s="93"/>
      <c r="O38" s="93"/>
      <c r="P38" s="93"/>
      <c r="Q38" s="93"/>
      <c r="R38" s="93"/>
      <c r="S38" s="93"/>
      <c r="T38" s="93"/>
      <c r="U38" s="94"/>
    </row>
    <row r="39" ht="13.5" thickTop="1"/>
  </sheetData>
  <sheetProtection/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10" width="6.140625" style="0" customWidth="1"/>
  </cols>
  <sheetData>
    <row r="1" spans="1:10" ht="19.5" customHeight="1" thickTop="1">
      <c r="A1" s="212" t="s">
        <v>153</v>
      </c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106" t="s">
        <v>62</v>
      </c>
      <c r="B2" s="123" t="s">
        <v>170</v>
      </c>
      <c r="C2" s="79"/>
      <c r="D2" s="95"/>
      <c r="E2" s="123" t="s">
        <v>175</v>
      </c>
      <c r="F2" s="79"/>
      <c r="G2" s="95"/>
      <c r="H2" s="79" t="s">
        <v>64</v>
      </c>
      <c r="I2" s="79"/>
      <c r="J2" s="80"/>
    </row>
    <row r="3" spans="1:10" ht="12.75">
      <c r="A3" s="107" t="s">
        <v>63</v>
      </c>
      <c r="B3" s="108" t="s">
        <v>6</v>
      </c>
      <c r="C3" s="108" t="s">
        <v>7</v>
      </c>
      <c r="D3" s="109" t="s">
        <v>50</v>
      </c>
      <c r="E3" s="108" t="s">
        <v>6</v>
      </c>
      <c r="F3" s="108" t="s">
        <v>7</v>
      </c>
      <c r="G3" s="109" t="s">
        <v>50</v>
      </c>
      <c r="H3" s="108" t="s">
        <v>6</v>
      </c>
      <c r="I3" s="108" t="s">
        <v>7</v>
      </c>
      <c r="J3" s="110" t="s">
        <v>50</v>
      </c>
    </row>
    <row r="4" spans="1:10" ht="12.75">
      <c r="A4" s="78"/>
      <c r="B4" s="111"/>
      <c r="C4" s="111"/>
      <c r="D4" s="112"/>
      <c r="E4" s="111"/>
      <c r="F4" s="111"/>
      <c r="G4" s="112"/>
      <c r="H4" s="111"/>
      <c r="I4" s="111"/>
      <c r="J4" s="113"/>
    </row>
    <row r="5" spans="1:10" ht="12.75">
      <c r="A5" s="75" t="s">
        <v>24</v>
      </c>
      <c r="B5" s="114">
        <f>'Disocc.Italia genere'!B6/('Disocc.Italia genere'!B6+'Occup Italia genere'!B6)%</f>
        <v>8.411328552327701</v>
      </c>
      <c r="C5" s="76">
        <f>'Disocc.Italia genere'!C6/('Disocc.Italia genere'!C6+'Occup Italia genere'!C6)%</f>
        <v>9.285835787890454</v>
      </c>
      <c r="D5" s="68">
        <f>'Disocc.Italia genere'!D6/('Disocc.Italia genere'!D6+'Occup Italia genere'!D6)%</f>
        <v>8.806081813915448</v>
      </c>
      <c r="E5" s="114">
        <f>'Disocc.Italia genere'!E6/('Disocc.Italia genere'!E6+'Occup Italia genere'!E6)%</f>
        <v>7.796105607339807</v>
      </c>
      <c r="F5" s="76">
        <f>'Disocc.Italia genere'!F6/('Disocc.Italia genere'!F6+'Occup Italia genere'!F6)%</f>
        <v>10.343962684980749</v>
      </c>
      <c r="G5" s="68">
        <f>'Disocc.Italia genere'!G6/('Disocc.Italia genere'!G6+'Occup Italia genere'!G6)%</f>
        <v>8.931275600147123</v>
      </c>
      <c r="H5" s="90">
        <f aca="true" t="shared" si="0" ref="H5:J36">E5-B5</f>
        <v>-0.6152229449878943</v>
      </c>
      <c r="I5" s="90">
        <f t="shared" si="0"/>
        <v>1.058126897090295</v>
      </c>
      <c r="J5" s="86">
        <f t="shared" si="0"/>
        <v>0.12519378623167476</v>
      </c>
    </row>
    <row r="6" spans="1:10" ht="12.75">
      <c r="A6" s="75" t="s">
        <v>65</v>
      </c>
      <c r="B6" s="114">
        <f>'Disocc.Italia genere'!B7/('Disocc.Italia genere'!B7+'Occup Italia genere'!B7)%</f>
        <v>8.397259841525397</v>
      </c>
      <c r="C6" s="76">
        <f>'Disocc.Italia genere'!C7/('Disocc.Italia genere'!C7+'Occup Italia genere'!C7)%</f>
        <v>8.514866058286724</v>
      </c>
      <c r="D6" s="68">
        <f>'Disocc.Italia genere'!D7/('Disocc.Italia genere'!D7+'Occup Italia genere'!D7)%</f>
        <v>8.450153778185587</v>
      </c>
      <c r="E6" s="114">
        <f>'Disocc.Italia genere'!E7/('Disocc.Italia genere'!E7+'Occup Italia genere'!E7)%</f>
        <v>6.221205477711053</v>
      </c>
      <c r="F6" s="76">
        <f>'Disocc.Italia genere'!F7/('Disocc.Italia genere'!F7+'Occup Italia genere'!F7)%</f>
        <v>7.881555686505599</v>
      </c>
      <c r="G6" s="68">
        <f>'Disocc.Italia genere'!G7/('Disocc.Italia genere'!G7+'Occup Italia genere'!G7)%</f>
        <v>6.990191897654584</v>
      </c>
      <c r="H6" s="90">
        <f t="shared" si="0"/>
        <v>-2.1760543638143437</v>
      </c>
      <c r="I6" s="90">
        <f t="shared" si="0"/>
        <v>-0.6333103717811257</v>
      </c>
      <c r="J6" s="86">
        <f t="shared" si="0"/>
        <v>-1.4599618805310035</v>
      </c>
    </row>
    <row r="7" spans="1:10" ht="12.75">
      <c r="A7" s="75" t="s">
        <v>26</v>
      </c>
      <c r="B7" s="114">
        <f>'Disocc.Italia genere'!B8/('Disocc.Italia genere'!B8+'Occup Italia genere'!B8)%</f>
        <v>5.143522796232088</v>
      </c>
      <c r="C7" s="76">
        <f>'Disocc.Italia genere'!C8/('Disocc.Italia genere'!C8+'Occup Italia genere'!C8)%</f>
        <v>7.376468888691171</v>
      </c>
      <c r="D7" s="68">
        <f>'Disocc.Italia genere'!D8/('Disocc.Italia genere'!D8+'Occup Italia genere'!D8)%</f>
        <v>6.133783572220446</v>
      </c>
      <c r="E7" s="114">
        <f>'Disocc.Italia genere'!E8/('Disocc.Italia genere'!E8+'Occup Italia genere'!E8)%</f>
        <v>5.456413399871336</v>
      </c>
      <c r="F7" s="76">
        <f>'Disocc.Italia genere'!F8/('Disocc.Italia genere'!F8+'Occup Italia genere'!F8)%</f>
        <v>6.679090335410415</v>
      </c>
      <c r="G7" s="68">
        <f>'Disocc.Italia genere'!G8/('Disocc.Italia genere'!G8+'Occup Italia genere'!G8)%</f>
        <v>5.994088428395611</v>
      </c>
      <c r="H7" s="90">
        <f t="shared" si="0"/>
        <v>0.31289060363924737</v>
      </c>
      <c r="I7" s="90">
        <f t="shared" si="0"/>
        <v>-0.6973785532807559</v>
      </c>
      <c r="J7" s="86">
        <f t="shared" si="0"/>
        <v>-0.13969514382483528</v>
      </c>
    </row>
    <row r="8" spans="1:10" ht="12.75">
      <c r="A8" s="75" t="s">
        <v>27</v>
      </c>
      <c r="B8" s="114">
        <f>'Disocc.Italia genere'!B9/('Disocc.Italia genere'!B9+'Occup Italia genere'!B9)%</f>
        <v>6.759411898730784</v>
      </c>
      <c r="C8" s="76">
        <f>'Disocc.Italia genere'!C9/('Disocc.Italia genere'!C9+'Occup Italia genere'!C9)%</f>
        <v>12.548191072720542</v>
      </c>
      <c r="D8" s="68">
        <f>'Disocc.Italia genere'!D9/('Disocc.Italia genere'!D9+'Occup Italia genere'!D9)%</f>
        <v>9.312684091773962</v>
      </c>
      <c r="E8" s="114">
        <f>'Disocc.Italia genere'!E9/('Disocc.Italia genere'!E9+'Occup Italia genere'!E9)%</f>
        <v>8.596702641859235</v>
      </c>
      <c r="F8" s="76">
        <f>'Disocc.Italia genere'!F9/('Disocc.Italia genere'!F9+'Occup Italia genere'!F9)%</f>
        <v>12.321324027601452</v>
      </c>
      <c r="G8" s="68">
        <f>'Disocc.Italia genere'!G9/('Disocc.Italia genere'!G9+'Occup Italia genere'!G9)%</f>
        <v>10.258106825387278</v>
      </c>
      <c r="H8" s="90">
        <f t="shared" si="0"/>
        <v>1.8372907431284506</v>
      </c>
      <c r="I8" s="90">
        <f t="shared" si="0"/>
        <v>-0.22686704511908928</v>
      </c>
      <c r="J8" s="86">
        <f t="shared" si="0"/>
        <v>0.9454227336133165</v>
      </c>
    </row>
    <row r="9" spans="1:10" ht="12.75">
      <c r="A9" s="75" t="s">
        <v>28</v>
      </c>
      <c r="B9" s="114">
        <f>'Disocc.Italia genere'!B10/('Disocc.Italia genere'!B10+'Occup Italia genere'!B10)%</f>
        <v>4.1951247494792385</v>
      </c>
      <c r="C9" s="76">
        <f>'Disocc.Italia genere'!C10/('Disocc.Italia genere'!C10+'Occup Italia genere'!C10)%</f>
        <v>4.722004090332491</v>
      </c>
      <c r="D9" s="68">
        <f>'Disocc.Italia genere'!D10/('Disocc.Italia genere'!D10+'Occup Italia genere'!D10)%</f>
        <v>4.434240285107258</v>
      </c>
      <c r="E9" s="114">
        <f>'Disocc.Italia genere'!E10/('Disocc.Italia genere'!E10+'Occup Italia genere'!E10)%</f>
        <v>3.7658365475791555</v>
      </c>
      <c r="F9" s="76">
        <f>'Disocc.Italia genere'!F10/('Disocc.Italia genere'!F10+'Occup Italia genere'!F10)%</f>
        <v>4.574427214305672</v>
      </c>
      <c r="G9" s="68">
        <f>'Disocc.Italia genere'!G10/('Disocc.Italia genere'!G10+'Occup Italia genere'!G10)%</f>
        <v>4.12929914556751</v>
      </c>
      <c r="H9" s="90">
        <f t="shared" si="0"/>
        <v>-0.429288201900083</v>
      </c>
      <c r="I9" s="90">
        <f t="shared" si="0"/>
        <v>-0.14757687602681901</v>
      </c>
      <c r="J9" s="86">
        <f t="shared" si="0"/>
        <v>-0.3049411395397481</v>
      </c>
    </row>
    <row r="10" spans="1:10" ht="12.75">
      <c r="A10" s="75" t="s">
        <v>29</v>
      </c>
      <c r="B10" s="114">
        <f>'Disocc.Italia genere'!B11/('Disocc.Italia genere'!B11+'Occup Italia genere'!B11)%</f>
        <v>4.808161739259406</v>
      </c>
      <c r="C10" s="76">
        <f>'Disocc.Italia genere'!C11/('Disocc.Italia genere'!C11+'Occup Italia genere'!C11)%</f>
        <v>7.298560229543475</v>
      </c>
      <c r="D10" s="68">
        <f>'Disocc.Italia genere'!D11/('Disocc.Italia genere'!D11+'Occup Italia genere'!D11)%</f>
        <v>5.878577981914034</v>
      </c>
      <c r="E10" s="114">
        <f>'Disocc.Italia genere'!E11/('Disocc.Italia genere'!E11+'Occup Italia genere'!E11)%</f>
        <v>4.408248793050927</v>
      </c>
      <c r="F10" s="76">
        <f>'Disocc.Italia genere'!F11/('Disocc.Italia genere'!F11+'Occup Italia genere'!F11)%</f>
        <v>7.770437333104228</v>
      </c>
      <c r="G10" s="68">
        <f>'Disocc.Italia genere'!G11/('Disocc.Italia genere'!G11+'Occup Italia genere'!G11)%</f>
        <v>5.870915309630285</v>
      </c>
      <c r="H10" s="90">
        <f t="shared" si="0"/>
        <v>-0.39991294620847917</v>
      </c>
      <c r="I10" s="90">
        <f t="shared" si="0"/>
        <v>0.47187710356075296</v>
      </c>
      <c r="J10" s="86">
        <f t="shared" si="0"/>
        <v>-0.007662672283748506</v>
      </c>
    </row>
    <row r="11" spans="1:10" ht="12.75">
      <c r="A11" s="77" t="s">
        <v>30</v>
      </c>
      <c r="B11" s="114">
        <f>'Disocc.Italia genere'!B12/('Disocc.Italia genere'!B12+'Occup Italia genere'!B12)%</f>
        <v>4.727382520496494</v>
      </c>
      <c r="C11" s="76">
        <f>'Disocc.Italia genere'!C12/('Disocc.Italia genere'!C12+'Occup Italia genere'!C12)%</f>
        <v>8.485468753884529</v>
      </c>
      <c r="D11" s="68">
        <f>'Disocc.Italia genere'!D12/('Disocc.Italia genere'!D12+'Occup Italia genere'!D12)%</f>
        <v>6.3985304034757355</v>
      </c>
      <c r="E11" s="114">
        <f>'Disocc.Italia genere'!E12/('Disocc.Italia genere'!E12+'Occup Italia genere'!E12)%</f>
        <v>5.091851970351411</v>
      </c>
      <c r="F11" s="76">
        <f>'Disocc.Italia genere'!F12/('Disocc.Italia genere'!F12+'Occup Italia genere'!F12)%</f>
        <v>6.802859645192171</v>
      </c>
      <c r="G11" s="68">
        <f>'Disocc.Italia genere'!G12/('Disocc.Italia genere'!G12+'Occup Italia genere'!G12)%</f>
        <v>5.861790212507769</v>
      </c>
      <c r="H11" s="90">
        <f t="shared" si="0"/>
        <v>0.3644694498549166</v>
      </c>
      <c r="I11" s="90">
        <f t="shared" si="0"/>
        <v>-1.6826091086923585</v>
      </c>
      <c r="J11" s="86">
        <f t="shared" si="0"/>
        <v>-0.5367401909679668</v>
      </c>
    </row>
    <row r="12" spans="1:10" ht="12.75">
      <c r="A12" s="75" t="s">
        <v>31</v>
      </c>
      <c r="B12" s="114">
        <f>'Disocc.Italia genere'!B13/('Disocc.Italia genere'!B13+'Occup Italia genere'!B13)%</f>
        <v>5.089182089220312</v>
      </c>
      <c r="C12" s="76">
        <f>'Disocc.Italia genere'!C13/('Disocc.Italia genere'!C13+'Occup Italia genere'!C13)%</f>
        <v>7.0040707312963715</v>
      </c>
      <c r="D12" s="68">
        <f>'Disocc.Italia genere'!D13/('Disocc.Italia genere'!D13+'Occup Italia genere'!D13)%</f>
        <v>5.960688716643986</v>
      </c>
      <c r="E12" s="114">
        <f>'Disocc.Italia genere'!E13/('Disocc.Italia genere'!E13+'Occup Italia genere'!E13)%</f>
        <v>4.813658361560443</v>
      </c>
      <c r="F12" s="76">
        <f>'Disocc.Italia genere'!F13/('Disocc.Italia genere'!F13+'Occup Italia genere'!F13)%</f>
        <v>7.091576308862596</v>
      </c>
      <c r="G12" s="68">
        <f>'Disocc.Italia genere'!G13/('Disocc.Italia genere'!G13+'Occup Italia genere'!G13)%</f>
        <v>5.855672549530349</v>
      </c>
      <c r="H12" s="90">
        <f t="shared" si="0"/>
        <v>-0.275523727659869</v>
      </c>
      <c r="I12" s="90">
        <f t="shared" si="0"/>
        <v>0.08750557756622435</v>
      </c>
      <c r="J12" s="86">
        <f t="shared" si="0"/>
        <v>-0.1050161671136367</v>
      </c>
    </row>
    <row r="13" spans="1:10" ht="12.75">
      <c r="A13" s="75"/>
      <c r="B13" s="114"/>
      <c r="C13" s="76"/>
      <c r="D13" s="68"/>
      <c r="E13" s="114"/>
      <c r="F13" s="76"/>
      <c r="G13" s="68"/>
      <c r="H13" s="90"/>
      <c r="I13" s="90"/>
      <c r="J13" s="86"/>
    </row>
    <row r="14" spans="1:10" ht="12.75">
      <c r="A14" s="33" t="s">
        <v>32</v>
      </c>
      <c r="B14" s="114">
        <f>'Disocc.Italia genere'!B15/('Disocc.Italia genere'!B15+'Occup Italia genere'!B15)%</f>
        <v>6.177672903234273</v>
      </c>
      <c r="C14" s="76">
        <f>'Disocc.Italia genere'!C15/('Disocc.Italia genere'!C15+'Occup Italia genere'!C15)%</f>
        <v>8.362548208703869</v>
      </c>
      <c r="D14" s="68">
        <f>'Disocc.Italia genere'!D15/('Disocc.Italia genere'!D15+'Occup Italia genere'!D15)%</f>
        <v>7.151081275629899</v>
      </c>
      <c r="E14" s="114">
        <f>'Disocc.Italia genere'!E15/('Disocc.Italia genere'!E15+'Occup Italia genere'!E15)%</f>
        <v>6.3642053448035645</v>
      </c>
      <c r="F14" s="76">
        <f>'Disocc.Italia genere'!F15/('Disocc.Italia genere'!F15+'Occup Italia genere'!F15)%</f>
        <v>8.189251987588076</v>
      </c>
      <c r="G14" s="68">
        <f>'Disocc.Italia genere'!G15/('Disocc.Italia genere'!G15+'Occup Italia genere'!G15)%</f>
        <v>7.170955364686003</v>
      </c>
      <c r="H14" s="90">
        <f t="shared" si="0"/>
        <v>0.18653244156929105</v>
      </c>
      <c r="I14" s="90">
        <f t="shared" si="0"/>
        <v>-0.1732962211157929</v>
      </c>
      <c r="J14" s="86">
        <f t="shared" si="0"/>
        <v>0.019874089056104438</v>
      </c>
    </row>
    <row r="15" spans="1:10" ht="12.75">
      <c r="A15" s="33" t="s">
        <v>33</v>
      </c>
      <c r="B15" s="114">
        <f>'Disocc.Italia genere'!B16/('Disocc.Italia genere'!B16+'Occup Italia genere'!B16)%</f>
        <v>4.850513951238083</v>
      </c>
      <c r="C15" s="76">
        <f>'Disocc.Italia genere'!C16/('Disocc.Italia genere'!C16+'Occup Italia genere'!C16)%</f>
        <v>7.052192614177566</v>
      </c>
      <c r="D15" s="68">
        <f>'Disocc.Italia genere'!D16/('Disocc.Italia genere'!D16+'Occup Italia genere'!D16)%</f>
        <v>5.8267173102608085</v>
      </c>
      <c r="E15" s="114">
        <f>'Disocc.Italia genere'!E16/('Disocc.Italia genere'!E16+'Occup Italia genere'!E16)%</f>
        <v>4.571947165405867</v>
      </c>
      <c r="F15" s="76">
        <f>'Disocc.Italia genere'!F16/('Disocc.Italia genere'!F16+'Occup Italia genere'!F16)%</f>
        <v>7.104609789396484</v>
      </c>
      <c r="G15" s="68">
        <f>'Disocc.Italia genere'!G16/('Disocc.Italia genere'!G16+'Occup Italia genere'!G16)%</f>
        <v>5.7031025556945245</v>
      </c>
      <c r="H15" s="90">
        <f t="shared" si="0"/>
        <v>-0.27856678583221584</v>
      </c>
      <c r="I15" s="90">
        <f t="shared" si="0"/>
        <v>0.052417175218917755</v>
      </c>
      <c r="J15" s="86">
        <f t="shared" si="0"/>
        <v>-0.12361475456628401</v>
      </c>
    </row>
    <row r="16" spans="1:10" ht="12.75">
      <c r="A16" s="115" t="s">
        <v>34</v>
      </c>
      <c r="B16" s="114">
        <f>'Disocc.Italia genere'!B17/('Disocc.Italia genere'!B17+'Occup Italia genere'!B17)%</f>
        <v>5.6152233375209555</v>
      </c>
      <c r="C16" s="76">
        <f>'Disocc.Italia genere'!C17/('Disocc.Italia genere'!C17+'Occup Italia genere'!C17)%</f>
        <v>7.809979995224046</v>
      </c>
      <c r="D16" s="68">
        <f>'Disocc.Italia genere'!D17/('Disocc.Italia genere'!D17+'Occup Italia genere'!D17)%</f>
        <v>6.59105659640031</v>
      </c>
      <c r="E16" s="114">
        <f>'Disocc.Italia genere'!E17/('Disocc.Italia genere'!E17+'Occup Italia genere'!E17)%</f>
        <v>5.608448204853212</v>
      </c>
      <c r="F16" s="76">
        <f>'Disocc.Italia genere'!F17/('Disocc.Italia genere'!F17+'Occup Italia genere'!F17)%</f>
        <v>7.726964569716779</v>
      </c>
      <c r="G16" s="68">
        <f>'Disocc.Italia genere'!G17/('Disocc.Italia genere'!G17+'Occup Italia genere'!G17)%</f>
        <v>6.549038833936816</v>
      </c>
      <c r="H16" s="90">
        <f t="shared" si="0"/>
        <v>-0.006775132667743655</v>
      </c>
      <c r="I16" s="90">
        <f t="shared" si="0"/>
        <v>-0.08301542550726637</v>
      </c>
      <c r="J16" s="86">
        <f t="shared" si="0"/>
        <v>-0.042017762463493646</v>
      </c>
    </row>
    <row r="17" spans="1:10" ht="12.75">
      <c r="A17" s="75"/>
      <c r="B17" s="114"/>
      <c r="C17" s="76"/>
      <c r="D17" s="68"/>
      <c r="E17" s="114"/>
      <c r="F17" s="76"/>
      <c r="G17" s="68"/>
      <c r="H17" s="90"/>
      <c r="I17" s="90"/>
      <c r="J17" s="86"/>
    </row>
    <row r="18" spans="1:10" ht="12.75">
      <c r="A18" s="75" t="s">
        <v>35</v>
      </c>
      <c r="B18" s="114">
        <f>'Disocc.Italia genere'!B19/('Disocc.Italia genere'!B19+'Occup Italia genere'!B19)%</f>
        <v>6.743313755155688</v>
      </c>
      <c r="C18" s="76">
        <f>'Disocc.Italia genere'!C19/('Disocc.Italia genere'!C19+'Occup Italia genere'!C19)%</f>
        <v>8.36048896734559</v>
      </c>
      <c r="D18" s="68">
        <f>'Disocc.Italia genere'!D19/('Disocc.Italia genere'!D19+'Occup Italia genere'!D19)%</f>
        <v>7.479910280843288</v>
      </c>
      <c r="E18" s="114">
        <f>'Disocc.Italia genere'!E19/('Disocc.Italia genere'!E19+'Occup Italia genere'!E19)%</f>
        <v>5.933733490830764</v>
      </c>
      <c r="F18" s="76">
        <f>'Disocc.Italia genere'!F19/('Disocc.Italia genere'!F19+'Occup Italia genere'!F19)%</f>
        <v>8.492382750944868</v>
      </c>
      <c r="G18" s="68">
        <f>'Disocc.Italia genere'!G19/('Disocc.Italia genere'!G19+'Occup Italia genere'!G19)%</f>
        <v>7.117897736245397</v>
      </c>
      <c r="H18" s="90">
        <f t="shared" si="0"/>
        <v>-0.8095802643249241</v>
      </c>
      <c r="I18" s="90">
        <f t="shared" si="0"/>
        <v>0.13189378359927773</v>
      </c>
      <c r="J18" s="86">
        <f t="shared" si="0"/>
        <v>-0.36201254459789034</v>
      </c>
    </row>
    <row r="19" spans="1:10" ht="12.75">
      <c r="A19" s="75" t="s">
        <v>36</v>
      </c>
      <c r="B19" s="114">
        <f>'Disocc.Italia genere'!B20/('Disocc.Italia genere'!B20+'Occup Italia genere'!B20)%</f>
        <v>9.23665816043493</v>
      </c>
      <c r="C19" s="76">
        <f>'Disocc.Italia genere'!C20/('Disocc.Italia genere'!C20+'Occup Italia genere'!C20)%</f>
        <v>12.093664687174583</v>
      </c>
      <c r="D19" s="68">
        <f>'Disocc.Italia genere'!D20/('Disocc.Italia genere'!D20+'Occup Italia genere'!D20)%</f>
        <v>10.524739381724865</v>
      </c>
      <c r="E19" s="114">
        <f>'Disocc.Italia genere'!E20/('Disocc.Italia genere'!E20+'Occup Italia genere'!E20)%</f>
        <v>7.956017611396695</v>
      </c>
      <c r="F19" s="76">
        <f>'Disocc.Italia genere'!F20/('Disocc.Italia genere'!F20+'Occup Italia genere'!F20)%</f>
        <v>10.218497693603936</v>
      </c>
      <c r="G19" s="68">
        <f>'Disocc.Italia genere'!G20/('Disocc.Italia genere'!G20+'Occup Italia genere'!G20)%</f>
        <v>8.970276278506642</v>
      </c>
      <c r="H19" s="90">
        <f t="shared" si="0"/>
        <v>-1.2806405490382344</v>
      </c>
      <c r="I19" s="90">
        <f t="shared" si="0"/>
        <v>-1.8751669935706463</v>
      </c>
      <c r="J19" s="86">
        <f t="shared" si="0"/>
        <v>-1.5544631032182235</v>
      </c>
    </row>
    <row r="20" spans="1:10" ht="12.75">
      <c r="A20" s="75" t="s">
        <v>37</v>
      </c>
      <c r="B20" s="114">
        <f>'Disocc.Italia genere'!B21/('Disocc.Italia genere'!B21+'Occup Italia genere'!B21)%</f>
        <v>9.759911911848016</v>
      </c>
      <c r="C20" s="76">
        <f>'Disocc.Italia genere'!C21/('Disocc.Italia genere'!C21+'Occup Italia genere'!C21)%</f>
        <v>12.658909190554017</v>
      </c>
      <c r="D20" s="68">
        <f>'Disocc.Italia genere'!D21/('Disocc.Italia genere'!D21+'Occup Italia genere'!D21)%</f>
        <v>11.062061649947037</v>
      </c>
      <c r="E20" s="114">
        <f>'Disocc.Italia genere'!E21/('Disocc.Italia genere'!E21+'Occup Italia genere'!E21)%</f>
        <v>6.162019193298185</v>
      </c>
      <c r="F20" s="76">
        <f>'Disocc.Italia genere'!F21/('Disocc.Italia genere'!F21+'Occup Italia genere'!F21)%</f>
        <v>9.631752249380558</v>
      </c>
      <c r="G20" s="68">
        <f>'Disocc.Italia genere'!G21/('Disocc.Italia genere'!G21+'Occup Italia genere'!G21)%</f>
        <v>7.6661206466775855</v>
      </c>
      <c r="H20" s="90">
        <f t="shared" si="0"/>
        <v>-3.597892718549831</v>
      </c>
      <c r="I20" s="90">
        <f t="shared" si="0"/>
        <v>-3.027156941173459</v>
      </c>
      <c r="J20" s="86">
        <f t="shared" si="0"/>
        <v>-3.395941003269451</v>
      </c>
    </row>
    <row r="21" spans="1:10" ht="12.75">
      <c r="A21" s="75" t="s">
        <v>38</v>
      </c>
      <c r="B21" s="114">
        <f>'Disocc.Italia genere'!B22/('Disocc.Italia genere'!B22+'Occup Italia genere'!B22)%</f>
        <v>10.346508078094118</v>
      </c>
      <c r="C21" s="76">
        <f>'Disocc.Italia genere'!C22/('Disocc.Italia genere'!C22+'Occup Italia genere'!C22)%</f>
        <v>11.074321567935652</v>
      </c>
      <c r="D21" s="68">
        <f>'Disocc.Italia genere'!D22/('Disocc.Italia genere'!D22+'Occup Italia genere'!D22)%</f>
        <v>10.66979803927552</v>
      </c>
      <c r="E21" s="114">
        <f>'Disocc.Italia genere'!E22/('Disocc.Italia genere'!E22+'Occup Italia genere'!E22)%</f>
        <v>12.181601101045214</v>
      </c>
      <c r="F21" s="76">
        <f>'Disocc.Italia genere'!F22/('Disocc.Italia genere'!F22+'Occup Italia genere'!F22)%</f>
        <v>11.491694420884963</v>
      </c>
      <c r="G21" s="68">
        <f>'Disocc.Italia genere'!G22/('Disocc.Italia genere'!G22+'Occup Italia genere'!G22)%</f>
        <v>11.875292983531203</v>
      </c>
      <c r="H21" s="90">
        <f t="shared" si="0"/>
        <v>1.8350930229510958</v>
      </c>
      <c r="I21" s="90">
        <f t="shared" si="0"/>
        <v>0.4173728529493115</v>
      </c>
      <c r="J21" s="86">
        <f t="shared" si="0"/>
        <v>1.2054949442556833</v>
      </c>
    </row>
    <row r="22" spans="1:10" ht="12.75">
      <c r="A22" s="75"/>
      <c r="B22" s="114"/>
      <c r="C22" s="76"/>
      <c r="D22" s="68"/>
      <c r="E22" s="114"/>
      <c r="F22" s="76"/>
      <c r="G22" s="68"/>
      <c r="H22" s="90"/>
      <c r="I22" s="90"/>
      <c r="J22" s="86"/>
    </row>
    <row r="23" spans="1:10" ht="12.75">
      <c r="A23" s="116" t="s">
        <v>39</v>
      </c>
      <c r="B23" s="114">
        <f>'Disocc.Italia genere'!B24/('Disocc.Italia genere'!B24+'Occup Italia genere'!B24)%</f>
        <v>9.069866062363985</v>
      </c>
      <c r="C23" s="76">
        <f>'Disocc.Italia genere'!C24/('Disocc.Italia genere'!C24+'Occup Italia genere'!C24)%</f>
        <v>10.477887984096286</v>
      </c>
      <c r="D23" s="68">
        <f>'Disocc.Italia genere'!D24/('Disocc.Italia genere'!D24+'Occup Italia genere'!D24)%</f>
        <v>9.701870808421052</v>
      </c>
      <c r="E23" s="114">
        <f>'Disocc.Italia genere'!E24/('Disocc.Italia genere'!E24+'Occup Italia genere'!E24)%</f>
        <v>9.193121520415305</v>
      </c>
      <c r="F23" s="76">
        <f>'Disocc.Italia genere'!F24/('Disocc.Italia genere'!F24+'Occup Italia genere'!F24)%</f>
        <v>10.206074995971965</v>
      </c>
      <c r="G23" s="68">
        <f>'Disocc.Italia genere'!G24/('Disocc.Italia genere'!G24+'Occup Italia genere'!G24)%</f>
        <v>9.64779248292465</v>
      </c>
      <c r="H23" s="90">
        <f t="shared" si="0"/>
        <v>0.12325545805131988</v>
      </c>
      <c r="I23" s="90">
        <f t="shared" si="0"/>
        <v>-0.27181298812432075</v>
      </c>
      <c r="J23" s="86">
        <f t="shared" si="0"/>
        <v>-0.0540783254964019</v>
      </c>
    </row>
    <row r="24" spans="1:10" ht="12.75">
      <c r="A24" s="75"/>
      <c r="B24" s="114"/>
      <c r="C24" s="76"/>
      <c r="D24" s="68"/>
      <c r="E24" s="114"/>
      <c r="F24" s="76"/>
      <c r="G24" s="68"/>
      <c r="H24" s="90"/>
      <c r="I24" s="90"/>
      <c r="J24" s="86"/>
    </row>
    <row r="25" spans="1:10" ht="12.75">
      <c r="A25" s="75" t="s">
        <v>40</v>
      </c>
      <c r="B25" s="114">
        <f>'Disocc.Italia genere'!B26/('Disocc.Italia genere'!B26+'Occup Italia genere'!B26)%</f>
        <v>8.704825447885101</v>
      </c>
      <c r="C25" s="76">
        <f>'Disocc.Italia genere'!C26/('Disocc.Italia genere'!C26+'Occup Italia genere'!C26)%</f>
        <v>15.96899155051246</v>
      </c>
      <c r="D25" s="68">
        <f>'Disocc.Italia genere'!D26/('Disocc.Italia genere'!D26+'Occup Italia genere'!D26)%</f>
        <v>11.644274531221555</v>
      </c>
      <c r="E25" s="114">
        <f>'Disocc.Italia genere'!E26/('Disocc.Italia genere'!E26+'Occup Italia genere'!E26)%</f>
        <v>7.432691042616049</v>
      </c>
      <c r="F25" s="76">
        <f>'Disocc.Italia genere'!F26/('Disocc.Italia genere'!F26+'Occup Italia genere'!F26)%</f>
        <v>16.130751771098428</v>
      </c>
      <c r="G25" s="68">
        <f>'Disocc.Italia genere'!G26/('Disocc.Italia genere'!G26+'Occup Italia genere'!G26)%</f>
        <v>11.000931131536438</v>
      </c>
      <c r="H25" s="90">
        <f t="shared" si="0"/>
        <v>-1.2721344052690524</v>
      </c>
      <c r="I25" s="90">
        <f t="shared" si="0"/>
        <v>0.16176022058596828</v>
      </c>
      <c r="J25" s="86">
        <f t="shared" si="0"/>
        <v>-0.6433433996851168</v>
      </c>
    </row>
    <row r="26" spans="1:10" ht="12.75">
      <c r="A26" s="75" t="s">
        <v>41</v>
      </c>
      <c r="B26" s="114">
        <f>'Disocc.Italia genere'!B27/('Disocc.Italia genere'!B27+'Occup Italia genere'!B27)%</f>
        <v>11.54819227944177</v>
      </c>
      <c r="C26" s="76">
        <f>'Disocc.Italia genere'!C27/('Disocc.Italia genere'!C27+'Occup Italia genere'!C27)%</f>
        <v>13.617221359064517</v>
      </c>
      <c r="D26" s="68">
        <f>'Disocc.Italia genere'!D27/('Disocc.Italia genere'!D27+'Occup Italia genere'!D27)%</f>
        <v>12.374114821984268</v>
      </c>
      <c r="E26" s="114">
        <f>'Disocc.Italia genere'!E27/('Disocc.Italia genere'!E27+'Occup Italia genere'!E27)%</f>
        <v>11.712589474778179</v>
      </c>
      <c r="F26" s="76">
        <f>'Disocc.Italia genere'!F27/('Disocc.Italia genere'!F27+'Occup Italia genere'!F27)%</f>
        <v>17.098195425191623</v>
      </c>
      <c r="G26" s="68">
        <f>'Disocc.Italia genere'!G27/('Disocc.Italia genere'!G27+'Occup Italia genere'!G27)%</f>
        <v>13.825739635628809</v>
      </c>
      <c r="H26" s="90">
        <f t="shared" si="0"/>
        <v>0.1643971953364094</v>
      </c>
      <c r="I26" s="90">
        <f t="shared" si="0"/>
        <v>3.4809740661271054</v>
      </c>
      <c r="J26" s="86">
        <f t="shared" si="0"/>
        <v>1.4516248136445409</v>
      </c>
    </row>
    <row r="27" spans="1:10" ht="12.75">
      <c r="A27" s="75" t="s">
        <v>42</v>
      </c>
      <c r="B27" s="114">
        <f>'Disocc.Italia genere'!B28/('Disocc.Italia genere'!B28+'Occup Italia genere'!B28)%</f>
        <v>18.396323142625334</v>
      </c>
      <c r="C27" s="76">
        <f>'Disocc.Italia genere'!C28/('Disocc.Italia genere'!C28+'Occup Italia genere'!C28)%</f>
        <v>24.20849499485738</v>
      </c>
      <c r="D27" s="68">
        <f>'Disocc.Italia genere'!D28/('Disocc.Italia genere'!D28+'Occup Italia genere'!D28)%</f>
        <v>20.538487702466544</v>
      </c>
      <c r="E27" s="114">
        <f>'Disocc.Italia genere'!E28/('Disocc.Italia genere'!E28+'Occup Italia genere'!E28)%</f>
        <v>18.404878657070043</v>
      </c>
      <c r="F27" s="76">
        <f>'Disocc.Italia genere'!F28/('Disocc.Italia genere'!F28+'Occup Italia genere'!F28)%</f>
        <v>22.538173173630792</v>
      </c>
      <c r="G27" s="68">
        <f>'Disocc.Italia genere'!G28/('Disocc.Italia genere'!G28+'Occup Italia genere'!G28)%</f>
        <v>19.935345384953578</v>
      </c>
      <c r="H27" s="90">
        <f t="shared" si="0"/>
        <v>0.008555514444708479</v>
      </c>
      <c r="I27" s="90">
        <f t="shared" si="0"/>
        <v>-1.6703218212265867</v>
      </c>
      <c r="J27" s="86">
        <f t="shared" si="0"/>
        <v>-0.6031423175129653</v>
      </c>
    </row>
    <row r="28" spans="1:10" ht="12.75">
      <c r="A28" s="75" t="s">
        <v>43</v>
      </c>
      <c r="B28" s="114">
        <f>'Disocc.Italia genere'!B29/('Disocc.Italia genere'!B29+'Occup Italia genere'!B29)%</f>
        <v>16.575203521870968</v>
      </c>
      <c r="C28" s="76">
        <f>'Disocc.Italia genere'!C29/('Disocc.Italia genere'!C29+'Occup Italia genere'!C29)%</f>
        <v>22.959708934105915</v>
      </c>
      <c r="D28" s="68">
        <f>'Disocc.Italia genere'!D29/('Disocc.Italia genere'!D29+'Occup Italia genere'!D29)%</f>
        <v>18.947147091020746</v>
      </c>
      <c r="E28" s="114">
        <f>'Disocc.Italia genere'!E29/('Disocc.Italia genere'!E29+'Occup Italia genere'!E29)%</f>
        <v>13.755707391491843</v>
      </c>
      <c r="F28" s="76">
        <f>'Disocc.Italia genere'!F29/('Disocc.Italia genere'!F29+'Occup Italia genere'!F29)%</f>
        <v>18.76342211685957</v>
      </c>
      <c r="G28" s="68">
        <f>'Disocc.Italia genere'!G29/('Disocc.Italia genere'!G29+'Occup Italia genere'!G29)%</f>
        <v>15.675334724035585</v>
      </c>
      <c r="H28" s="90">
        <f t="shared" si="0"/>
        <v>-2.8194961303791253</v>
      </c>
      <c r="I28" s="90">
        <f t="shared" si="0"/>
        <v>-4.196286817246346</v>
      </c>
      <c r="J28" s="86">
        <f t="shared" si="0"/>
        <v>-3.271812366985161</v>
      </c>
    </row>
    <row r="29" spans="1:10" ht="12.75">
      <c r="A29" s="75" t="s">
        <v>44</v>
      </c>
      <c r="B29" s="114">
        <f>'Disocc.Italia genere'!B30/('Disocc.Italia genere'!B30+'Occup Italia genere'!B30)%</f>
        <v>10.415435964083175</v>
      </c>
      <c r="C29" s="76">
        <f>'Disocc.Italia genere'!C30/('Disocc.Italia genere'!C30+'Occup Italia genere'!C30)%</f>
        <v>16.504679409397262</v>
      </c>
      <c r="D29" s="68">
        <f>'Disocc.Italia genere'!D30/('Disocc.Italia genere'!D30+'Occup Italia genere'!D30)%</f>
        <v>12.733010152748557</v>
      </c>
      <c r="E29" s="114">
        <f>'Disocc.Italia genere'!E30/('Disocc.Italia genere'!E30+'Occup Italia genere'!E30)%</f>
        <v>11.149048125812936</v>
      </c>
      <c r="F29" s="76">
        <f>'Disocc.Italia genere'!F30/('Disocc.Italia genere'!F30+'Occup Italia genere'!F30)%</f>
        <v>15.726943716460749</v>
      </c>
      <c r="G29" s="68">
        <f>'Disocc.Italia genere'!G30/('Disocc.Italia genere'!G30+'Occup Italia genere'!G30)%</f>
        <v>12.851718792064686</v>
      </c>
      <c r="H29" s="90">
        <f t="shared" si="0"/>
        <v>0.7336121617297611</v>
      </c>
      <c r="I29" s="90">
        <f t="shared" si="0"/>
        <v>-0.7777356929365133</v>
      </c>
      <c r="J29" s="86">
        <f t="shared" si="0"/>
        <v>0.11870863931612874</v>
      </c>
    </row>
    <row r="30" spans="1:10" ht="12.75">
      <c r="A30" s="75" t="s">
        <v>45</v>
      </c>
      <c r="B30" s="114">
        <f>'Disocc.Italia genere'!B31/('Disocc.Italia genere'!B31+'Occup Italia genere'!B31)%</f>
        <v>18.69597759428268</v>
      </c>
      <c r="C30" s="76">
        <f>'Disocc.Italia genere'!C31/('Disocc.Italia genere'!C31+'Occup Italia genere'!C31)%</f>
        <v>25.87683968833515</v>
      </c>
      <c r="D30" s="68">
        <f>'Disocc.Italia genere'!D31/('Disocc.Italia genere'!D31+'Occup Italia genere'!D31)%</f>
        <v>21.502211513993505</v>
      </c>
      <c r="E30" s="114">
        <f>'Disocc.Italia genere'!E31/('Disocc.Italia genere'!E31+'Occup Italia genere'!E31)%</f>
        <v>20.260893952832962</v>
      </c>
      <c r="F30" s="76">
        <f>'Disocc.Italia genere'!F31/('Disocc.Italia genere'!F31+'Occup Italia genere'!F31)%</f>
        <v>26.572924705899325</v>
      </c>
      <c r="G30" s="68">
        <f>'Disocc.Italia genere'!G31/('Disocc.Italia genere'!G31+'Occup Italia genere'!G31)%</f>
        <v>22.705823517578956</v>
      </c>
      <c r="H30" s="90">
        <f t="shared" si="0"/>
        <v>1.5649163585502812</v>
      </c>
      <c r="I30" s="90">
        <f t="shared" si="0"/>
        <v>0.696085017564176</v>
      </c>
      <c r="J30" s="86">
        <f t="shared" si="0"/>
        <v>1.2036120035854516</v>
      </c>
    </row>
    <row r="31" spans="1:10" ht="12.75">
      <c r="A31" s="75" t="s">
        <v>46</v>
      </c>
      <c r="B31" s="114">
        <f>'Disocc.Italia genere'!B32/('Disocc.Italia genere'!B32+'Occup Italia genere'!B32)%</f>
        <v>21.46175047878179</v>
      </c>
      <c r="C31" s="76">
        <f>'Disocc.Italia genere'!C32/('Disocc.Italia genere'!C32+'Occup Italia genere'!C32)%</f>
        <v>23.189125346540145</v>
      </c>
      <c r="D31" s="68">
        <f>'Disocc.Italia genere'!D32/('Disocc.Italia genere'!D32+'Occup Italia genere'!D32)%</f>
        <v>22.101234391723153</v>
      </c>
      <c r="E31" s="114">
        <f>'Disocc.Italia genere'!E32/('Disocc.Italia genere'!E32+'Occup Italia genere'!E32)%</f>
        <v>20.149465805972195</v>
      </c>
      <c r="F31" s="76">
        <f>'Disocc.Italia genere'!F32/('Disocc.Italia genere'!F32+'Occup Italia genere'!F32)%</f>
        <v>23.50164608315857</v>
      </c>
      <c r="G31" s="68">
        <f>'Disocc.Italia genere'!G32/('Disocc.Italia genere'!G32+'Occup Italia genere'!G32)%</f>
        <v>21.426896310691106</v>
      </c>
      <c r="H31" s="90">
        <f t="shared" si="0"/>
        <v>-1.3122846728095965</v>
      </c>
      <c r="I31" s="90">
        <f t="shared" si="0"/>
        <v>0.31252073661842417</v>
      </c>
      <c r="J31" s="86">
        <f t="shared" si="0"/>
        <v>-0.6743380810320474</v>
      </c>
    </row>
    <row r="32" spans="1:10" ht="12.75">
      <c r="A32" s="75" t="s">
        <v>47</v>
      </c>
      <c r="B32" s="114">
        <f>'Disocc.Italia genere'!B33/('Disocc.Italia genere'!B33+'Occup Italia genere'!B33)%</f>
        <v>15.563034474388216</v>
      </c>
      <c r="C32" s="76">
        <f>'Disocc.Italia genere'!C33/('Disocc.Italia genere'!C33+'Occup Italia genere'!C33)%</f>
        <v>14.295904481805014</v>
      </c>
      <c r="D32" s="68">
        <f>'Disocc.Italia genere'!D33/('Disocc.Italia genere'!D33+'Occup Italia genere'!D33)%</f>
        <v>15.04513690581203</v>
      </c>
      <c r="E32" s="114">
        <f>'Disocc.Italia genere'!E33/('Disocc.Italia genere'!E33+'Occup Italia genere'!E33)%</f>
        <v>15.60890701346496</v>
      </c>
      <c r="F32" s="76">
        <f>'Disocc.Italia genere'!F33/('Disocc.Italia genere'!F33+'Occup Italia genere'!F33)%</f>
        <v>15.960865552523424</v>
      </c>
      <c r="G32" s="68">
        <f>'Disocc.Italia genere'!G33/('Disocc.Italia genere'!G33+'Occup Italia genere'!G33)%</f>
        <v>15.759610107851584</v>
      </c>
      <c r="H32" s="90">
        <f t="shared" si="0"/>
        <v>0.04587253907674338</v>
      </c>
      <c r="I32" s="90">
        <f t="shared" si="0"/>
        <v>1.6649610707184106</v>
      </c>
      <c r="J32" s="86">
        <f t="shared" si="0"/>
        <v>0.7144732020395548</v>
      </c>
    </row>
    <row r="33" spans="1:10" ht="12.75">
      <c r="A33" s="75"/>
      <c r="B33" s="114"/>
      <c r="C33" s="76"/>
      <c r="D33" s="68"/>
      <c r="E33" s="114"/>
      <c r="F33" s="76"/>
      <c r="G33" s="68"/>
      <c r="H33" s="90"/>
      <c r="I33" s="90"/>
      <c r="J33" s="86"/>
    </row>
    <row r="34" spans="1:10" ht="12.75">
      <c r="A34" s="116" t="s">
        <v>48</v>
      </c>
      <c r="B34" s="114">
        <f>'Disocc.Italia genere'!B35/('Disocc.Italia genere'!B35+'Occup Italia genere'!B35)%</f>
        <v>17.534354395781307</v>
      </c>
      <c r="C34" s="76">
        <f>'Disocc.Italia genere'!C35/('Disocc.Italia genere'!C35+'Occup Italia genere'!C35)%</f>
        <v>21.915498974057773</v>
      </c>
      <c r="D34" s="68">
        <f>'Disocc.Italia genere'!D35/('Disocc.Italia genere'!D35+'Occup Italia genere'!D35)%</f>
        <v>19.19248795733994</v>
      </c>
      <c r="E34" s="114">
        <f>'Disocc.Italia genere'!E35/('Disocc.Italia genere'!E35+'Occup Italia genere'!E35)%</f>
        <v>16.743323255773205</v>
      </c>
      <c r="F34" s="76">
        <f>'Disocc.Italia genere'!F35/('Disocc.Italia genere'!F35+'Occup Italia genere'!F35)%</f>
        <v>20.960015506917706</v>
      </c>
      <c r="G34" s="68">
        <f>'Disocc.Italia genere'!G35/('Disocc.Italia genere'!G35+'Occup Italia genere'!G35)%</f>
        <v>18.36883006093011</v>
      </c>
      <c r="H34" s="90">
        <f t="shared" si="0"/>
        <v>-0.7910311400081014</v>
      </c>
      <c r="I34" s="90">
        <f t="shared" si="0"/>
        <v>-0.9554834671400663</v>
      </c>
      <c r="J34" s="86">
        <f t="shared" si="0"/>
        <v>-0.8236578964098271</v>
      </c>
    </row>
    <row r="35" spans="1:10" ht="12.75">
      <c r="A35" s="75"/>
      <c r="B35" s="114"/>
      <c r="C35" s="76"/>
      <c r="D35" s="68"/>
      <c r="E35" s="114"/>
      <c r="F35" s="76"/>
      <c r="G35" s="68"/>
      <c r="H35" s="90"/>
      <c r="I35" s="90"/>
      <c r="J35" s="86"/>
    </row>
    <row r="36" spans="1:10" ht="12.75">
      <c r="A36" s="117" t="s">
        <v>49</v>
      </c>
      <c r="B36" s="118">
        <f>'Disocc.Italia genere'!B37/('Disocc.Italia genere'!B37+'Occup Italia genere'!B37)%</f>
        <v>10.106444138650687</v>
      </c>
      <c r="C36" s="88">
        <f>'Disocc.Italia genere'!C37/('Disocc.Italia genere'!C37+'Occup Italia genere'!C37)%</f>
        <v>12.083565937182975</v>
      </c>
      <c r="D36" s="89">
        <f>'Disocc.Italia genere'!D37/('Disocc.Italia genere'!D37+'Occup Italia genere'!D37)%</f>
        <v>10.94883484136718</v>
      </c>
      <c r="E36" s="118">
        <f>'Disocc.Italia genere'!E37/('Disocc.Italia genere'!E37+'Occup Italia genere'!E37)%</f>
        <v>9.84670857150686</v>
      </c>
      <c r="F36" s="88">
        <f>'Disocc.Italia genere'!F37/('Disocc.Italia genere'!F37+'Occup Italia genere'!F37)%</f>
        <v>11.774198769655682</v>
      </c>
      <c r="G36" s="89">
        <f>'Disocc.Italia genere'!G37/('Disocc.Italia genere'!G37+'Occup Italia genere'!G37)%</f>
        <v>10.671402960876412</v>
      </c>
      <c r="H36" s="88">
        <f t="shared" si="0"/>
        <v>-0.25973556714382795</v>
      </c>
      <c r="I36" s="88">
        <f t="shared" si="0"/>
        <v>-0.3093671675272933</v>
      </c>
      <c r="J36" s="38">
        <f t="shared" si="0"/>
        <v>-0.2774318804907683</v>
      </c>
    </row>
    <row r="37" spans="1:10" ht="12.75">
      <c r="A37" s="81"/>
      <c r="B37" s="83"/>
      <c r="C37" s="92"/>
      <c r="D37" s="119"/>
      <c r="E37" s="83"/>
      <c r="F37" s="92"/>
      <c r="G37" s="119"/>
      <c r="H37" s="83"/>
      <c r="I37" s="92"/>
      <c r="J37" s="84"/>
    </row>
    <row r="38" spans="1:10" ht="18" customHeight="1" thickBot="1">
      <c r="A38" s="206" t="s">
        <v>172</v>
      </c>
      <c r="B38" s="93"/>
      <c r="C38" s="93"/>
      <c r="D38" s="93"/>
      <c r="E38" s="93"/>
      <c r="F38" s="93"/>
      <c r="G38" s="93"/>
      <c r="H38" s="93"/>
      <c r="I38" s="93"/>
      <c r="J38" s="94"/>
    </row>
    <row r="39" ht="13.5" thickTop="1"/>
  </sheetData>
  <sheetProtection/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421875" style="160" customWidth="1"/>
    <col min="2" max="3" width="6.7109375" style="160" customWidth="1"/>
    <col min="4" max="4" width="7.421875" style="160" customWidth="1"/>
    <col min="5" max="6" width="6.7109375" style="160" customWidth="1"/>
    <col min="7" max="7" width="7.421875" style="160" customWidth="1"/>
    <col min="8" max="8" width="5.8515625" style="160" customWidth="1"/>
    <col min="9" max="9" width="6.140625" style="160" customWidth="1"/>
    <col min="10" max="10" width="5.8515625" style="160" customWidth="1"/>
    <col min="11" max="11" width="5.7109375" style="160" customWidth="1"/>
    <col min="12" max="12" width="5.8515625" style="160" customWidth="1"/>
    <col min="13" max="13" width="5.7109375" style="160" customWidth="1"/>
    <col min="14" max="16384" width="9.140625" style="160" customWidth="1"/>
  </cols>
  <sheetData>
    <row r="1" spans="1:13" ht="19.5" customHeight="1" thickTop="1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</row>
    <row r="2" spans="1:13" ht="19.5" customHeight="1">
      <c r="A2" s="161" t="s">
        <v>115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3" ht="12.75">
      <c r="A3" s="365" t="s">
        <v>53</v>
      </c>
      <c r="B3" s="368" t="s">
        <v>165</v>
      </c>
      <c r="C3" s="369"/>
      <c r="D3" s="370"/>
      <c r="E3" s="368" t="s">
        <v>173</v>
      </c>
      <c r="F3" s="369"/>
      <c r="G3" s="370"/>
      <c r="H3" s="164" t="s">
        <v>2</v>
      </c>
      <c r="I3" s="164"/>
      <c r="J3" s="164"/>
      <c r="K3" s="164"/>
      <c r="L3" s="164"/>
      <c r="M3" s="165"/>
    </row>
    <row r="4" spans="1:13" ht="12.75">
      <c r="A4" s="366"/>
      <c r="B4" s="371"/>
      <c r="C4" s="372"/>
      <c r="D4" s="373"/>
      <c r="E4" s="371"/>
      <c r="F4" s="372"/>
      <c r="G4" s="373"/>
      <c r="H4" s="166" t="s">
        <v>3</v>
      </c>
      <c r="I4" s="167"/>
      <c r="J4" s="166" t="s">
        <v>4</v>
      </c>
      <c r="K4" s="167"/>
      <c r="L4" s="166" t="s">
        <v>5</v>
      </c>
      <c r="M4" s="168"/>
    </row>
    <row r="5" spans="1:13" ht="12.75">
      <c r="A5" s="367"/>
      <c r="B5" s="169" t="s">
        <v>54</v>
      </c>
      <c r="C5" s="169" t="s">
        <v>55</v>
      </c>
      <c r="D5" s="213" t="s">
        <v>50</v>
      </c>
      <c r="E5" s="169" t="s">
        <v>54</v>
      </c>
      <c r="F5" s="169" t="s">
        <v>55</v>
      </c>
      <c r="G5" s="213" t="s">
        <v>50</v>
      </c>
      <c r="H5" s="170" t="s">
        <v>56</v>
      </c>
      <c r="I5" s="171" t="s">
        <v>57</v>
      </c>
      <c r="J5" s="170" t="s">
        <v>56</v>
      </c>
      <c r="K5" s="171" t="s">
        <v>57</v>
      </c>
      <c r="L5" s="172" t="s">
        <v>56</v>
      </c>
      <c r="M5" s="173" t="s">
        <v>57</v>
      </c>
    </row>
    <row r="6" spans="1:13" ht="9" customHeight="1">
      <c r="A6" s="174"/>
      <c r="B6" s="175"/>
      <c r="C6" s="175"/>
      <c r="D6" s="176"/>
      <c r="E6" s="175"/>
      <c r="F6" s="175"/>
      <c r="G6" s="176"/>
      <c r="H6" s="175"/>
      <c r="I6" s="177"/>
      <c r="J6" s="175"/>
      <c r="K6" s="177"/>
      <c r="L6" s="175"/>
      <c r="M6" s="178"/>
    </row>
    <row r="7" spans="1:13" ht="12.75">
      <c r="A7" s="179" t="s">
        <v>58</v>
      </c>
      <c r="B7" s="25">
        <v>994.62</v>
      </c>
      <c r="C7" s="25">
        <v>810.6</v>
      </c>
      <c r="D7" s="181">
        <v>1805.221</v>
      </c>
      <c r="E7" s="25">
        <v>1020.249</v>
      </c>
      <c r="F7" s="25">
        <v>797.113</v>
      </c>
      <c r="G7" s="181">
        <v>1817.362</v>
      </c>
      <c r="H7" s="180">
        <f>E7-B7</f>
        <v>25.62900000000002</v>
      </c>
      <c r="I7" s="182">
        <f>E7/B7%-100</f>
        <v>2.576762984858547</v>
      </c>
      <c r="J7" s="180">
        <f>F7-C7</f>
        <v>-13.486999999999966</v>
      </c>
      <c r="K7" s="182">
        <f>F7/C7%-100</f>
        <v>-1.6638292622748452</v>
      </c>
      <c r="L7" s="180">
        <f>G7-D7</f>
        <v>12.141000000000076</v>
      </c>
      <c r="M7" s="183">
        <f>G7/D7%-100</f>
        <v>0.6725492335841494</v>
      </c>
    </row>
    <row r="8" spans="1:13" ht="12.75">
      <c r="A8" s="184" t="s">
        <v>113</v>
      </c>
      <c r="B8" s="218">
        <v>91.344</v>
      </c>
      <c r="C8" s="218">
        <v>82.976</v>
      </c>
      <c r="D8" s="181">
        <v>174.32</v>
      </c>
      <c r="E8" s="218">
        <v>86.265</v>
      </c>
      <c r="F8" s="218">
        <v>91.966</v>
      </c>
      <c r="G8" s="181">
        <v>178.232</v>
      </c>
      <c r="H8" s="180">
        <f>E8-B8</f>
        <v>-5.0789999999999935</v>
      </c>
      <c r="I8" s="182">
        <f>E8/B8%-100</f>
        <v>-5.560299527062526</v>
      </c>
      <c r="J8" s="180">
        <f>F8-C8</f>
        <v>8.989999999999995</v>
      </c>
      <c r="K8" s="182">
        <f>F8/C8%-100</f>
        <v>10.834458156575394</v>
      </c>
      <c r="L8" s="180">
        <f>G8-D8</f>
        <v>3.912000000000006</v>
      </c>
      <c r="M8" s="183">
        <f>G8/D8%-100</f>
        <v>2.244148692060591</v>
      </c>
    </row>
    <row r="9" spans="1:13" ht="4.5" customHeight="1">
      <c r="A9" s="184"/>
      <c r="B9" s="218"/>
      <c r="C9" s="218"/>
      <c r="D9" s="181"/>
      <c r="E9" s="218"/>
      <c r="F9" s="218"/>
      <c r="G9" s="181"/>
      <c r="H9" s="180"/>
      <c r="I9" s="182"/>
      <c r="J9" s="180"/>
      <c r="K9" s="182"/>
      <c r="L9" s="180"/>
      <c r="M9" s="183"/>
    </row>
    <row r="10" spans="1:13" ht="19.5" customHeight="1">
      <c r="A10" s="185" t="s">
        <v>59</v>
      </c>
      <c r="B10" s="247">
        <f aca="true" t="shared" si="0" ref="B10:G10">B8+B7</f>
        <v>1085.964</v>
      </c>
      <c r="C10" s="247">
        <f t="shared" si="0"/>
        <v>893.576</v>
      </c>
      <c r="D10" s="187">
        <f t="shared" si="0"/>
        <v>1979.541</v>
      </c>
      <c r="E10" s="247">
        <f t="shared" si="0"/>
        <v>1106.5140000000001</v>
      </c>
      <c r="F10" s="247">
        <f t="shared" si="0"/>
        <v>889.0790000000001</v>
      </c>
      <c r="G10" s="187">
        <f t="shared" si="0"/>
        <v>1995.594</v>
      </c>
      <c r="H10" s="186">
        <f>E10-B10</f>
        <v>20.550000000000182</v>
      </c>
      <c r="I10" s="188">
        <f>E10/B10%-100</f>
        <v>1.8923279224725889</v>
      </c>
      <c r="J10" s="186">
        <f>F10-C10</f>
        <v>-4.496999999999957</v>
      </c>
      <c r="K10" s="188">
        <f>F10/C10%-100</f>
        <v>-0.5032588162618481</v>
      </c>
      <c r="L10" s="186">
        <f>G10-D10</f>
        <v>16.05300000000011</v>
      </c>
      <c r="M10" s="189">
        <f>G10/D10%-100</f>
        <v>0.8109455676846267</v>
      </c>
    </row>
    <row r="11" spans="1:13" ht="7.5" customHeight="1">
      <c r="A11" s="323"/>
      <c r="B11" s="324"/>
      <c r="C11" s="218"/>
      <c r="D11" s="325"/>
      <c r="E11" s="324"/>
      <c r="F11" s="218"/>
      <c r="G11" s="325"/>
      <c r="H11" s="326"/>
      <c r="I11" s="327"/>
      <c r="J11" s="328"/>
      <c r="K11" s="329"/>
      <c r="L11" s="180"/>
      <c r="M11" s="183"/>
    </row>
    <row r="12" spans="1:13" ht="12.75">
      <c r="A12" s="330" t="s">
        <v>126</v>
      </c>
      <c r="B12" s="331">
        <v>55.85</v>
      </c>
      <c r="C12" s="218">
        <v>69.475</v>
      </c>
      <c r="D12" s="180">
        <v>125.325</v>
      </c>
      <c r="E12" s="331">
        <v>40.676</v>
      </c>
      <c r="F12" s="218">
        <v>58.869</v>
      </c>
      <c r="G12" s="180">
        <v>99.545</v>
      </c>
      <c r="H12" s="332">
        <f>E12-B12</f>
        <v>-15.174</v>
      </c>
      <c r="I12" s="286">
        <f>E12/B12%-100</f>
        <v>-27.169203222918526</v>
      </c>
      <c r="J12" s="333">
        <f>F12-C12</f>
        <v>-10.605999999999995</v>
      </c>
      <c r="K12" s="182">
        <f>F12/C12%-100</f>
        <v>-15.265922993882683</v>
      </c>
      <c r="L12" s="180">
        <f>G12-D12</f>
        <v>-25.78</v>
      </c>
      <c r="M12" s="183">
        <f>G12/D12%-100</f>
        <v>-20.57051665669259</v>
      </c>
    </row>
    <row r="13" spans="1:13" ht="12.75">
      <c r="A13" s="330" t="s">
        <v>127</v>
      </c>
      <c r="B13" s="331">
        <f aca="true" t="shared" si="1" ref="B13:G13">B15-B12</f>
        <v>248.17</v>
      </c>
      <c r="C13" s="218">
        <f t="shared" si="1"/>
        <v>413.832</v>
      </c>
      <c r="D13" s="180">
        <f t="shared" si="1"/>
        <v>662.002</v>
      </c>
      <c r="E13" s="331">
        <f t="shared" si="1"/>
        <v>239.90300000000002</v>
      </c>
      <c r="F13" s="218">
        <f t="shared" si="1"/>
        <v>419.346</v>
      </c>
      <c r="G13" s="180">
        <f t="shared" si="1"/>
        <v>659.249</v>
      </c>
      <c r="H13" s="332">
        <f>E13-B13</f>
        <v>-8.266999999999967</v>
      </c>
      <c r="I13" s="286">
        <f>E13/B13%-100</f>
        <v>-3.331184268847963</v>
      </c>
      <c r="J13" s="333">
        <f>F13-C13</f>
        <v>5.51400000000001</v>
      </c>
      <c r="K13" s="182">
        <f>F13/C13%-100</f>
        <v>1.332424752073294</v>
      </c>
      <c r="L13" s="180">
        <f>G13-D13</f>
        <v>-2.752999999999929</v>
      </c>
      <c r="M13" s="183">
        <f>G13/D13%-100</f>
        <v>-0.4158597708163825</v>
      </c>
    </row>
    <row r="14" spans="1:13" ht="7.5" customHeight="1">
      <c r="A14" s="334"/>
      <c r="B14" s="335"/>
      <c r="C14" s="218"/>
      <c r="D14" s="336"/>
      <c r="E14" s="335"/>
      <c r="F14" s="218"/>
      <c r="G14" s="336"/>
      <c r="H14" s="337"/>
      <c r="I14" s="338"/>
      <c r="J14" s="339"/>
      <c r="K14" s="340"/>
      <c r="L14" s="180"/>
      <c r="M14" s="183"/>
    </row>
    <row r="15" spans="1:13" ht="31.5" customHeight="1">
      <c r="A15" s="299" t="s">
        <v>128</v>
      </c>
      <c r="B15" s="247">
        <v>304.02</v>
      </c>
      <c r="C15" s="247">
        <v>483.307</v>
      </c>
      <c r="D15" s="187">
        <v>787.327</v>
      </c>
      <c r="E15" s="247">
        <v>280.579</v>
      </c>
      <c r="F15" s="247">
        <v>478.215</v>
      </c>
      <c r="G15" s="187">
        <v>758.794</v>
      </c>
      <c r="H15" s="186">
        <f>E15-B15</f>
        <v>-23.440999999999974</v>
      </c>
      <c r="I15" s="188">
        <f>E15/B15%-100</f>
        <v>-7.710348003420819</v>
      </c>
      <c r="J15" s="186">
        <f>F15-C15</f>
        <v>-5.092000000000041</v>
      </c>
      <c r="K15" s="188">
        <f>F15/C15%-100</f>
        <v>-1.0535746430322916</v>
      </c>
      <c r="L15" s="186">
        <f>G15-D15</f>
        <v>-28.533000000000015</v>
      </c>
      <c r="M15" s="189">
        <f>G15/D15%-100</f>
        <v>-3.624034232282142</v>
      </c>
    </row>
    <row r="16" spans="1:13" ht="4.5" customHeight="1">
      <c r="A16" s="341"/>
      <c r="B16" s="342"/>
      <c r="C16" s="342"/>
      <c r="D16" s="343"/>
      <c r="E16" s="342"/>
      <c r="F16" s="342"/>
      <c r="G16" s="343"/>
      <c r="H16" s="342"/>
      <c r="I16" s="344"/>
      <c r="J16" s="342"/>
      <c r="K16" s="243"/>
      <c r="L16" s="342"/>
      <c r="M16" s="345"/>
    </row>
    <row r="17" spans="1:13" ht="12.75">
      <c r="A17" s="346" t="s">
        <v>116</v>
      </c>
      <c r="B17" s="180">
        <v>287.381</v>
      </c>
      <c r="C17" s="180">
        <v>269.906</v>
      </c>
      <c r="D17" s="181">
        <v>557.287</v>
      </c>
      <c r="E17" s="180">
        <v>283.856</v>
      </c>
      <c r="F17" s="180">
        <v>266.575</v>
      </c>
      <c r="G17" s="181">
        <v>550.431</v>
      </c>
      <c r="H17" s="180">
        <f>E17-B17</f>
        <v>-3.5249999999999773</v>
      </c>
      <c r="I17" s="182">
        <f>E17/B17%-100</f>
        <v>-1.2265946600505941</v>
      </c>
      <c r="J17" s="180">
        <f>F17-C17</f>
        <v>-3.3310000000000173</v>
      </c>
      <c r="K17" s="182">
        <f>J17/C17%</f>
        <v>-1.234133364949285</v>
      </c>
      <c r="L17" s="180">
        <f>G17-D17</f>
        <v>-6.8559999999999945</v>
      </c>
      <c r="M17" s="183">
        <f>G17/D17%-100</f>
        <v>-1.2302458158901857</v>
      </c>
    </row>
    <row r="18" spans="1:13" ht="12.75">
      <c r="A18" s="346" t="s">
        <v>117</v>
      </c>
      <c r="B18" s="180">
        <v>437.563</v>
      </c>
      <c r="C18" s="180">
        <v>594.709</v>
      </c>
      <c r="D18" s="181">
        <v>1032.272</v>
      </c>
      <c r="E18" s="180">
        <v>434.815</v>
      </c>
      <c r="F18" s="180">
        <v>596.658</v>
      </c>
      <c r="G18" s="181">
        <v>1031.473</v>
      </c>
      <c r="H18" s="180">
        <f>E18-B18</f>
        <v>-2.7479999999999905</v>
      </c>
      <c r="I18" s="182">
        <f>E18/B18%-100</f>
        <v>-0.6280238502798454</v>
      </c>
      <c r="J18" s="180">
        <f>F18-C18</f>
        <v>1.9490000000000691</v>
      </c>
      <c r="K18" s="182">
        <f>J18/C18%</f>
        <v>0.3277233066928648</v>
      </c>
      <c r="L18" s="180">
        <f>G18-D18</f>
        <v>-0.7989999999999782</v>
      </c>
      <c r="M18" s="183"/>
    </row>
    <row r="19" spans="1:13" ht="4.5" customHeight="1">
      <c r="A19" s="346"/>
      <c r="B19" s="180"/>
      <c r="C19" s="180"/>
      <c r="D19" s="181"/>
      <c r="E19" s="180"/>
      <c r="F19" s="180"/>
      <c r="G19" s="181"/>
      <c r="H19" s="180"/>
      <c r="I19" s="182"/>
      <c r="J19" s="180"/>
      <c r="K19" s="182"/>
      <c r="L19" s="180"/>
      <c r="M19" s="183"/>
    </row>
    <row r="20" spans="1:13" ht="34.5" customHeight="1">
      <c r="A20" s="299" t="s">
        <v>129</v>
      </c>
      <c r="B20" s="186">
        <f aca="true" t="shared" si="2" ref="B20:G20">B18+B17</f>
        <v>724.944</v>
      </c>
      <c r="C20" s="186">
        <f t="shared" si="2"/>
        <v>864.615</v>
      </c>
      <c r="D20" s="187">
        <f t="shared" si="2"/>
        <v>1589.559</v>
      </c>
      <c r="E20" s="186">
        <f t="shared" si="2"/>
        <v>718.671</v>
      </c>
      <c r="F20" s="186">
        <f t="shared" si="2"/>
        <v>863.233</v>
      </c>
      <c r="G20" s="187">
        <f t="shared" si="2"/>
        <v>1581.904</v>
      </c>
      <c r="H20" s="186">
        <f>E20-B20</f>
        <v>-6.272999999999911</v>
      </c>
      <c r="I20" s="188">
        <f>E20/B20%-100</f>
        <v>-0.8653082169105346</v>
      </c>
      <c r="J20" s="186">
        <f>F20-C20</f>
        <v>-1.3820000000000618</v>
      </c>
      <c r="K20" s="188"/>
      <c r="L20" s="186">
        <f>G20-D20</f>
        <v>-7.654999999999973</v>
      </c>
      <c r="M20" s="189">
        <f>G20/D20%-100</f>
        <v>-0.4815801112132334</v>
      </c>
    </row>
    <row r="21" spans="1:13" ht="31.5" customHeight="1">
      <c r="A21" s="245" t="s">
        <v>112</v>
      </c>
      <c r="B21" s="248">
        <f aca="true" t="shared" si="3" ref="B21:G21">B20+B15+B10</f>
        <v>2114.928</v>
      </c>
      <c r="C21" s="248">
        <f t="shared" si="3"/>
        <v>2241.498</v>
      </c>
      <c r="D21" s="244">
        <f t="shared" si="3"/>
        <v>4356.427</v>
      </c>
      <c r="E21" s="248">
        <f t="shared" si="3"/>
        <v>2105.764</v>
      </c>
      <c r="F21" s="248">
        <f t="shared" si="3"/>
        <v>2230.527</v>
      </c>
      <c r="G21" s="244">
        <f t="shared" si="3"/>
        <v>4336.2919999999995</v>
      </c>
      <c r="H21" s="242">
        <f>E21-B21</f>
        <v>-9.16399999999976</v>
      </c>
      <c r="I21" s="243">
        <f>E21/B21%-100</f>
        <v>-0.4333008026750633</v>
      </c>
      <c r="J21" s="242">
        <f>F21-C21</f>
        <v>-10.971000000000004</v>
      </c>
      <c r="K21" s="188">
        <f>F21/C21%-100</f>
        <v>-0.4894494663836326</v>
      </c>
      <c r="L21" s="242">
        <f>G21-D21</f>
        <v>-20.13500000000022</v>
      </c>
      <c r="M21" s="241">
        <f>G21/D21%-100</f>
        <v>-0.46219068975561584</v>
      </c>
    </row>
    <row r="22" spans="1:13" ht="12.75">
      <c r="A22" s="192"/>
      <c r="B22" s="193"/>
      <c r="C22" s="193"/>
      <c r="D22" s="193"/>
      <c r="E22" s="193"/>
      <c r="F22" s="193"/>
      <c r="G22" s="193"/>
      <c r="H22" s="193"/>
      <c r="I22" s="194"/>
      <c r="J22" s="193"/>
      <c r="K22" s="194"/>
      <c r="L22" s="193"/>
      <c r="M22" s="195"/>
    </row>
    <row r="23" spans="1:13" ht="19.5" customHeight="1">
      <c r="A23" s="196" t="s">
        <v>166</v>
      </c>
      <c r="B23" s="197">
        <v>77.633862</v>
      </c>
      <c r="C23" s="199">
        <v>64.586044</v>
      </c>
      <c r="D23" s="198">
        <v>71.096929</v>
      </c>
      <c r="E23" s="197">
        <v>79.233233</v>
      </c>
      <c r="F23" s="199">
        <v>64.726874</v>
      </c>
      <c r="G23" s="198">
        <v>71.967607</v>
      </c>
      <c r="H23" s="199">
        <f>E23-B23</f>
        <v>1.599371000000005</v>
      </c>
      <c r="I23" s="200"/>
      <c r="J23" s="199">
        <f>F23-C23</f>
        <v>0.14082999999999402</v>
      </c>
      <c r="K23" s="200"/>
      <c r="L23" s="199">
        <f>G23-D23</f>
        <v>0.8706779999999981</v>
      </c>
      <c r="M23" s="191"/>
    </row>
    <row r="24" spans="1:13" ht="15.75" customHeight="1">
      <c r="A24" s="196" t="s">
        <v>167</v>
      </c>
      <c r="B24" s="197">
        <v>70.913869</v>
      </c>
      <c r="C24" s="199">
        <v>58.506041</v>
      </c>
      <c r="D24" s="198">
        <v>64.697532</v>
      </c>
      <c r="E24" s="197">
        <v>72.927487</v>
      </c>
      <c r="F24" s="199">
        <v>57.943376</v>
      </c>
      <c r="G24" s="198">
        <v>65.422612</v>
      </c>
      <c r="H24" s="199">
        <f>E24-B24</f>
        <v>2.013617999999994</v>
      </c>
      <c r="I24" s="200"/>
      <c r="J24" s="199">
        <f>F24-C24</f>
        <v>-0.5626650000000026</v>
      </c>
      <c r="K24" s="200"/>
      <c r="L24" s="199">
        <f>G24-D24</f>
        <v>0.7250800000000055</v>
      </c>
      <c r="M24" s="191"/>
    </row>
    <row r="25" spans="1:13" ht="15.75" customHeight="1">
      <c r="A25" s="196" t="s">
        <v>168</v>
      </c>
      <c r="B25" s="197">
        <f aca="true" t="shared" si="4" ref="B25:G25">B8/SUM(B7:B9)%</f>
        <v>8.411328552327701</v>
      </c>
      <c r="C25" s="199">
        <f t="shared" si="4"/>
        <v>9.285835787890454</v>
      </c>
      <c r="D25" s="198">
        <f t="shared" si="4"/>
        <v>8.806081813915448</v>
      </c>
      <c r="E25" s="197">
        <f t="shared" si="4"/>
        <v>7.796105607339807</v>
      </c>
      <c r="F25" s="199">
        <f t="shared" si="4"/>
        <v>10.343962684980749</v>
      </c>
      <c r="G25" s="198">
        <f t="shared" si="4"/>
        <v>8.931275600147123</v>
      </c>
      <c r="H25" s="199">
        <f>E25-B25</f>
        <v>-0.6152229449878943</v>
      </c>
      <c r="I25" s="200"/>
      <c r="J25" s="199">
        <f>F25-C25</f>
        <v>1.058126897090295</v>
      </c>
      <c r="K25" s="200"/>
      <c r="L25" s="199">
        <f>G25-D25</f>
        <v>0.12519378623167476</v>
      </c>
      <c r="M25" s="191"/>
    </row>
    <row r="26" spans="1:13" ht="9" customHeight="1">
      <c r="A26" s="190"/>
      <c r="B26" s="201"/>
      <c r="C26" s="246"/>
      <c r="D26" s="202"/>
      <c r="E26" s="201"/>
      <c r="F26" s="201"/>
      <c r="G26" s="202"/>
      <c r="H26" s="201"/>
      <c r="I26" s="203"/>
      <c r="J26" s="201"/>
      <c r="K26" s="204"/>
      <c r="L26" s="201"/>
      <c r="M26" s="205"/>
    </row>
    <row r="27" spans="1:13" ht="19.5" customHeight="1" thickBot="1">
      <c r="A27" s="206" t="s">
        <v>171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8"/>
      <c r="L27" s="207"/>
      <c r="M27" s="209"/>
    </row>
    <row r="28" ht="13.5" thickTop="1"/>
  </sheetData>
  <sheetProtection/>
  <mergeCells count="3">
    <mergeCell ref="A3:A5"/>
    <mergeCell ref="B3:D4"/>
    <mergeCell ref="E3:G4"/>
  </mergeCells>
  <printOptions horizontalCentered="1" verticalCentered="1"/>
  <pageMargins left="0.7086614173228347" right="0.7086614173228347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00390625" style="0" customWidth="1"/>
    <col min="2" max="2" width="7.421875" style="0" customWidth="1"/>
    <col min="3" max="3" width="5.7109375" style="0" customWidth="1"/>
    <col min="4" max="4" width="6.28125" style="0" customWidth="1"/>
    <col min="5" max="5" width="7.421875" style="0" customWidth="1"/>
    <col min="6" max="6" width="5.7109375" style="0" customWidth="1"/>
    <col min="7" max="7" width="6.28125" style="0" customWidth="1"/>
    <col min="8" max="8" width="5.140625" style="0" customWidth="1"/>
    <col min="9" max="9" width="5.7109375" style="0" customWidth="1"/>
    <col min="10" max="10" width="5.140625" style="0" customWidth="1"/>
    <col min="11" max="11" width="5.7109375" style="0" customWidth="1"/>
    <col min="12" max="12" width="5.140625" style="0" customWidth="1"/>
    <col min="13" max="13" width="5.7109375" style="0" customWidth="1"/>
  </cols>
  <sheetData>
    <row r="1" spans="1:13" ht="19.5" customHeigh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374" t="s">
        <v>106</v>
      </c>
      <c r="B3" s="377" t="s">
        <v>165</v>
      </c>
      <c r="C3" s="378"/>
      <c r="D3" s="379"/>
      <c r="E3" s="377" t="s">
        <v>173</v>
      </c>
      <c r="F3" s="378"/>
      <c r="G3" s="379"/>
      <c r="H3" s="7" t="s">
        <v>2</v>
      </c>
      <c r="I3" s="7"/>
      <c r="J3" s="7"/>
      <c r="K3" s="7"/>
      <c r="L3" s="7"/>
      <c r="M3" s="8"/>
    </row>
    <row r="4" spans="1:13" ht="12.75">
      <c r="A4" s="375"/>
      <c r="B4" s="380"/>
      <c r="C4" s="381"/>
      <c r="D4" s="382"/>
      <c r="E4" s="380"/>
      <c r="F4" s="381"/>
      <c r="G4" s="382"/>
      <c r="H4" s="9" t="s">
        <v>3</v>
      </c>
      <c r="I4" s="10"/>
      <c r="J4" s="9" t="s">
        <v>4</v>
      </c>
      <c r="K4" s="10"/>
      <c r="L4" s="9" t="s">
        <v>5</v>
      </c>
      <c r="M4" s="11"/>
    </row>
    <row r="5" spans="1:13" ht="12.75">
      <c r="A5" s="376"/>
      <c r="B5" s="12" t="s">
        <v>6</v>
      </c>
      <c r="C5" s="12" t="s">
        <v>7</v>
      </c>
      <c r="D5" s="13" t="s">
        <v>8</v>
      </c>
      <c r="E5" s="12" t="s">
        <v>6</v>
      </c>
      <c r="F5" s="12" t="s">
        <v>7</v>
      </c>
      <c r="G5" s="13" t="s">
        <v>8</v>
      </c>
      <c r="H5" s="14" t="s">
        <v>9</v>
      </c>
      <c r="I5" s="15"/>
      <c r="J5" s="14" t="s">
        <v>9</v>
      </c>
      <c r="K5" s="15"/>
      <c r="L5" s="14" t="s">
        <v>9</v>
      </c>
      <c r="M5" s="16"/>
    </row>
    <row r="6" spans="1:13" ht="9" customHeight="1">
      <c r="A6" s="17"/>
      <c r="B6" s="18"/>
      <c r="C6" s="18"/>
      <c r="D6" s="19"/>
      <c r="E6" s="18"/>
      <c r="F6" s="18"/>
      <c r="G6" s="19"/>
      <c r="H6" s="18"/>
      <c r="I6" s="20"/>
      <c r="J6" s="18"/>
      <c r="K6" s="20"/>
      <c r="L6" s="18"/>
      <c r="M6" s="21"/>
    </row>
    <row r="7" spans="1:13" ht="12.75">
      <c r="A7" s="22" t="s">
        <v>10</v>
      </c>
      <c r="B7" s="23">
        <v>47.066</v>
      </c>
      <c r="C7" s="23">
        <v>13.773</v>
      </c>
      <c r="D7" s="24">
        <v>60.838</v>
      </c>
      <c r="E7" s="23">
        <v>45.742</v>
      </c>
      <c r="F7" s="23">
        <v>15.553</v>
      </c>
      <c r="G7" s="24">
        <v>61.295</v>
      </c>
      <c r="H7" s="25">
        <f>E7-B7</f>
        <v>-1.3240000000000052</v>
      </c>
      <c r="I7" s="26"/>
      <c r="J7" s="25">
        <f>F7-C7</f>
        <v>1.7800000000000011</v>
      </c>
      <c r="K7" s="26">
        <f>F7/C7%-100</f>
        <v>12.923836491686643</v>
      </c>
      <c r="L7" s="25">
        <f>G7-D7</f>
        <v>0.45700000000000074</v>
      </c>
      <c r="M7" s="27"/>
    </row>
    <row r="8" spans="1:13" ht="20.25" customHeight="1">
      <c r="A8" s="28" t="s">
        <v>11</v>
      </c>
      <c r="B8" s="23">
        <v>425.65</v>
      </c>
      <c r="C8" s="23">
        <v>121.656</v>
      </c>
      <c r="D8" s="24">
        <v>547.306</v>
      </c>
      <c r="E8" s="23">
        <v>434.472</v>
      </c>
      <c r="F8" s="23">
        <v>128.674</v>
      </c>
      <c r="G8" s="24">
        <v>563.146</v>
      </c>
      <c r="H8" s="25">
        <f>E8-B8</f>
        <v>8.822000000000003</v>
      </c>
      <c r="I8" s="26">
        <f>E8/B8%-100</f>
        <v>2.0725948549277575</v>
      </c>
      <c r="J8" s="25">
        <f>F8-C8</f>
        <v>7.018000000000001</v>
      </c>
      <c r="K8" s="26">
        <f>F8/C8%-100</f>
        <v>5.768724929308874</v>
      </c>
      <c r="L8" s="25">
        <f>G8-D8</f>
        <v>15.839999999999918</v>
      </c>
      <c r="M8" s="27">
        <f>G8/D8%-100</f>
        <v>2.8941762012475465</v>
      </c>
    </row>
    <row r="9" spans="1:13" ht="12.75">
      <c r="A9" s="29" t="s">
        <v>12</v>
      </c>
      <c r="B9" s="23"/>
      <c r="C9" s="23"/>
      <c r="D9" s="24"/>
      <c r="E9" s="23"/>
      <c r="F9" s="23"/>
      <c r="G9" s="24"/>
      <c r="H9" s="25"/>
      <c r="I9" s="26"/>
      <c r="J9" s="25"/>
      <c r="K9" s="26"/>
      <c r="L9" s="25"/>
      <c r="M9" s="27"/>
    </row>
    <row r="10" spans="1:13" ht="12.75">
      <c r="A10" s="30" t="s">
        <v>92</v>
      </c>
      <c r="B10" s="23">
        <f>B8-B11</f>
        <v>328.662</v>
      </c>
      <c r="C10" s="23">
        <f>C8-C11</f>
        <v>115.998</v>
      </c>
      <c r="D10" s="24">
        <f>C10+B10</f>
        <v>444.65999999999997</v>
      </c>
      <c r="E10" s="23">
        <f>E8-E11</f>
        <v>341.76</v>
      </c>
      <c r="F10" s="23">
        <f>F8-F11</f>
        <v>121.947</v>
      </c>
      <c r="G10" s="24">
        <f>F10+E10</f>
        <v>463.707</v>
      </c>
      <c r="H10" s="25">
        <f>E10-B10</f>
        <v>13.098000000000013</v>
      </c>
      <c r="I10" s="26">
        <f>E10/B10%-100</f>
        <v>3.985249283458387</v>
      </c>
      <c r="J10" s="25">
        <f>F10-C10</f>
        <v>5.948999999999998</v>
      </c>
      <c r="K10" s="26">
        <f>F10/C10%-100</f>
        <v>5.128536698908604</v>
      </c>
      <c r="L10" s="25">
        <f>G10-D10</f>
        <v>19.047000000000025</v>
      </c>
      <c r="M10" s="27">
        <f>G10/D10%-100</f>
        <v>4.2834975037106915</v>
      </c>
    </row>
    <row r="11" spans="1:13" ht="12.75">
      <c r="A11" s="30" t="s">
        <v>93</v>
      </c>
      <c r="B11" s="23">
        <v>96.988</v>
      </c>
      <c r="C11" s="23">
        <v>5.658</v>
      </c>
      <c r="D11" s="24">
        <v>102.646</v>
      </c>
      <c r="E11" s="23">
        <v>92.712</v>
      </c>
      <c r="F11" s="23">
        <v>6.727</v>
      </c>
      <c r="G11" s="24">
        <v>99.44</v>
      </c>
      <c r="H11" s="25">
        <f>E11-B11</f>
        <v>-4.275999999999996</v>
      </c>
      <c r="I11" s="26">
        <f>E11/B11%-100</f>
        <v>-4.408792840351381</v>
      </c>
      <c r="J11" s="25">
        <f>F11-C11</f>
        <v>1.069</v>
      </c>
      <c r="K11" s="26"/>
      <c r="L11" s="25">
        <f>G11-D11</f>
        <v>-3.206000000000003</v>
      </c>
      <c r="M11" s="27">
        <f>G11/D11%-100</f>
        <v>-3.1233560002338123</v>
      </c>
    </row>
    <row r="12" spans="1:13" ht="9" customHeight="1">
      <c r="A12" s="31"/>
      <c r="B12" s="23"/>
      <c r="C12" s="23"/>
      <c r="D12" s="24"/>
      <c r="E12" s="23"/>
      <c r="F12" s="23"/>
      <c r="G12" s="24"/>
      <c r="H12" s="25"/>
      <c r="I12" s="26"/>
      <c r="J12" s="25"/>
      <c r="K12" s="32"/>
      <c r="L12" s="25"/>
      <c r="M12" s="27"/>
    </row>
    <row r="13" spans="1:13" ht="12.75">
      <c r="A13" s="28" t="s">
        <v>13</v>
      </c>
      <c r="B13" s="23">
        <v>521.905</v>
      </c>
      <c r="C13" s="23">
        <v>675.171</v>
      </c>
      <c r="D13" s="24">
        <v>1197.076</v>
      </c>
      <c r="E13" s="23">
        <v>540.034</v>
      </c>
      <c r="F13" s="23">
        <v>652.886</v>
      </c>
      <c r="G13" s="24">
        <v>1192.921</v>
      </c>
      <c r="H13" s="25">
        <f>E13-B13</f>
        <v>18.12900000000002</v>
      </c>
      <c r="I13" s="26"/>
      <c r="J13" s="25">
        <f>F13-C13</f>
        <v>-22.285000000000082</v>
      </c>
      <c r="K13" s="26">
        <f>F13/C13%-100</f>
        <v>-3.3006453180009316</v>
      </c>
      <c r="L13" s="25">
        <f>G13-D13</f>
        <v>-4.154999999999973</v>
      </c>
      <c r="M13" s="27">
        <f>G13/D13%-100</f>
        <v>-0.3470957566603943</v>
      </c>
    </row>
    <row r="14" spans="1:13" ht="12.75">
      <c r="A14" s="29" t="s">
        <v>12</v>
      </c>
      <c r="B14" s="23"/>
      <c r="C14" s="23"/>
      <c r="D14" s="24"/>
      <c r="E14" s="23"/>
      <c r="F14" s="23"/>
      <c r="G14" s="24"/>
      <c r="H14" s="25"/>
      <c r="I14" s="26"/>
      <c r="J14" s="25"/>
      <c r="K14" s="26"/>
      <c r="L14" s="25"/>
      <c r="M14" s="27"/>
    </row>
    <row r="15" spans="1:13" ht="12.75">
      <c r="A15" s="124" t="s">
        <v>90</v>
      </c>
      <c r="B15" s="23">
        <v>179.79</v>
      </c>
      <c r="C15" s="23">
        <v>172.746</v>
      </c>
      <c r="D15" s="24">
        <v>352.536</v>
      </c>
      <c r="E15" s="23">
        <v>176.23</v>
      </c>
      <c r="F15" s="23">
        <v>153.968</v>
      </c>
      <c r="G15" s="24">
        <v>330.198</v>
      </c>
      <c r="H15" s="25">
        <f>E15-B15</f>
        <v>-3.5600000000000023</v>
      </c>
      <c r="I15" s="26">
        <f>E15/B15%-100</f>
        <v>-1.9800878803047937</v>
      </c>
      <c r="J15" s="25">
        <f>F15-C15</f>
        <v>-18.77800000000002</v>
      </c>
      <c r="K15" s="26">
        <f>F15/C15%-100</f>
        <v>-10.870295115371704</v>
      </c>
      <c r="L15" s="25">
        <f>G15-D15</f>
        <v>-22.338000000000022</v>
      </c>
      <c r="M15" s="27">
        <f>G15/D15%-100</f>
        <v>-6.336374157532859</v>
      </c>
    </row>
    <row r="16" spans="1:13" ht="12.75">
      <c r="A16" s="30" t="s">
        <v>91</v>
      </c>
      <c r="B16" s="23">
        <f aca="true" t="shared" si="0" ref="B16:G16">B13-B15</f>
        <v>342.115</v>
      </c>
      <c r="C16" s="23">
        <f t="shared" si="0"/>
        <v>502.42500000000007</v>
      </c>
      <c r="D16" s="24">
        <f t="shared" si="0"/>
        <v>844.54</v>
      </c>
      <c r="E16" s="23">
        <f t="shared" si="0"/>
        <v>363.804</v>
      </c>
      <c r="F16" s="23">
        <f t="shared" si="0"/>
        <v>498.918</v>
      </c>
      <c r="G16" s="24">
        <f t="shared" si="0"/>
        <v>862.7230000000001</v>
      </c>
      <c r="H16" s="25">
        <f>E16-B16</f>
        <v>21.688999999999965</v>
      </c>
      <c r="I16" s="26">
        <f>E16/B16%-100</f>
        <v>6.339681101384031</v>
      </c>
      <c r="J16" s="25">
        <f>F16-C16</f>
        <v>-3.507000000000062</v>
      </c>
      <c r="K16" s="26">
        <f>F16/C16%-100</f>
        <v>-0.698014629049112</v>
      </c>
      <c r="L16" s="25">
        <f>G16-D16</f>
        <v>18.183000000000106</v>
      </c>
      <c r="M16" s="27">
        <f>G16/D16%-100</f>
        <v>2.153006370331795</v>
      </c>
    </row>
    <row r="17" spans="1:13" ht="9" customHeight="1">
      <c r="A17" s="31"/>
      <c r="B17" s="23"/>
      <c r="C17" s="23"/>
      <c r="D17" s="24"/>
      <c r="E17" s="23"/>
      <c r="F17" s="23"/>
      <c r="G17" s="24"/>
      <c r="H17" s="25"/>
      <c r="I17" s="26"/>
      <c r="J17" s="25"/>
      <c r="K17" s="26"/>
      <c r="L17" s="25"/>
      <c r="M17" s="27"/>
    </row>
    <row r="18" spans="1:13" ht="12.75">
      <c r="A18" s="33" t="s">
        <v>14</v>
      </c>
      <c r="B18" s="34">
        <f aca="true" t="shared" si="1" ref="B18:G18">SUM(B13+B8+B7)</f>
        <v>994.621</v>
      </c>
      <c r="C18" s="34">
        <f t="shared" si="1"/>
        <v>810.6</v>
      </c>
      <c r="D18" s="35">
        <f t="shared" si="1"/>
        <v>1805.22</v>
      </c>
      <c r="E18" s="34">
        <f t="shared" si="1"/>
        <v>1020.2479999999999</v>
      </c>
      <c r="F18" s="34">
        <f t="shared" si="1"/>
        <v>797.1129999999999</v>
      </c>
      <c r="G18" s="35">
        <f t="shared" si="1"/>
        <v>1817.362</v>
      </c>
      <c r="H18" s="36">
        <f>E18-B18</f>
        <v>25.626999999999953</v>
      </c>
      <c r="I18" s="37">
        <f>E18/B18%-100</f>
        <v>2.5765593125421447</v>
      </c>
      <c r="J18" s="36">
        <f>F18-C18</f>
        <v>-13.48700000000008</v>
      </c>
      <c r="K18" s="37">
        <f>F18/C18%-100</f>
        <v>-1.6638292622748594</v>
      </c>
      <c r="L18" s="36">
        <f>G18-D18</f>
        <v>12.142000000000053</v>
      </c>
      <c r="M18" s="38">
        <f>G18/D18%-100</f>
        <v>0.6726050010525171</v>
      </c>
    </row>
    <row r="19" spans="1:13" ht="12.75">
      <c r="A19" s="29" t="s">
        <v>12</v>
      </c>
      <c r="B19" s="34"/>
      <c r="C19" s="34"/>
      <c r="D19" s="35"/>
      <c r="E19" s="34"/>
      <c r="F19" s="34"/>
      <c r="G19" s="35"/>
      <c r="H19" s="36"/>
      <c r="I19" s="37"/>
      <c r="J19" s="36"/>
      <c r="K19" s="37"/>
      <c r="L19" s="36"/>
      <c r="M19" s="38"/>
    </row>
    <row r="20" spans="1:13" ht="12.75">
      <c r="A20" s="87" t="s">
        <v>71</v>
      </c>
      <c r="B20" s="120">
        <v>704.135</v>
      </c>
      <c r="C20" s="120">
        <v>694.277</v>
      </c>
      <c r="D20" s="24">
        <v>1398.412</v>
      </c>
      <c r="E20" s="120">
        <v>731.345</v>
      </c>
      <c r="F20" s="120">
        <v>660.759</v>
      </c>
      <c r="G20" s="24">
        <v>1392.105</v>
      </c>
      <c r="H20" s="25">
        <f>E20-B20</f>
        <v>27.210000000000036</v>
      </c>
      <c r="I20" s="26">
        <f>E20/B20%-100</f>
        <v>3.8643157917160806</v>
      </c>
      <c r="J20" s="25">
        <f>F20-C20</f>
        <v>-33.51800000000003</v>
      </c>
      <c r="K20" s="26">
        <f>F20/C20%-100</f>
        <v>-4.827756068543252</v>
      </c>
      <c r="L20" s="25">
        <f>G20-D20</f>
        <v>-6.307000000000016</v>
      </c>
      <c r="M20" s="27">
        <f>G20/D20%-100</f>
        <v>-0.4510115759876214</v>
      </c>
    </row>
    <row r="21" spans="1:13" ht="12.75">
      <c r="A21" s="87" t="s">
        <v>72</v>
      </c>
      <c r="B21" s="120">
        <f aca="true" t="shared" si="2" ref="B21:G21">B18-B20</f>
        <v>290.486</v>
      </c>
      <c r="C21" s="120">
        <f t="shared" si="2"/>
        <v>116.32299999999998</v>
      </c>
      <c r="D21" s="121">
        <f t="shared" si="2"/>
        <v>406.808</v>
      </c>
      <c r="E21" s="120">
        <f t="shared" si="2"/>
        <v>288.9029999999999</v>
      </c>
      <c r="F21" s="120">
        <f t="shared" si="2"/>
        <v>136.35399999999993</v>
      </c>
      <c r="G21" s="121">
        <f t="shared" si="2"/>
        <v>425.25700000000006</v>
      </c>
      <c r="H21" s="25">
        <f>E21-B21</f>
        <v>-1.5830000000000837</v>
      </c>
      <c r="I21" s="26">
        <f>E21/B21%-100</f>
        <v>-0.544948809925458</v>
      </c>
      <c r="J21" s="25">
        <f>F21-C21</f>
        <v>20.03099999999995</v>
      </c>
      <c r="K21" s="26">
        <f>F21/C21%-100</f>
        <v>17.22015422573348</v>
      </c>
      <c r="L21" s="25">
        <f>G21-D21</f>
        <v>18.44900000000007</v>
      </c>
      <c r="M21" s="27">
        <f>G21/D21%-100</f>
        <v>4.535063223928745</v>
      </c>
    </row>
    <row r="22" spans="1:13" ht="9.75" customHeight="1">
      <c r="A22" s="31"/>
      <c r="B22" s="39"/>
      <c r="C22" s="39"/>
      <c r="D22" s="40"/>
      <c r="E22" s="39"/>
      <c r="F22" s="39"/>
      <c r="G22" s="40"/>
      <c r="H22" s="39"/>
      <c r="I22" s="41"/>
      <c r="J22" s="39"/>
      <c r="K22" s="32"/>
      <c r="L22" s="39"/>
      <c r="M22" s="42"/>
    </row>
    <row r="23" spans="1:13" ht="19.5" customHeight="1" thickBot="1">
      <c r="A23" s="206" t="s">
        <v>171</v>
      </c>
      <c r="B23" s="43"/>
      <c r="C23" s="43"/>
      <c r="D23" s="43"/>
      <c r="E23" s="43"/>
      <c r="F23" s="43"/>
      <c r="G23" s="43"/>
      <c r="H23" s="43"/>
      <c r="I23" s="43"/>
      <c r="J23" s="43"/>
      <c r="K23" s="44"/>
      <c r="L23" s="43"/>
      <c r="M23" s="45"/>
    </row>
    <row r="24" spans="1:13" ht="15.75" customHeight="1" thickTop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8"/>
      <c r="L24" s="47"/>
      <c r="M24" s="48"/>
    </row>
    <row r="25" spans="1:13" ht="15.75" customHeigh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8"/>
      <c r="L25" s="47"/>
      <c r="M25" s="48"/>
    </row>
    <row r="26" spans="1:13" ht="15.75" customHeight="1" thickBo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8"/>
      <c r="L26" s="47"/>
      <c r="M26" s="48"/>
    </row>
    <row r="27" spans="1:13" ht="19.5" customHeight="1" thickTop="1">
      <c r="A27" s="1" t="s">
        <v>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</row>
    <row r="28" spans="1:13" ht="19.5" customHeight="1">
      <c r="A28" s="4" t="s">
        <v>15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2.75">
      <c r="A29" s="374" t="s">
        <v>106</v>
      </c>
      <c r="B29" s="377" t="s">
        <v>165</v>
      </c>
      <c r="C29" s="378"/>
      <c r="D29" s="379"/>
      <c r="E29" s="377" t="s">
        <v>173</v>
      </c>
      <c r="F29" s="378"/>
      <c r="G29" s="379"/>
      <c r="H29" s="7" t="s">
        <v>2</v>
      </c>
      <c r="I29" s="7"/>
      <c r="J29" s="7"/>
      <c r="K29" s="7"/>
      <c r="L29" s="7"/>
      <c r="M29" s="8"/>
    </row>
    <row r="30" spans="1:13" ht="12.75">
      <c r="A30" s="375"/>
      <c r="B30" s="380"/>
      <c r="C30" s="381"/>
      <c r="D30" s="382"/>
      <c r="E30" s="380"/>
      <c r="F30" s="381"/>
      <c r="G30" s="382"/>
      <c r="H30" s="9" t="s">
        <v>16</v>
      </c>
      <c r="I30" s="10"/>
      <c r="J30" s="9" t="s">
        <v>17</v>
      </c>
      <c r="K30" s="10"/>
      <c r="L30" s="9" t="s">
        <v>5</v>
      </c>
      <c r="M30" s="11"/>
    </row>
    <row r="31" spans="1:13" ht="12.75">
      <c r="A31" s="376"/>
      <c r="B31" s="12" t="s">
        <v>18</v>
      </c>
      <c r="C31" s="12" t="s">
        <v>19</v>
      </c>
      <c r="D31" s="13" t="s">
        <v>20</v>
      </c>
      <c r="E31" s="12" t="s">
        <v>18</v>
      </c>
      <c r="F31" s="12" t="s">
        <v>19</v>
      </c>
      <c r="G31" s="13" t="s">
        <v>20</v>
      </c>
      <c r="H31" s="14" t="s">
        <v>9</v>
      </c>
      <c r="I31" s="15"/>
      <c r="J31" s="14" t="s">
        <v>9</v>
      </c>
      <c r="K31" s="15"/>
      <c r="L31" s="14" t="s">
        <v>9</v>
      </c>
      <c r="M31" s="16"/>
    </row>
    <row r="32" spans="1:13" ht="9" customHeight="1">
      <c r="A32" s="17"/>
      <c r="B32" s="18"/>
      <c r="C32" s="18"/>
      <c r="D32" s="19"/>
      <c r="E32" s="18"/>
      <c r="F32" s="18"/>
      <c r="G32" s="19"/>
      <c r="H32" s="18"/>
      <c r="I32" s="20"/>
      <c r="J32" s="18"/>
      <c r="K32" s="20"/>
      <c r="L32" s="18"/>
      <c r="M32" s="21"/>
    </row>
    <row r="33" spans="1:13" ht="12.75">
      <c r="A33" s="22" t="s">
        <v>10</v>
      </c>
      <c r="B33" s="23">
        <v>18.182</v>
      </c>
      <c r="C33" s="23">
        <f>D33-B33</f>
        <v>42.656000000000006</v>
      </c>
      <c r="D33" s="24">
        <f>D7</f>
        <v>60.838</v>
      </c>
      <c r="E33" s="23">
        <v>18.799</v>
      </c>
      <c r="F33" s="23">
        <f>G33-E33</f>
        <v>42.496</v>
      </c>
      <c r="G33" s="24">
        <f>G7</f>
        <v>61.295</v>
      </c>
      <c r="H33" s="25">
        <f>E33-B33</f>
        <v>0.6170000000000009</v>
      </c>
      <c r="I33" s="26"/>
      <c r="J33" s="25">
        <f>F33-C33</f>
        <v>-0.1600000000000037</v>
      </c>
      <c r="K33" s="26"/>
      <c r="L33" s="25">
        <f>G33-D33</f>
        <v>0.45700000000000074</v>
      </c>
      <c r="M33" s="27"/>
    </row>
    <row r="34" spans="1:13" ht="20.25" customHeight="1">
      <c r="A34" s="28" t="s">
        <v>11</v>
      </c>
      <c r="B34" s="23">
        <v>472.592</v>
      </c>
      <c r="C34" s="23">
        <f>D34-B34</f>
        <v>74.71400000000006</v>
      </c>
      <c r="D34" s="24">
        <f>D8</f>
        <v>547.306</v>
      </c>
      <c r="E34" s="23">
        <v>477.17</v>
      </c>
      <c r="F34" s="23">
        <f>G34-E34</f>
        <v>85.97599999999994</v>
      </c>
      <c r="G34" s="24">
        <f>G8</f>
        <v>563.146</v>
      </c>
      <c r="H34" s="25">
        <f>E34-B34</f>
        <v>4.578000000000031</v>
      </c>
      <c r="I34" s="26">
        <f>E34/B34%-100</f>
        <v>0.968700274232333</v>
      </c>
      <c r="J34" s="25">
        <f>F34-C34</f>
        <v>11.261999999999887</v>
      </c>
      <c r="K34" s="26">
        <f>F34/C34%-100</f>
        <v>15.073480204513046</v>
      </c>
      <c r="L34" s="25">
        <f>G34-D34</f>
        <v>15.839999999999918</v>
      </c>
      <c r="M34" s="27">
        <f>G34/D34%-100</f>
        <v>2.8941762012475465</v>
      </c>
    </row>
    <row r="35" spans="1:13" ht="12.75">
      <c r="A35" s="29" t="s">
        <v>12</v>
      </c>
      <c r="B35" s="23"/>
      <c r="C35" s="23"/>
      <c r="D35" s="24"/>
      <c r="E35" s="23"/>
      <c r="F35" s="23"/>
      <c r="G35" s="24"/>
      <c r="H35" s="25"/>
      <c r="I35" s="26"/>
      <c r="J35" s="25"/>
      <c r="K35" s="26"/>
      <c r="L35" s="25"/>
      <c r="M35" s="27"/>
    </row>
    <row r="36" spans="1:13" ht="12.75">
      <c r="A36" s="30" t="s">
        <v>92</v>
      </c>
      <c r="B36" s="23">
        <f aca="true" t="shared" si="3" ref="B36:G36">B34-B37</f>
        <v>414.51099999999997</v>
      </c>
      <c r="C36" s="23">
        <f t="shared" si="3"/>
        <v>30.149000000000058</v>
      </c>
      <c r="D36" s="24">
        <f t="shared" si="3"/>
        <v>444.66</v>
      </c>
      <c r="E36" s="23">
        <f t="shared" si="3"/>
        <v>425.833</v>
      </c>
      <c r="F36" s="23">
        <f t="shared" si="3"/>
        <v>37.87299999999995</v>
      </c>
      <c r="G36" s="24">
        <f t="shared" si="3"/>
        <v>463.70599999999996</v>
      </c>
      <c r="H36" s="25">
        <f>E36-B36</f>
        <v>11.32200000000006</v>
      </c>
      <c r="I36" s="26">
        <f>E36/B36%-100</f>
        <v>2.7314112291350625</v>
      </c>
      <c r="J36" s="25">
        <f>F36-C36</f>
        <v>7.72399999999989</v>
      </c>
      <c r="K36" s="26">
        <f>F36/C36%-100</f>
        <v>25.619423529801566</v>
      </c>
      <c r="L36" s="25">
        <f>G36-D36</f>
        <v>19.045999999999935</v>
      </c>
      <c r="M36" s="27">
        <f>G36/D36%-100</f>
        <v>4.283272612782795</v>
      </c>
    </row>
    <row r="37" spans="1:13" ht="12.75">
      <c r="A37" s="30" t="s">
        <v>93</v>
      </c>
      <c r="B37" s="23">
        <v>58.081</v>
      </c>
      <c r="C37" s="23">
        <f>D37-B37</f>
        <v>44.565</v>
      </c>
      <c r="D37" s="24">
        <f>D11</f>
        <v>102.646</v>
      </c>
      <c r="E37" s="23">
        <v>51.337</v>
      </c>
      <c r="F37" s="23">
        <f>G37-E37</f>
        <v>48.102999999999994</v>
      </c>
      <c r="G37" s="24">
        <f>G11</f>
        <v>99.44</v>
      </c>
      <c r="H37" s="25">
        <f>E37-B37</f>
        <v>-6.744</v>
      </c>
      <c r="I37" s="26">
        <f>E37/B37%-100</f>
        <v>-11.611370327645872</v>
      </c>
      <c r="J37" s="25">
        <f>F37-C37</f>
        <v>3.5379999999999967</v>
      </c>
      <c r="K37" s="26">
        <f>F37/C37%-100</f>
        <v>7.938965555929528</v>
      </c>
      <c r="L37" s="25">
        <f>G37-D37</f>
        <v>-3.206000000000003</v>
      </c>
      <c r="M37" s="27">
        <f>G37/D37%-100</f>
        <v>-3.1233560002338123</v>
      </c>
    </row>
    <row r="38" spans="1:13" ht="9" customHeight="1">
      <c r="A38" s="31"/>
      <c r="B38" s="23"/>
      <c r="C38" s="23"/>
      <c r="D38" s="24"/>
      <c r="E38" s="23"/>
      <c r="F38" s="23"/>
      <c r="G38" s="24"/>
      <c r="H38" s="25"/>
      <c r="I38" s="26"/>
      <c r="J38" s="25"/>
      <c r="K38" s="32"/>
      <c r="L38" s="25"/>
      <c r="M38" s="27"/>
    </row>
    <row r="39" spans="1:13" ht="12.75">
      <c r="A39" s="28" t="s">
        <v>13</v>
      </c>
      <c r="B39" s="23">
        <v>907.638</v>
      </c>
      <c r="C39" s="23">
        <f>D39-B39</f>
        <v>289.438</v>
      </c>
      <c r="D39" s="24">
        <f>D13</f>
        <v>1197.076</v>
      </c>
      <c r="E39" s="23">
        <v>896.135</v>
      </c>
      <c r="F39" s="23">
        <f>G39-E39</f>
        <v>296.78600000000006</v>
      </c>
      <c r="G39" s="24">
        <f>G13</f>
        <v>1192.921</v>
      </c>
      <c r="H39" s="25">
        <f>E39-B39</f>
        <v>-11.503000000000043</v>
      </c>
      <c r="I39" s="26">
        <f>E39/B39%-100</f>
        <v>-1.2673554875401862</v>
      </c>
      <c r="J39" s="25">
        <f>F39-C39</f>
        <v>7.34800000000007</v>
      </c>
      <c r="K39" s="26">
        <f>F39/C39%-100</f>
        <v>2.538712954069638</v>
      </c>
      <c r="L39" s="25">
        <f>G39-D39</f>
        <v>-4.154999999999973</v>
      </c>
      <c r="M39" s="27">
        <f>G39/D39%-100</f>
        <v>-0.3470957566603943</v>
      </c>
    </row>
    <row r="40" spans="1:13" ht="12.75">
      <c r="A40" s="29" t="s">
        <v>12</v>
      </c>
      <c r="B40" s="23"/>
      <c r="C40" s="23"/>
      <c r="D40" s="24"/>
      <c r="E40" s="23"/>
      <c r="F40" s="23"/>
      <c r="G40" s="24"/>
      <c r="H40" s="25"/>
      <c r="I40" s="26"/>
      <c r="J40" s="25"/>
      <c r="K40" s="26"/>
      <c r="L40" s="25"/>
      <c r="M40" s="27"/>
    </row>
    <row r="41" spans="1:13" ht="12.75">
      <c r="A41" s="124" t="s">
        <v>90</v>
      </c>
      <c r="B41" s="23">
        <v>220.109</v>
      </c>
      <c r="C41" s="23">
        <f>D41-B41</f>
        <v>132.427</v>
      </c>
      <c r="D41" s="24">
        <f>D15</f>
        <v>352.536</v>
      </c>
      <c r="E41" s="23">
        <v>200.742</v>
      </c>
      <c r="F41" s="23">
        <f>G41-E41</f>
        <v>129.456</v>
      </c>
      <c r="G41" s="24">
        <f>G15</f>
        <v>330.198</v>
      </c>
      <c r="H41" s="25">
        <f>E41-B41</f>
        <v>-19.36700000000002</v>
      </c>
      <c r="I41" s="26">
        <f>E41/B41%-100</f>
        <v>-8.7988224016283</v>
      </c>
      <c r="J41" s="25">
        <f>F41-C41</f>
        <v>-2.9710000000000036</v>
      </c>
      <c r="K41" s="26">
        <f>F41/C41%-100</f>
        <v>-2.243500192558912</v>
      </c>
      <c r="L41" s="25">
        <f>G41-D41</f>
        <v>-22.338000000000022</v>
      </c>
      <c r="M41" s="27">
        <f>G41/D41%-100</f>
        <v>-6.336374157532859</v>
      </c>
    </row>
    <row r="42" spans="1:13" ht="12.75">
      <c r="A42" s="30" t="s">
        <v>91</v>
      </c>
      <c r="B42" s="23">
        <f aca="true" t="shared" si="4" ref="B42:G42">B39-B41</f>
        <v>687.529</v>
      </c>
      <c r="C42" s="23">
        <f t="shared" si="4"/>
        <v>157.011</v>
      </c>
      <c r="D42" s="24">
        <f t="shared" si="4"/>
        <v>844.54</v>
      </c>
      <c r="E42" s="23">
        <f t="shared" si="4"/>
        <v>695.393</v>
      </c>
      <c r="F42" s="23">
        <f t="shared" si="4"/>
        <v>167.33000000000007</v>
      </c>
      <c r="G42" s="24">
        <f t="shared" si="4"/>
        <v>862.7230000000001</v>
      </c>
      <c r="H42" s="25">
        <f>E42-B42</f>
        <v>7.864000000000033</v>
      </c>
      <c r="I42" s="26">
        <f>E42/B42%-100</f>
        <v>1.1438062976252752</v>
      </c>
      <c r="J42" s="25">
        <f>F42-C42</f>
        <v>10.319000000000074</v>
      </c>
      <c r="K42" s="26">
        <f>F42/C42%-100</f>
        <v>6.572150995790153</v>
      </c>
      <c r="L42" s="25">
        <f>G42-D42</f>
        <v>18.183000000000106</v>
      </c>
      <c r="M42" s="27">
        <f>G42/D42%-100</f>
        <v>2.153006370331795</v>
      </c>
    </row>
    <row r="43" spans="1:13" ht="9" customHeight="1">
      <c r="A43" s="31"/>
      <c r="B43" s="23"/>
      <c r="C43" s="23"/>
      <c r="D43" s="24"/>
      <c r="E43" s="23"/>
      <c r="F43" s="23"/>
      <c r="G43" s="24"/>
      <c r="H43" s="25"/>
      <c r="I43" s="26"/>
      <c r="J43" s="25"/>
      <c r="K43" s="26"/>
      <c r="L43" s="25"/>
      <c r="M43" s="27"/>
    </row>
    <row r="44" spans="1:13" ht="12.75">
      <c r="A44" s="33" t="s">
        <v>14</v>
      </c>
      <c r="B44" s="34">
        <f aca="true" t="shared" si="5" ref="B44:G44">SUM(B39+B34+B33)</f>
        <v>1398.412</v>
      </c>
      <c r="C44" s="34">
        <f t="shared" si="5"/>
        <v>406.80800000000005</v>
      </c>
      <c r="D44" s="35">
        <f t="shared" si="5"/>
        <v>1805.22</v>
      </c>
      <c r="E44" s="34">
        <f t="shared" si="5"/>
        <v>1392.104</v>
      </c>
      <c r="F44" s="34">
        <f t="shared" si="5"/>
        <v>425.258</v>
      </c>
      <c r="G44" s="35">
        <f t="shared" si="5"/>
        <v>1817.362</v>
      </c>
      <c r="H44" s="36">
        <f>E44-B44</f>
        <v>-6.307999999999993</v>
      </c>
      <c r="I44" s="37">
        <f>E44/B44%-100</f>
        <v>-0.4510830856714705</v>
      </c>
      <c r="J44" s="36">
        <f>F44-C44</f>
        <v>18.449999999999932</v>
      </c>
      <c r="K44" s="37">
        <f>F44/C44%-100</f>
        <v>4.535309040136866</v>
      </c>
      <c r="L44" s="36">
        <f>G44-D44</f>
        <v>12.142000000000053</v>
      </c>
      <c r="M44" s="38">
        <f>G44/D44%-100</f>
        <v>0.6726050010525171</v>
      </c>
    </row>
    <row r="45" spans="1:13" ht="12.75">
      <c r="A45" s="85" t="s">
        <v>12</v>
      </c>
      <c r="B45" s="34"/>
      <c r="C45" s="34"/>
      <c r="D45" s="35"/>
      <c r="E45" s="34"/>
      <c r="F45" s="34"/>
      <c r="G45" s="35"/>
      <c r="H45" s="36"/>
      <c r="I45" s="37"/>
      <c r="J45" s="36"/>
      <c r="K45" s="37"/>
      <c r="L45" s="36"/>
      <c r="M45" s="38"/>
    </row>
    <row r="46" spans="1:13" ht="12.75">
      <c r="A46" s="87" t="s">
        <v>73</v>
      </c>
      <c r="B46" s="120">
        <v>704.135</v>
      </c>
      <c r="C46" s="120">
        <v>290.486</v>
      </c>
      <c r="D46" s="121">
        <v>994.62</v>
      </c>
      <c r="E46" s="120">
        <v>731.345</v>
      </c>
      <c r="F46" s="120">
        <v>288.903</v>
      </c>
      <c r="G46" s="121">
        <v>1020.249</v>
      </c>
      <c r="H46" s="25">
        <f>E46-B46</f>
        <v>27.210000000000036</v>
      </c>
      <c r="I46" s="26">
        <f>E46/B46%-100</f>
        <v>3.8643157917160806</v>
      </c>
      <c r="J46" s="25">
        <f>F46-C46</f>
        <v>-1.58299999999997</v>
      </c>
      <c r="K46" s="26">
        <f>F46/C46%-100</f>
        <v>-0.5449488099254154</v>
      </c>
      <c r="L46" s="25">
        <f>G46-D46</f>
        <v>25.62900000000002</v>
      </c>
      <c r="M46" s="27">
        <f>G46/D46%-100</f>
        <v>2.576762984858547</v>
      </c>
    </row>
    <row r="47" spans="1:13" ht="12.75">
      <c r="A47" s="87" t="s">
        <v>66</v>
      </c>
      <c r="B47" s="120">
        <f>B44-B46</f>
        <v>694.277</v>
      </c>
      <c r="C47" s="120">
        <f>D47-B47</f>
        <v>116.32299999999998</v>
      </c>
      <c r="D47" s="121">
        <f>D44-D46</f>
        <v>810.6</v>
      </c>
      <c r="E47" s="120">
        <f>E44-E46</f>
        <v>660.759</v>
      </c>
      <c r="F47" s="120">
        <f>G47-E47</f>
        <v>136.35400000000004</v>
      </c>
      <c r="G47" s="121">
        <f>G44-G46</f>
        <v>797.113</v>
      </c>
      <c r="H47" s="25">
        <f>E47-B47</f>
        <v>-33.51800000000003</v>
      </c>
      <c r="I47" s="26">
        <f>E47/B47%-100</f>
        <v>-4.827756068543252</v>
      </c>
      <c r="J47" s="25">
        <f>F47-C47</f>
        <v>20.031000000000063</v>
      </c>
      <c r="K47" s="26">
        <f>F47/C47%-100</f>
        <v>17.22015422573358</v>
      </c>
      <c r="L47" s="25">
        <f>G47-D47</f>
        <v>-13.486999999999966</v>
      </c>
      <c r="M47" s="27">
        <f>G47/D47%-100</f>
        <v>-1.6638292622748452</v>
      </c>
    </row>
    <row r="48" spans="1:13" ht="9" customHeight="1">
      <c r="A48" s="31"/>
      <c r="B48" s="39"/>
      <c r="C48" s="39"/>
      <c r="D48" s="40"/>
      <c r="E48" s="39"/>
      <c r="F48" s="39"/>
      <c r="G48" s="40"/>
      <c r="H48" s="39"/>
      <c r="I48" s="41"/>
      <c r="J48" s="39"/>
      <c r="K48" s="32"/>
      <c r="L48" s="39"/>
      <c r="M48" s="42"/>
    </row>
    <row r="49" spans="1:13" ht="19.5" customHeight="1" thickBot="1">
      <c r="A49" s="206" t="s">
        <v>171</v>
      </c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3"/>
      <c r="M49" s="45"/>
    </row>
    <row r="50" ht="13.5" thickTop="1"/>
  </sheetData>
  <sheetProtection/>
  <mergeCells count="6">
    <mergeCell ref="A3:A5"/>
    <mergeCell ref="B3:D4"/>
    <mergeCell ref="E3:G4"/>
    <mergeCell ref="A29:A31"/>
    <mergeCell ref="B29:D30"/>
    <mergeCell ref="E29:G30"/>
  </mergeCells>
  <printOptions horizontalCentered="1" verticalCentered="1"/>
  <pageMargins left="0.7086614173228347" right="0.7086614173228347" top="0.7874015748031497" bottom="0.7874015748031497" header="0.5118110236220472" footer="0.5118110236220472"/>
  <pageSetup fitToHeight="1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7" width="7.7109375" style="0" customWidth="1"/>
    <col min="8" max="8" width="5.28125" style="0" customWidth="1"/>
    <col min="9" max="9" width="6.00390625" style="0" customWidth="1"/>
    <col min="10" max="10" width="5.28125" style="0" customWidth="1"/>
    <col min="11" max="11" width="6.00390625" style="0" customWidth="1"/>
    <col min="12" max="12" width="5.28125" style="0" customWidth="1"/>
    <col min="13" max="13" width="6.00390625" style="0" customWidth="1"/>
  </cols>
  <sheetData>
    <row r="1" spans="1:13" ht="19.5" customHeight="1" thickTop="1">
      <c r="A1" s="53" t="s">
        <v>51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12.75">
      <c r="A2" s="383" t="s">
        <v>52</v>
      </c>
      <c r="B2" s="122" t="s">
        <v>165</v>
      </c>
      <c r="C2" s="56"/>
      <c r="D2" s="57"/>
      <c r="E2" s="122" t="s">
        <v>173</v>
      </c>
      <c r="F2" s="56"/>
      <c r="G2" s="57"/>
      <c r="H2" s="58" t="s">
        <v>2</v>
      </c>
      <c r="I2" s="56"/>
      <c r="J2" s="56"/>
      <c r="K2" s="56"/>
      <c r="L2" s="56"/>
      <c r="M2" s="59"/>
    </row>
    <row r="3" spans="1:13" ht="12.75">
      <c r="A3" s="384"/>
      <c r="B3" s="386" t="s">
        <v>69</v>
      </c>
      <c r="C3" s="378" t="s">
        <v>66</v>
      </c>
      <c r="D3" s="379" t="s">
        <v>68</v>
      </c>
      <c r="E3" s="386" t="s">
        <v>69</v>
      </c>
      <c r="F3" s="378" t="s">
        <v>66</v>
      </c>
      <c r="G3" s="379" t="s">
        <v>67</v>
      </c>
      <c r="H3" s="7" t="s">
        <v>3</v>
      </c>
      <c r="I3" s="60"/>
      <c r="J3" s="7" t="s">
        <v>4</v>
      </c>
      <c r="K3" s="60"/>
      <c r="L3" s="7" t="s">
        <v>5</v>
      </c>
      <c r="M3" s="8"/>
    </row>
    <row r="4" spans="1:13" ht="12.75">
      <c r="A4" s="385"/>
      <c r="B4" s="380"/>
      <c r="C4" s="381"/>
      <c r="D4" s="382"/>
      <c r="E4" s="380"/>
      <c r="F4" s="381"/>
      <c r="G4" s="382"/>
      <c r="H4" s="274" t="s">
        <v>22</v>
      </c>
      <c r="I4" s="275"/>
      <c r="J4" s="276" t="s">
        <v>23</v>
      </c>
      <c r="K4" s="275"/>
      <c r="L4" s="276" t="s">
        <v>23</v>
      </c>
      <c r="M4" s="277"/>
    </row>
    <row r="5" spans="1:13" ht="12.75">
      <c r="A5" s="61"/>
      <c r="B5" s="62"/>
      <c r="C5" s="18"/>
      <c r="D5" s="19"/>
      <c r="E5" s="18"/>
      <c r="F5" s="18"/>
      <c r="G5" s="19"/>
      <c r="H5" s="18"/>
      <c r="I5" s="19"/>
      <c r="J5" s="18"/>
      <c r="K5" s="19"/>
      <c r="L5" s="18"/>
      <c r="M5" s="21"/>
    </row>
    <row r="6" spans="1:13" ht="12.75">
      <c r="A6" s="63" t="s">
        <v>24</v>
      </c>
      <c r="B6" s="64">
        <v>994.62</v>
      </c>
      <c r="C6" s="65">
        <v>810.6</v>
      </c>
      <c r="D6" s="66">
        <v>1805.221</v>
      </c>
      <c r="E6" s="64">
        <v>1020.249</v>
      </c>
      <c r="F6" s="65">
        <v>797.113</v>
      </c>
      <c r="G6" s="66">
        <v>1817.362</v>
      </c>
      <c r="H6" s="67">
        <f aca="true" t="shared" si="0" ref="H6:H13">E6-B6</f>
        <v>25.62900000000002</v>
      </c>
      <c r="I6" s="68">
        <f>E6/B6%-100</f>
        <v>2.576762984858547</v>
      </c>
      <c r="J6" s="67">
        <f aca="true" t="shared" si="1" ref="J6:J13">F6-C6</f>
        <v>-13.486999999999966</v>
      </c>
      <c r="K6" s="68">
        <f>F6/C6%-100</f>
        <v>-1.6638292622748452</v>
      </c>
      <c r="L6" s="67">
        <f aca="true" t="shared" si="2" ref="L6:L13">G6-D6</f>
        <v>12.141000000000076</v>
      </c>
      <c r="M6" s="27">
        <f>G6/D6%-100</f>
        <v>0.6725492335841494</v>
      </c>
    </row>
    <row r="7" spans="1:13" ht="12.75">
      <c r="A7" s="63" t="s">
        <v>25</v>
      </c>
      <c r="B7" s="64">
        <v>29.017</v>
      </c>
      <c r="C7" s="65">
        <v>24.862</v>
      </c>
      <c r="D7" s="66">
        <v>53.878</v>
      </c>
      <c r="E7" s="64">
        <v>29.515</v>
      </c>
      <c r="F7" s="65">
        <v>25.012</v>
      </c>
      <c r="G7" s="66">
        <v>54.527</v>
      </c>
      <c r="H7" s="67">
        <f t="shared" si="0"/>
        <v>0.4980000000000011</v>
      </c>
      <c r="I7" s="68"/>
      <c r="J7" s="67">
        <f t="shared" si="1"/>
        <v>0.15000000000000213</v>
      </c>
      <c r="K7" s="68"/>
      <c r="L7" s="67">
        <f t="shared" si="2"/>
        <v>0.6490000000000009</v>
      </c>
      <c r="M7" s="27"/>
    </row>
    <row r="8" spans="1:13" ht="12.75">
      <c r="A8" s="63" t="s">
        <v>26</v>
      </c>
      <c r="B8" s="64">
        <v>2488.48</v>
      </c>
      <c r="C8" s="65">
        <v>1936.319</v>
      </c>
      <c r="D8" s="66">
        <v>4424.799</v>
      </c>
      <c r="E8" s="64">
        <v>2523.322</v>
      </c>
      <c r="F8" s="65">
        <v>1955.004</v>
      </c>
      <c r="G8" s="66">
        <v>4478.326</v>
      </c>
      <c r="H8" s="67">
        <f t="shared" si="0"/>
        <v>34.8420000000001</v>
      </c>
      <c r="I8" s="68">
        <f aca="true" t="shared" si="3" ref="I8:I13">E8/B8%-100</f>
        <v>1.4001318073683677</v>
      </c>
      <c r="J8" s="67">
        <f t="shared" si="1"/>
        <v>18.684999999999945</v>
      </c>
      <c r="K8" s="68">
        <f aca="true" t="shared" si="4" ref="K8:K13">F8/C8%-100</f>
        <v>0.9649752959093973</v>
      </c>
      <c r="L8" s="67">
        <f t="shared" si="2"/>
        <v>53.527000000000044</v>
      </c>
      <c r="M8" s="27">
        <f>G8/D8%-100</f>
        <v>1.2097046668108504</v>
      </c>
    </row>
    <row r="9" spans="1:13" ht="12.75">
      <c r="A9" s="63" t="s">
        <v>27</v>
      </c>
      <c r="B9" s="64">
        <v>347.848</v>
      </c>
      <c r="C9" s="65">
        <v>257.459</v>
      </c>
      <c r="D9" s="66">
        <v>605.307</v>
      </c>
      <c r="E9" s="64">
        <v>345.116</v>
      </c>
      <c r="F9" s="65">
        <v>266.58</v>
      </c>
      <c r="G9" s="66">
        <v>611.696</v>
      </c>
      <c r="H9" s="67">
        <f t="shared" si="0"/>
        <v>-2.7320000000000277</v>
      </c>
      <c r="I9" s="68">
        <f t="shared" si="3"/>
        <v>-0.7854005197672649</v>
      </c>
      <c r="J9" s="67">
        <f t="shared" si="1"/>
        <v>9.120999999999981</v>
      </c>
      <c r="K9" s="68">
        <f t="shared" si="4"/>
        <v>3.542700002718874</v>
      </c>
      <c r="L9" s="67">
        <f t="shared" si="2"/>
        <v>6.38900000000001</v>
      </c>
      <c r="M9" s="27">
        <f>G9/D9%-100</f>
        <v>1.055497458314548</v>
      </c>
    </row>
    <row r="10" spans="1:13" ht="12.75">
      <c r="A10" s="63" t="s">
        <v>28</v>
      </c>
      <c r="B10" s="64">
        <v>267.218</v>
      </c>
      <c r="C10" s="65">
        <v>220.822</v>
      </c>
      <c r="D10" s="66">
        <v>488.04</v>
      </c>
      <c r="E10" s="64">
        <v>269.958</v>
      </c>
      <c r="F10" s="65">
        <v>218.578</v>
      </c>
      <c r="G10" s="66">
        <v>488.536</v>
      </c>
      <c r="H10" s="67">
        <f t="shared" si="0"/>
        <v>2.740000000000009</v>
      </c>
      <c r="I10" s="68">
        <f t="shared" si="3"/>
        <v>1.0253800267946076</v>
      </c>
      <c r="J10" s="67">
        <f t="shared" si="1"/>
        <v>-2.2439999999999998</v>
      </c>
      <c r="K10" s="68">
        <f>F10/C10%-100</f>
        <v>-1.0162030957060324</v>
      </c>
      <c r="L10" s="67">
        <f t="shared" si="2"/>
        <v>0.4959999999999809</v>
      </c>
      <c r="M10" s="27"/>
    </row>
    <row r="11" spans="1:13" ht="12.75">
      <c r="A11" s="63" t="s">
        <v>29</v>
      </c>
      <c r="B11" s="64">
        <v>1232.285</v>
      </c>
      <c r="C11" s="65">
        <v>904.627</v>
      </c>
      <c r="D11" s="66">
        <v>2136.913</v>
      </c>
      <c r="E11" s="64">
        <v>1242.666</v>
      </c>
      <c r="F11" s="65">
        <v>923.217</v>
      </c>
      <c r="G11" s="66">
        <v>2165.882</v>
      </c>
      <c r="H11" s="67">
        <f t="shared" si="0"/>
        <v>10.380999999999858</v>
      </c>
      <c r="I11" s="68">
        <f t="shared" si="3"/>
        <v>0.8424187586475398</v>
      </c>
      <c r="J11" s="67">
        <f t="shared" si="1"/>
        <v>18.590000000000032</v>
      </c>
      <c r="K11" s="68">
        <f>F11/C11%-100</f>
        <v>2.0549906204435615</v>
      </c>
      <c r="L11" s="67">
        <f t="shared" si="2"/>
        <v>28.96900000000005</v>
      </c>
      <c r="M11" s="27">
        <f>G11/D11%-100</f>
        <v>1.355647141460608</v>
      </c>
    </row>
    <row r="12" spans="1:13" ht="12.75">
      <c r="A12" s="69" t="s">
        <v>30</v>
      </c>
      <c r="B12" s="64">
        <v>287.145</v>
      </c>
      <c r="C12" s="65">
        <v>220.863</v>
      </c>
      <c r="D12" s="66">
        <v>508.007</v>
      </c>
      <c r="E12" s="64">
        <v>284.77</v>
      </c>
      <c r="F12" s="65">
        <v>228.785</v>
      </c>
      <c r="G12" s="66">
        <v>513.555</v>
      </c>
      <c r="H12" s="67">
        <f t="shared" si="0"/>
        <v>-2.375</v>
      </c>
      <c r="I12" s="68">
        <f t="shared" si="3"/>
        <v>-0.8271082554110336</v>
      </c>
      <c r="J12" s="67">
        <f t="shared" si="1"/>
        <v>7.921999999999997</v>
      </c>
      <c r="K12" s="68">
        <f>F12/C12%-100</f>
        <v>3.586838900132662</v>
      </c>
      <c r="L12" s="67">
        <f t="shared" si="2"/>
        <v>5.547999999999945</v>
      </c>
      <c r="M12" s="27">
        <f>G12/D12%-100</f>
        <v>1.0921109354792264</v>
      </c>
    </row>
    <row r="13" spans="1:13" ht="12.75">
      <c r="A13" s="63" t="s">
        <v>31</v>
      </c>
      <c r="B13" s="64">
        <v>1092.545</v>
      </c>
      <c r="C13" s="65">
        <v>894.154</v>
      </c>
      <c r="D13" s="66">
        <v>1986.698</v>
      </c>
      <c r="E13" s="64">
        <v>1114.218</v>
      </c>
      <c r="F13" s="65">
        <v>917.008</v>
      </c>
      <c r="G13" s="66">
        <v>2031.226</v>
      </c>
      <c r="H13" s="67">
        <f t="shared" si="0"/>
        <v>21.673000000000002</v>
      </c>
      <c r="I13" s="68">
        <f t="shared" si="3"/>
        <v>1.9837169178386205</v>
      </c>
      <c r="J13" s="67">
        <f t="shared" si="1"/>
        <v>22.854000000000042</v>
      </c>
      <c r="K13" s="68">
        <f t="shared" si="4"/>
        <v>2.5559355547254796</v>
      </c>
      <c r="L13" s="67">
        <f t="shared" si="2"/>
        <v>44.52800000000002</v>
      </c>
      <c r="M13" s="27">
        <f>G13/D13%-100</f>
        <v>2.24130693240744</v>
      </c>
    </row>
    <row r="14" spans="1:13" ht="6.75" customHeight="1">
      <c r="A14" s="70"/>
      <c r="B14" s="64"/>
      <c r="C14" s="65"/>
      <c r="D14" s="66"/>
      <c r="E14" s="64"/>
      <c r="F14" s="65"/>
      <c r="G14" s="66"/>
      <c r="H14" s="67"/>
      <c r="I14" s="68"/>
      <c r="J14" s="67"/>
      <c r="K14" s="68"/>
      <c r="L14" s="67"/>
      <c r="M14" s="27"/>
    </row>
    <row r="15" spans="1:13" ht="12.75">
      <c r="A15" s="139" t="s">
        <v>32</v>
      </c>
      <c r="B15" s="140">
        <f aca="true" t="shared" si="5" ref="B15:G15">SUM(B6:B9)</f>
        <v>3859.965</v>
      </c>
      <c r="C15" s="141">
        <f t="shared" si="5"/>
        <v>3029.24</v>
      </c>
      <c r="D15" s="142">
        <f t="shared" si="5"/>
        <v>6889.205</v>
      </c>
      <c r="E15" s="140">
        <f t="shared" si="5"/>
        <v>3918.202</v>
      </c>
      <c r="F15" s="141">
        <f t="shared" si="5"/>
        <v>3043.709</v>
      </c>
      <c r="G15" s="142">
        <f t="shared" si="5"/>
        <v>6961.911</v>
      </c>
      <c r="H15" s="143">
        <f>E15-B15</f>
        <v>58.23700000000008</v>
      </c>
      <c r="I15" s="144">
        <f>E15/B15%-100</f>
        <v>1.5087442502716897</v>
      </c>
      <c r="J15" s="143">
        <f>F15-C15</f>
        <v>14.469000000000051</v>
      </c>
      <c r="K15" s="144">
        <f>F15/C15%-100</f>
        <v>0.47764455771084613</v>
      </c>
      <c r="L15" s="143">
        <f>G15-D15</f>
        <v>72.70600000000013</v>
      </c>
      <c r="M15" s="147">
        <f>G15/D15%-100</f>
        <v>1.0553612499555527</v>
      </c>
    </row>
    <row r="16" spans="1:13" ht="12.75">
      <c r="A16" s="139" t="s">
        <v>33</v>
      </c>
      <c r="B16" s="140">
        <f aca="true" t="shared" si="6" ref="B16:G16">SUM(B10:B13)</f>
        <v>2879.193</v>
      </c>
      <c r="C16" s="141">
        <f t="shared" si="6"/>
        <v>2240.4660000000003</v>
      </c>
      <c r="D16" s="142">
        <f t="shared" si="6"/>
        <v>5119.658</v>
      </c>
      <c r="E16" s="140">
        <f t="shared" si="6"/>
        <v>2911.612</v>
      </c>
      <c r="F16" s="141">
        <f t="shared" si="6"/>
        <v>2287.588</v>
      </c>
      <c r="G16" s="142">
        <f t="shared" si="6"/>
        <v>5199.1990000000005</v>
      </c>
      <c r="H16" s="143">
        <f>E16-B16</f>
        <v>32.41899999999987</v>
      </c>
      <c r="I16" s="144">
        <f>E16/B16%-100</f>
        <v>1.125975229864764</v>
      </c>
      <c r="J16" s="143">
        <f>F16-C16</f>
        <v>47.121999999999844</v>
      </c>
      <c r="K16" s="144">
        <f>F16/C16%-100</f>
        <v>2.103223168751498</v>
      </c>
      <c r="L16" s="143">
        <f>G16-D16</f>
        <v>79.54100000000017</v>
      </c>
      <c r="M16" s="147">
        <f>G16/D16%-100</f>
        <v>1.5536389344756998</v>
      </c>
    </row>
    <row r="17" spans="1:13" ht="12.75">
      <c r="A17" s="139" t="s">
        <v>34</v>
      </c>
      <c r="B17" s="140">
        <f aca="true" t="shared" si="7" ref="B17:G17">B16+B15</f>
        <v>6739.158</v>
      </c>
      <c r="C17" s="141">
        <f t="shared" si="7"/>
        <v>5269.706</v>
      </c>
      <c r="D17" s="142">
        <f t="shared" si="7"/>
        <v>12008.863000000001</v>
      </c>
      <c r="E17" s="140">
        <f t="shared" si="7"/>
        <v>6829.814</v>
      </c>
      <c r="F17" s="141">
        <f t="shared" si="7"/>
        <v>5331.2970000000005</v>
      </c>
      <c r="G17" s="142">
        <f t="shared" si="7"/>
        <v>12161.11</v>
      </c>
      <c r="H17" s="143">
        <f>E17-B17</f>
        <v>90.65599999999995</v>
      </c>
      <c r="I17" s="144">
        <f>E17/B17%-100</f>
        <v>1.3452125621628142</v>
      </c>
      <c r="J17" s="143">
        <f>F17-C17</f>
        <v>61.59100000000035</v>
      </c>
      <c r="K17" s="144">
        <f>F17/C17%-100</f>
        <v>1.1687748804202869</v>
      </c>
      <c r="L17" s="143">
        <f>G17-D17</f>
        <v>152.2469999999994</v>
      </c>
      <c r="M17" s="147">
        <f>G17/D17%-100</f>
        <v>1.2677886324458854</v>
      </c>
    </row>
    <row r="18" spans="1:13" ht="6.75" customHeight="1">
      <c r="A18" s="70"/>
      <c r="B18" s="64"/>
      <c r="C18" s="65"/>
      <c r="D18" s="66"/>
      <c r="E18" s="64"/>
      <c r="F18" s="65"/>
      <c r="G18" s="66"/>
      <c r="H18" s="67"/>
      <c r="I18" s="68"/>
      <c r="J18" s="67"/>
      <c r="K18" s="68"/>
      <c r="L18" s="67"/>
      <c r="M18" s="27"/>
    </row>
    <row r="19" spans="1:13" ht="12.75">
      <c r="A19" s="63" t="s">
        <v>35</v>
      </c>
      <c r="B19" s="64">
        <v>873.43</v>
      </c>
      <c r="C19" s="65">
        <v>717.947</v>
      </c>
      <c r="D19" s="66">
        <v>1591.377</v>
      </c>
      <c r="E19" s="64">
        <v>879.957</v>
      </c>
      <c r="F19" s="65">
        <v>737.491</v>
      </c>
      <c r="G19" s="66">
        <v>1617.448</v>
      </c>
      <c r="H19" s="67">
        <f>E19-B19</f>
        <v>6.527000000000044</v>
      </c>
      <c r="I19" s="68">
        <f>E19/B19%-100</f>
        <v>0.7472836976059938</v>
      </c>
      <c r="J19" s="67">
        <f>F19-C19</f>
        <v>19.543999999999983</v>
      </c>
      <c r="K19" s="68">
        <v>-1.56695185664982</v>
      </c>
      <c r="L19" s="67">
        <f>G19-D19</f>
        <v>26.07100000000014</v>
      </c>
      <c r="M19" s="27">
        <f>G19/D19%-100</f>
        <v>1.6382667337783658</v>
      </c>
    </row>
    <row r="20" spans="1:13" ht="12.75">
      <c r="A20" s="63" t="s">
        <v>36</v>
      </c>
      <c r="B20" s="64">
        <v>196.332</v>
      </c>
      <c r="C20" s="65">
        <v>156.17</v>
      </c>
      <c r="D20" s="66">
        <v>352.503</v>
      </c>
      <c r="E20" s="64">
        <v>199.648</v>
      </c>
      <c r="F20" s="65">
        <v>158.239</v>
      </c>
      <c r="G20" s="66">
        <v>357.887</v>
      </c>
      <c r="H20" s="67">
        <f>E20-B20</f>
        <v>3.3160000000000025</v>
      </c>
      <c r="I20" s="68">
        <f>E20/B20%-100</f>
        <v>1.6889758164741409</v>
      </c>
      <c r="J20" s="67">
        <f>F20-C20</f>
        <v>2.069000000000017</v>
      </c>
      <c r="K20" s="68">
        <v>-1.56695185664982</v>
      </c>
      <c r="L20" s="67">
        <f>G20-D20</f>
        <v>5.3840000000000146</v>
      </c>
      <c r="M20" s="27">
        <f>G20/D20%-100</f>
        <v>1.5273628876917513</v>
      </c>
    </row>
    <row r="21" spans="1:13" ht="12.75">
      <c r="A21" s="63" t="s">
        <v>37</v>
      </c>
      <c r="B21" s="64">
        <v>339.291</v>
      </c>
      <c r="C21" s="65">
        <v>267.738</v>
      </c>
      <c r="D21" s="66">
        <v>607.029</v>
      </c>
      <c r="E21" s="64">
        <v>373.234</v>
      </c>
      <c r="F21" s="65">
        <v>274.996</v>
      </c>
      <c r="G21" s="66">
        <v>648.23</v>
      </c>
      <c r="H21" s="67">
        <f>E21-B21</f>
        <v>33.942999999999984</v>
      </c>
      <c r="I21" s="68">
        <f>E21/B21%-100</f>
        <v>10.004096778281763</v>
      </c>
      <c r="J21" s="67">
        <f>F21-C21</f>
        <v>7.257999999999981</v>
      </c>
      <c r="K21" s="68">
        <v>-1.56695185664982</v>
      </c>
      <c r="L21" s="67">
        <f>G21-D21</f>
        <v>41.20100000000002</v>
      </c>
      <c r="M21" s="27">
        <f>G21/D21%-100</f>
        <v>6.7873198809282655</v>
      </c>
    </row>
    <row r="22" spans="1:13" ht="12.75">
      <c r="A22" s="63" t="s">
        <v>38</v>
      </c>
      <c r="B22" s="64">
        <v>1322.701</v>
      </c>
      <c r="C22" s="65">
        <v>1048.504</v>
      </c>
      <c r="D22" s="66">
        <v>2371.205</v>
      </c>
      <c r="E22" s="64">
        <v>1329.106</v>
      </c>
      <c r="F22" s="65">
        <v>1069.645</v>
      </c>
      <c r="G22" s="66">
        <v>2398.751</v>
      </c>
      <c r="H22" s="67">
        <f>E22-B22</f>
        <v>6.404999999999973</v>
      </c>
      <c r="I22" s="68">
        <f>E22/B22%-100</f>
        <v>0.4842364222904507</v>
      </c>
      <c r="J22" s="67">
        <f>F22-C22</f>
        <v>21.141000000000076</v>
      </c>
      <c r="K22" s="68">
        <v>-1.56695185664982</v>
      </c>
      <c r="L22" s="67">
        <f>G22-D22</f>
        <v>27.546000000000276</v>
      </c>
      <c r="M22" s="27">
        <f>G22/D22%-100</f>
        <v>1.16168783382291</v>
      </c>
    </row>
    <row r="23" spans="1:13" ht="6.75" customHeight="1">
      <c r="A23" s="70"/>
      <c r="B23" s="64"/>
      <c r="C23" s="65"/>
      <c r="D23" s="66"/>
      <c r="E23" s="64"/>
      <c r="F23" s="65"/>
      <c r="G23" s="66"/>
      <c r="H23" s="67"/>
      <c r="I23" s="68"/>
      <c r="J23" s="67"/>
      <c r="K23" s="68"/>
      <c r="L23" s="67"/>
      <c r="M23" s="27"/>
    </row>
    <row r="24" spans="1:13" ht="12.75">
      <c r="A24" s="139" t="s">
        <v>39</v>
      </c>
      <c r="B24" s="140">
        <f aca="true" t="shared" si="8" ref="B24:G24">SUM(B19:B22)</f>
        <v>2731.754</v>
      </c>
      <c r="C24" s="141">
        <f t="shared" si="8"/>
        <v>2190.359</v>
      </c>
      <c r="D24" s="142">
        <f t="shared" si="8"/>
        <v>4922.114</v>
      </c>
      <c r="E24" s="140">
        <f t="shared" si="8"/>
        <v>2781.9449999999997</v>
      </c>
      <c r="F24" s="141">
        <f t="shared" si="8"/>
        <v>2240.371</v>
      </c>
      <c r="G24" s="142">
        <f t="shared" si="8"/>
        <v>5022.316000000001</v>
      </c>
      <c r="H24" s="143">
        <f>E24-B24</f>
        <v>50.1909999999998</v>
      </c>
      <c r="I24" s="144">
        <f>E24/B24%-100</f>
        <v>1.8373177086955792</v>
      </c>
      <c r="J24" s="143">
        <f>F24-C24</f>
        <v>50.01200000000017</v>
      </c>
      <c r="K24" s="144">
        <v>-1.56695185664982</v>
      </c>
      <c r="L24" s="143">
        <f>G24-D24</f>
        <v>100.20200000000114</v>
      </c>
      <c r="M24" s="147">
        <f>G24/D24%-100</f>
        <v>2.0357513052318694</v>
      </c>
    </row>
    <row r="25" spans="1:13" ht="6.75" customHeight="1">
      <c r="A25" s="70"/>
      <c r="B25" s="64"/>
      <c r="C25" s="65"/>
      <c r="D25" s="66"/>
      <c r="E25" s="64"/>
      <c r="F25" s="65"/>
      <c r="G25" s="66"/>
      <c r="H25" s="67"/>
      <c r="I25" s="68"/>
      <c r="J25" s="67"/>
      <c r="K25" s="68"/>
      <c r="L25" s="67"/>
      <c r="M25" s="27"/>
    </row>
    <row r="26" spans="1:13" ht="12.75">
      <c r="A26" s="63" t="s">
        <v>40</v>
      </c>
      <c r="B26" s="64">
        <v>298.569</v>
      </c>
      <c r="C26" s="65">
        <v>186.769</v>
      </c>
      <c r="D26" s="66">
        <v>485.338</v>
      </c>
      <c r="E26" s="64">
        <v>309.571</v>
      </c>
      <c r="F26" s="65">
        <v>195.1</v>
      </c>
      <c r="G26" s="66">
        <v>504.671</v>
      </c>
      <c r="H26" s="67">
        <f aca="true" t="shared" si="9" ref="H26:H33">E26-B26</f>
        <v>11.00200000000001</v>
      </c>
      <c r="I26" s="68">
        <f>E26/B26%-100</f>
        <v>3.6849103557301817</v>
      </c>
      <c r="J26" s="67">
        <f aca="true" t="shared" si="10" ref="J26:J33">F26-C26</f>
        <v>8.330999999999989</v>
      </c>
      <c r="K26" s="68">
        <f aca="true" t="shared" si="11" ref="K26:K33">F26/C26%-100</f>
        <v>4.460590354930417</v>
      </c>
      <c r="L26" s="67">
        <f aca="true" t="shared" si="12" ref="L26:L33">G26-D26</f>
        <v>19.33299999999997</v>
      </c>
      <c r="M26" s="27">
        <f aca="true" t="shared" si="13" ref="M26:M32">G26/D26%-100</f>
        <v>3.9834095001833703</v>
      </c>
    </row>
    <row r="27" spans="1:13" ht="12.75">
      <c r="A27" s="63" t="s">
        <v>41</v>
      </c>
      <c r="B27" s="64">
        <v>65.028</v>
      </c>
      <c r="C27" s="65">
        <v>42.255</v>
      </c>
      <c r="D27" s="66">
        <v>107.283</v>
      </c>
      <c r="E27" s="64">
        <v>67.961</v>
      </c>
      <c r="F27" s="65">
        <v>41.208</v>
      </c>
      <c r="G27" s="66">
        <v>109.169</v>
      </c>
      <c r="H27" s="67">
        <f t="shared" si="9"/>
        <v>2.9329999999999927</v>
      </c>
      <c r="I27" s="68">
        <f>E27/B27%-100</f>
        <v>4.51036476594696</v>
      </c>
      <c r="J27" s="67">
        <f t="shared" si="10"/>
        <v>-1.0470000000000041</v>
      </c>
      <c r="K27" s="68"/>
      <c r="L27" s="67">
        <f t="shared" si="12"/>
        <v>1.8859999999999957</v>
      </c>
      <c r="M27" s="27">
        <f t="shared" si="13"/>
        <v>1.7579672455095476</v>
      </c>
    </row>
    <row r="28" spans="1:13" ht="12.75">
      <c r="A28" s="63" t="s">
        <v>42</v>
      </c>
      <c r="B28" s="64">
        <v>1098.33</v>
      </c>
      <c r="C28" s="65">
        <v>595.412</v>
      </c>
      <c r="D28" s="66">
        <v>1693.742</v>
      </c>
      <c r="E28" s="64">
        <v>1092.739</v>
      </c>
      <c r="F28" s="65">
        <v>609.984</v>
      </c>
      <c r="G28" s="66">
        <v>1702.723</v>
      </c>
      <c r="H28" s="67">
        <f t="shared" si="9"/>
        <v>-5.5909999999998945</v>
      </c>
      <c r="I28" s="68">
        <f aca="true" t="shared" si="14" ref="I28:I33">E28/B28%-100</f>
        <v>-0.5090455509728429</v>
      </c>
      <c r="J28" s="67">
        <f t="shared" si="10"/>
        <v>14.572000000000003</v>
      </c>
      <c r="K28" s="68">
        <f>F28/C28%-100</f>
        <v>2.447380973174873</v>
      </c>
      <c r="L28" s="67">
        <f t="shared" si="12"/>
        <v>8.980999999999995</v>
      </c>
      <c r="M28" s="27">
        <f t="shared" si="13"/>
        <v>0.5302460469185917</v>
      </c>
    </row>
    <row r="29" spans="1:13" ht="12.75">
      <c r="A29" s="63" t="s">
        <v>43</v>
      </c>
      <c r="B29" s="64">
        <v>785.482</v>
      </c>
      <c r="C29" s="65">
        <v>428.787</v>
      </c>
      <c r="D29" s="66">
        <v>1214.269</v>
      </c>
      <c r="E29" s="64">
        <v>795.971</v>
      </c>
      <c r="F29" s="65">
        <v>466.038</v>
      </c>
      <c r="G29" s="66">
        <v>1262.008</v>
      </c>
      <c r="H29" s="67">
        <f t="shared" si="9"/>
        <v>10.489000000000033</v>
      </c>
      <c r="I29" s="68">
        <f t="shared" si="14"/>
        <v>1.3353584168701502</v>
      </c>
      <c r="J29" s="67">
        <f t="shared" si="10"/>
        <v>37.25100000000003</v>
      </c>
      <c r="K29" s="68">
        <f>F29/C29%-100</f>
        <v>8.68753017232332</v>
      </c>
      <c r="L29" s="67">
        <f t="shared" si="12"/>
        <v>47.73900000000003</v>
      </c>
      <c r="M29" s="27">
        <f>G29/D29%-100</f>
        <v>3.931501174780877</v>
      </c>
    </row>
    <row r="30" spans="1:13" ht="12.75">
      <c r="A30" s="63" t="s">
        <v>44</v>
      </c>
      <c r="B30" s="64">
        <v>121.319</v>
      </c>
      <c r="C30" s="65">
        <v>69.499</v>
      </c>
      <c r="D30" s="66">
        <v>190.818</v>
      </c>
      <c r="E30" s="64">
        <v>120.226</v>
      </c>
      <c r="F30" s="65">
        <v>67.528</v>
      </c>
      <c r="G30" s="66">
        <v>187.754</v>
      </c>
      <c r="H30" s="67">
        <f t="shared" si="9"/>
        <v>-1.0930000000000035</v>
      </c>
      <c r="I30" s="68"/>
      <c r="J30" s="67">
        <f t="shared" si="10"/>
        <v>-1.9709999999999894</v>
      </c>
      <c r="K30" s="68">
        <f t="shared" si="11"/>
        <v>-2.8360120289500514</v>
      </c>
      <c r="L30" s="67">
        <f t="shared" si="12"/>
        <v>-3.0640000000000214</v>
      </c>
      <c r="M30" s="27">
        <f>G30/D30%-100</f>
        <v>-1.6057185380834227</v>
      </c>
    </row>
    <row r="31" spans="1:13" ht="12.75">
      <c r="A31" s="63" t="s">
        <v>45</v>
      </c>
      <c r="B31" s="64">
        <v>336.745</v>
      </c>
      <c r="C31" s="65">
        <v>196.923</v>
      </c>
      <c r="D31" s="66">
        <v>533.668</v>
      </c>
      <c r="E31" s="64">
        <v>349.711</v>
      </c>
      <c r="F31" s="65">
        <v>203.603</v>
      </c>
      <c r="G31" s="66">
        <v>553.315</v>
      </c>
      <c r="H31" s="67">
        <f t="shared" si="9"/>
        <v>12.966000000000008</v>
      </c>
      <c r="I31" s="68">
        <f t="shared" si="14"/>
        <v>3.850391245601287</v>
      </c>
      <c r="J31" s="67">
        <f t="shared" si="10"/>
        <v>6.680000000000007</v>
      </c>
      <c r="K31" s="68">
        <f t="shared" si="11"/>
        <v>3.3921888250737595</v>
      </c>
      <c r="L31" s="67">
        <f t="shared" si="12"/>
        <v>19.647000000000048</v>
      </c>
      <c r="M31" s="27">
        <f t="shared" si="13"/>
        <v>3.6815023572708157</v>
      </c>
    </row>
    <row r="32" spans="1:13" ht="12.75">
      <c r="A32" s="63" t="s">
        <v>46</v>
      </c>
      <c r="B32" s="64">
        <v>866.529</v>
      </c>
      <c r="C32" s="65">
        <v>498.16</v>
      </c>
      <c r="D32" s="66">
        <v>1364.689</v>
      </c>
      <c r="E32" s="64">
        <v>868.246</v>
      </c>
      <c r="F32" s="65">
        <v>512.132</v>
      </c>
      <c r="G32" s="66">
        <v>1380.377</v>
      </c>
      <c r="H32" s="67">
        <f t="shared" si="9"/>
        <v>1.7169999999999845</v>
      </c>
      <c r="I32" s="68">
        <f t="shared" si="14"/>
        <v>0.19814685948189492</v>
      </c>
      <c r="J32" s="67">
        <f t="shared" si="10"/>
        <v>13.971999999999923</v>
      </c>
      <c r="K32" s="68">
        <f t="shared" si="11"/>
        <v>2.804721374658726</v>
      </c>
      <c r="L32" s="67">
        <f t="shared" si="12"/>
        <v>15.687999999999874</v>
      </c>
      <c r="M32" s="27">
        <f t="shared" si="13"/>
        <v>1.1495659450614681</v>
      </c>
    </row>
    <row r="33" spans="1:13" ht="12.75">
      <c r="A33" s="63" t="s">
        <v>47</v>
      </c>
      <c r="B33" s="64">
        <v>333.933</v>
      </c>
      <c r="C33" s="65">
        <v>234.291</v>
      </c>
      <c r="D33" s="66">
        <v>568.224</v>
      </c>
      <c r="E33" s="64">
        <v>339.383</v>
      </c>
      <c r="F33" s="65">
        <v>253.141</v>
      </c>
      <c r="G33" s="66">
        <v>592.525</v>
      </c>
      <c r="H33" s="67">
        <f t="shared" si="9"/>
        <v>5.449999999999989</v>
      </c>
      <c r="I33" s="68">
        <f t="shared" si="14"/>
        <v>1.6320639170132836</v>
      </c>
      <c r="J33" s="67">
        <f t="shared" si="10"/>
        <v>18.849999999999994</v>
      </c>
      <c r="K33" s="68">
        <f t="shared" si="11"/>
        <v>8.045550191855426</v>
      </c>
      <c r="L33" s="67">
        <f t="shared" si="12"/>
        <v>24.30099999999993</v>
      </c>
      <c r="M33" s="27">
        <f>G33/D33%-100</f>
        <v>4.276658500872884</v>
      </c>
    </row>
    <row r="34" spans="1:13" ht="6.75" customHeight="1">
      <c r="A34" s="70"/>
      <c r="B34" s="64"/>
      <c r="C34" s="65"/>
      <c r="D34" s="66"/>
      <c r="E34" s="64"/>
      <c r="F34" s="65"/>
      <c r="G34" s="66"/>
      <c r="H34" s="67"/>
      <c r="I34" s="68"/>
      <c r="J34" s="67"/>
      <c r="K34" s="68"/>
      <c r="L34" s="67"/>
      <c r="M34" s="27"/>
    </row>
    <row r="35" spans="1:13" ht="12.75">
      <c r="A35" s="139" t="s">
        <v>48</v>
      </c>
      <c r="B35" s="140">
        <f aca="true" t="shared" si="15" ref="B35:G35">SUM(B26:B33)</f>
        <v>3905.9349999999995</v>
      </c>
      <c r="C35" s="141">
        <f t="shared" si="15"/>
        <v>2252.096</v>
      </c>
      <c r="D35" s="142">
        <f t="shared" si="15"/>
        <v>6158.031</v>
      </c>
      <c r="E35" s="140">
        <f t="shared" si="15"/>
        <v>3943.808</v>
      </c>
      <c r="F35" s="141">
        <f t="shared" si="15"/>
        <v>2348.734</v>
      </c>
      <c r="G35" s="142">
        <f t="shared" si="15"/>
        <v>6292.5419999999995</v>
      </c>
      <c r="H35" s="143">
        <f>E35-B35</f>
        <v>37.8730000000005</v>
      </c>
      <c r="I35" s="144">
        <f>E35/B35%-100</f>
        <v>0.9696269907205419</v>
      </c>
      <c r="J35" s="143">
        <f>F35-C35</f>
        <v>96.63799999999992</v>
      </c>
      <c r="K35" s="144">
        <f>F35/C35%-100</f>
        <v>4.291024894143064</v>
      </c>
      <c r="L35" s="143">
        <f>G35-D35</f>
        <v>134.5109999999995</v>
      </c>
      <c r="M35" s="147">
        <f>G35/D35%-100</f>
        <v>2.184318331622549</v>
      </c>
    </row>
    <row r="36" spans="1:13" ht="12.75">
      <c r="A36" s="70"/>
      <c r="B36" s="64"/>
      <c r="C36" s="65"/>
      <c r="D36" s="66"/>
      <c r="E36" s="64"/>
      <c r="F36" s="65"/>
      <c r="G36" s="66"/>
      <c r="H36" s="67"/>
      <c r="I36" s="68"/>
      <c r="J36" s="67"/>
      <c r="K36" s="68"/>
      <c r="L36" s="67"/>
      <c r="M36" s="27"/>
    </row>
    <row r="37" spans="1:13" ht="12.75">
      <c r="A37" s="71" t="s">
        <v>49</v>
      </c>
      <c r="B37" s="101">
        <f aca="true" t="shared" si="16" ref="B37:G37">B35+B24+B17</f>
        <v>13376.847</v>
      </c>
      <c r="C37" s="102">
        <f t="shared" si="16"/>
        <v>9712.161</v>
      </c>
      <c r="D37" s="103">
        <f t="shared" si="16"/>
        <v>23089.008</v>
      </c>
      <c r="E37" s="101">
        <f t="shared" si="16"/>
        <v>13555.567</v>
      </c>
      <c r="F37" s="102">
        <f t="shared" si="16"/>
        <v>9920.402</v>
      </c>
      <c r="G37" s="103">
        <f t="shared" si="16"/>
        <v>23475.968</v>
      </c>
      <c r="H37" s="104">
        <f>E37-B37</f>
        <v>178.71999999999935</v>
      </c>
      <c r="I37" s="89">
        <f>E37/B37%-100</f>
        <v>1.3360398007093721</v>
      </c>
      <c r="J37" s="104">
        <f>F37-C37</f>
        <v>208.24099999999999</v>
      </c>
      <c r="K37" s="89">
        <f>F37/C37%-100</f>
        <v>2.144126317510583</v>
      </c>
      <c r="L37" s="104">
        <f>G37-D37</f>
        <v>386.9599999999991</v>
      </c>
      <c r="M37" s="38">
        <f>G37/D37%-100</f>
        <v>1.6759490056913648</v>
      </c>
    </row>
    <row r="38" spans="1:13" ht="12.75">
      <c r="A38" s="70"/>
      <c r="B38" s="72"/>
      <c r="C38" s="73"/>
      <c r="D38" s="74"/>
      <c r="E38" s="65"/>
      <c r="F38" s="73"/>
      <c r="G38" s="74"/>
      <c r="H38" s="39"/>
      <c r="I38" s="40"/>
      <c r="J38" s="39"/>
      <c r="K38" s="40"/>
      <c r="L38" s="39"/>
      <c r="M38" s="51"/>
    </row>
    <row r="39" spans="1:13" ht="19.5" customHeight="1" thickBot="1">
      <c r="A39" s="206" t="s">
        <v>171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52"/>
    </row>
    <row r="40" ht="13.5" thickTop="1"/>
  </sheetData>
  <sheetProtection/>
  <mergeCells count="7">
    <mergeCell ref="F3:F4"/>
    <mergeCell ref="G3:G4"/>
    <mergeCell ref="A2:A4"/>
    <mergeCell ref="B3:B4"/>
    <mergeCell ref="C3:C4"/>
    <mergeCell ref="D3:D4"/>
    <mergeCell ref="E3:E4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showGridLines="0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6.28125" style="0" customWidth="1"/>
    <col min="3" max="3" width="8.7109375" style="0" customWidth="1"/>
    <col min="4" max="4" width="6.8515625" style="0" customWidth="1"/>
    <col min="5" max="5" width="7.00390625" style="0" customWidth="1"/>
    <col min="6" max="7" width="8.140625" style="0" customWidth="1"/>
    <col min="8" max="8" width="6.28125" style="0" customWidth="1"/>
    <col min="9" max="9" width="8.7109375" style="0" customWidth="1"/>
    <col min="10" max="11" width="7.00390625" style="0" customWidth="1"/>
    <col min="12" max="13" width="8.140625" style="0" customWidth="1"/>
    <col min="14" max="14" width="4.7109375" style="0" customWidth="1"/>
    <col min="15" max="15" width="6.00390625" style="0" customWidth="1"/>
    <col min="16" max="16" width="5.421875" style="0" customWidth="1"/>
    <col min="17" max="21" width="6.00390625" style="0" customWidth="1"/>
    <col min="22" max="22" width="5.140625" style="0" customWidth="1"/>
    <col min="23" max="23" width="6.00390625" style="0" customWidth="1"/>
    <col min="24" max="24" width="5.421875" style="0" customWidth="1"/>
    <col min="25" max="25" width="5.7109375" style="0" customWidth="1"/>
  </cols>
  <sheetData>
    <row r="1" spans="1:25" ht="19.5" customHeight="1" thickTop="1">
      <c r="A1" s="53" t="s">
        <v>94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spans="1:25" ht="12.75">
      <c r="A2" s="391" t="s">
        <v>52</v>
      </c>
      <c r="B2" s="122" t="s">
        <v>169</v>
      </c>
      <c r="C2" s="56"/>
      <c r="D2" s="56"/>
      <c r="E2" s="56"/>
      <c r="F2" s="56"/>
      <c r="G2" s="57"/>
      <c r="H2" s="122" t="s">
        <v>174</v>
      </c>
      <c r="I2" s="56"/>
      <c r="J2" s="56"/>
      <c r="K2" s="56"/>
      <c r="L2" s="56"/>
      <c r="M2" s="57"/>
      <c r="N2" s="79" t="s">
        <v>2</v>
      </c>
      <c r="O2" s="56"/>
      <c r="P2" s="79"/>
      <c r="Q2" s="56"/>
      <c r="R2" s="56"/>
      <c r="S2" s="56"/>
      <c r="T2" s="56"/>
      <c r="U2" s="56"/>
      <c r="V2" s="56"/>
      <c r="W2" s="56"/>
      <c r="X2" s="56"/>
      <c r="Y2" s="59"/>
    </row>
    <row r="3" spans="1:25" ht="12.75" customHeight="1">
      <c r="A3" s="384"/>
      <c r="B3" s="392" t="s">
        <v>95</v>
      </c>
      <c r="C3" s="387" t="s">
        <v>96</v>
      </c>
      <c r="D3" s="387" t="s">
        <v>97</v>
      </c>
      <c r="E3" s="125" t="s">
        <v>98</v>
      </c>
      <c r="F3" s="126" t="s">
        <v>99</v>
      </c>
      <c r="G3" s="389" t="s">
        <v>5</v>
      </c>
      <c r="H3" s="392" t="s">
        <v>95</v>
      </c>
      <c r="I3" s="387" t="s">
        <v>96</v>
      </c>
      <c r="J3" s="387" t="s">
        <v>97</v>
      </c>
      <c r="K3" s="125" t="s">
        <v>98</v>
      </c>
      <c r="L3" s="126" t="s">
        <v>99</v>
      </c>
      <c r="M3" s="389" t="s">
        <v>5</v>
      </c>
      <c r="N3" s="271" t="s">
        <v>21</v>
      </c>
      <c r="O3" s="127"/>
      <c r="P3" s="272" t="s">
        <v>100</v>
      </c>
      <c r="Q3" s="273"/>
      <c r="R3" s="272" t="s">
        <v>101</v>
      </c>
      <c r="S3" s="273"/>
      <c r="T3" s="271" t="s">
        <v>102</v>
      </c>
      <c r="U3" s="273"/>
      <c r="V3" s="272" t="s">
        <v>103</v>
      </c>
      <c r="W3" s="273"/>
      <c r="X3" s="271" t="s">
        <v>5</v>
      </c>
      <c r="Y3" s="8"/>
    </row>
    <row r="4" spans="1:25" ht="12.75">
      <c r="A4" s="385"/>
      <c r="B4" s="393"/>
      <c r="C4" s="388"/>
      <c r="D4" s="388"/>
      <c r="E4" s="128" t="s">
        <v>104</v>
      </c>
      <c r="F4" s="128" t="s">
        <v>105</v>
      </c>
      <c r="G4" s="390"/>
      <c r="H4" s="393"/>
      <c r="I4" s="388"/>
      <c r="J4" s="388"/>
      <c r="K4" s="128" t="s">
        <v>104</v>
      </c>
      <c r="L4" s="128" t="s">
        <v>105</v>
      </c>
      <c r="M4" s="390"/>
      <c r="N4" s="274" t="s">
        <v>22</v>
      </c>
      <c r="O4" s="276"/>
      <c r="P4" s="278" t="s">
        <v>22</v>
      </c>
      <c r="Q4" s="279"/>
      <c r="R4" s="278" t="s">
        <v>22</v>
      </c>
      <c r="S4" s="279"/>
      <c r="T4" s="276" t="s">
        <v>22</v>
      </c>
      <c r="U4" s="279"/>
      <c r="V4" s="278" t="s">
        <v>23</v>
      </c>
      <c r="W4" s="279"/>
      <c r="X4" s="276" t="s">
        <v>61</v>
      </c>
      <c r="Y4" s="277"/>
    </row>
    <row r="5" spans="1:25" ht="12.75">
      <c r="A5" s="17"/>
      <c r="B5" s="18"/>
      <c r="C5" s="18"/>
      <c r="D5" s="18"/>
      <c r="E5" s="18"/>
      <c r="F5" s="18"/>
      <c r="G5" s="19"/>
      <c r="H5" s="18"/>
      <c r="I5" s="18"/>
      <c r="J5" s="18"/>
      <c r="K5" s="18"/>
      <c r="L5" s="18"/>
      <c r="M5" s="19"/>
      <c r="N5" s="18"/>
      <c r="O5" s="18"/>
      <c r="P5" s="253"/>
      <c r="Q5" s="20"/>
      <c r="R5" s="253"/>
      <c r="S5" s="20"/>
      <c r="T5" s="18"/>
      <c r="U5" s="20"/>
      <c r="V5" s="253"/>
      <c r="W5" s="20"/>
      <c r="X5" s="18"/>
      <c r="Y5" s="21"/>
    </row>
    <row r="6" spans="1:25" ht="12.75">
      <c r="A6" s="63" t="s">
        <v>24</v>
      </c>
      <c r="B6" s="64">
        <v>60.838</v>
      </c>
      <c r="C6" s="65">
        <v>444.66</v>
      </c>
      <c r="D6" s="65">
        <v>102.646</v>
      </c>
      <c r="E6" s="65">
        <v>352.536</v>
      </c>
      <c r="F6" s="65">
        <v>844.541</v>
      </c>
      <c r="G6" s="66">
        <v>1805.221</v>
      </c>
      <c r="H6" s="64">
        <v>61.295</v>
      </c>
      <c r="I6" s="65">
        <v>463.706</v>
      </c>
      <c r="J6" s="65">
        <v>99.44</v>
      </c>
      <c r="K6" s="65">
        <v>330.198</v>
      </c>
      <c r="L6" s="65">
        <v>862.723</v>
      </c>
      <c r="M6" s="66">
        <v>1817.362</v>
      </c>
      <c r="N6" s="67">
        <f aca="true" t="shared" si="0" ref="N6:N13">H6-B6</f>
        <v>0.45700000000000074</v>
      </c>
      <c r="O6" s="76"/>
      <c r="P6" s="260">
        <f aca="true" t="shared" si="1" ref="P6:P13">I6-C6</f>
        <v>19.045999999999992</v>
      </c>
      <c r="Q6" s="26">
        <f>I6/C6%-100</f>
        <v>4.283272612782795</v>
      </c>
      <c r="R6" s="254">
        <f aca="true" t="shared" si="2" ref="R6:R13">J6-D6</f>
        <v>-3.206000000000003</v>
      </c>
      <c r="S6" s="364">
        <f>R6/D6%</f>
        <v>-3.1233560002338163</v>
      </c>
      <c r="T6" s="23">
        <f aca="true" t="shared" si="3" ref="T6:T37">K6-E6</f>
        <v>-22.338000000000022</v>
      </c>
      <c r="U6" s="26">
        <f>T6/E6%</f>
        <v>-6.336374157532854</v>
      </c>
      <c r="V6" s="260">
        <f aca="true" t="shared" si="4" ref="V6:V13">L6-F6</f>
        <v>18.181999999999903</v>
      </c>
      <c r="W6" s="26">
        <f>L6/F6%-100</f>
        <v>2.15288541349679</v>
      </c>
      <c r="X6" s="67">
        <f aca="true" t="shared" si="5" ref="X6:X13">M6-G6</f>
        <v>12.141000000000076</v>
      </c>
      <c r="Y6" s="27">
        <f>M6/G6%-100</f>
        <v>0.6725492335841494</v>
      </c>
    </row>
    <row r="7" spans="1:25" ht="12.75">
      <c r="A7" s="129" t="s">
        <v>25</v>
      </c>
      <c r="B7" s="130">
        <v>1.972</v>
      </c>
      <c r="C7" s="131">
        <v>6.721</v>
      </c>
      <c r="D7" s="131">
        <v>4.61</v>
      </c>
      <c r="E7" s="131">
        <v>11.81</v>
      </c>
      <c r="F7" s="131">
        <v>28.765</v>
      </c>
      <c r="G7" s="132">
        <v>53.878</v>
      </c>
      <c r="H7" s="130">
        <v>1.998</v>
      </c>
      <c r="I7" s="131">
        <v>6.977</v>
      </c>
      <c r="J7" s="131">
        <v>4.257</v>
      </c>
      <c r="K7" s="131">
        <v>12.449</v>
      </c>
      <c r="L7" s="131">
        <v>28.847</v>
      </c>
      <c r="M7" s="132">
        <v>54.527</v>
      </c>
      <c r="N7" s="133">
        <f t="shared" si="0"/>
        <v>0.026000000000000023</v>
      </c>
      <c r="O7" s="250"/>
      <c r="P7" s="261">
        <f t="shared" si="1"/>
        <v>0.2560000000000002</v>
      </c>
      <c r="Q7" s="135"/>
      <c r="R7" s="255">
        <f t="shared" si="2"/>
        <v>-0.35300000000000065</v>
      </c>
      <c r="S7" s="135"/>
      <c r="T7" s="134">
        <f t="shared" si="3"/>
        <v>0.6389999999999993</v>
      </c>
      <c r="U7" s="135"/>
      <c r="V7" s="261">
        <f t="shared" si="4"/>
        <v>0.08200000000000074</v>
      </c>
      <c r="W7" s="135"/>
      <c r="X7" s="133">
        <f t="shared" si="5"/>
        <v>0.6490000000000009</v>
      </c>
      <c r="Y7" s="136"/>
    </row>
    <row r="8" spans="1:25" ht="12.75">
      <c r="A8" s="129" t="s">
        <v>26</v>
      </c>
      <c r="B8" s="130">
        <v>60.235</v>
      </c>
      <c r="C8" s="131">
        <v>1100.044</v>
      </c>
      <c r="D8" s="131">
        <v>274.933</v>
      </c>
      <c r="E8" s="131">
        <v>824.395</v>
      </c>
      <c r="F8" s="131">
        <v>2165.193</v>
      </c>
      <c r="G8" s="132">
        <v>4424.799</v>
      </c>
      <c r="H8" s="130">
        <v>59.77</v>
      </c>
      <c r="I8" s="131">
        <v>1117.884</v>
      </c>
      <c r="J8" s="131">
        <v>245.909</v>
      </c>
      <c r="K8" s="131">
        <v>822.502</v>
      </c>
      <c r="L8" s="131">
        <v>2232.261</v>
      </c>
      <c r="M8" s="132">
        <v>4478.326</v>
      </c>
      <c r="N8" s="133">
        <f t="shared" si="0"/>
        <v>-0.4649999999999963</v>
      </c>
      <c r="O8" s="250"/>
      <c r="P8" s="261">
        <f t="shared" si="1"/>
        <v>17.839999999999918</v>
      </c>
      <c r="Q8" s="135">
        <f aca="true" t="shared" si="6" ref="Q8:Q13">I8/C8%-100</f>
        <v>1.6217533116857084</v>
      </c>
      <c r="R8" s="255">
        <f t="shared" si="2"/>
        <v>-29.024</v>
      </c>
      <c r="S8" s="135">
        <f aca="true" t="shared" si="7" ref="S8:S13">R8/D8%</f>
        <v>-10.556753827296104</v>
      </c>
      <c r="T8" s="134">
        <f t="shared" si="3"/>
        <v>-1.893000000000029</v>
      </c>
      <c r="U8" s="135">
        <f>T8/E8%</f>
        <v>-0.2296229356073277</v>
      </c>
      <c r="V8" s="261">
        <f t="shared" si="4"/>
        <v>67.06799999999976</v>
      </c>
      <c r="W8" s="135">
        <f aca="true" t="shared" si="8" ref="W8:W13">L8/F8%-100</f>
        <v>3.097552966409907</v>
      </c>
      <c r="X8" s="133">
        <f t="shared" si="5"/>
        <v>53.527000000000044</v>
      </c>
      <c r="Y8" s="136">
        <f>M8/G8%-100</f>
        <v>1.2097046668108504</v>
      </c>
    </row>
    <row r="9" spans="1:25" ht="12.75">
      <c r="A9" s="129" t="s">
        <v>27</v>
      </c>
      <c r="B9" s="130">
        <v>7.41</v>
      </c>
      <c r="C9" s="131">
        <v>81.406</v>
      </c>
      <c r="D9" s="131">
        <v>48.615</v>
      </c>
      <c r="E9" s="131">
        <v>137.789</v>
      </c>
      <c r="F9" s="131">
        <v>330.087</v>
      </c>
      <c r="G9" s="132">
        <v>605.307</v>
      </c>
      <c r="H9" s="130">
        <v>7.584</v>
      </c>
      <c r="I9" s="131">
        <v>82.462</v>
      </c>
      <c r="J9" s="131">
        <v>43.644</v>
      </c>
      <c r="K9" s="131">
        <v>141.375</v>
      </c>
      <c r="L9" s="131">
        <v>336.631</v>
      </c>
      <c r="M9" s="132">
        <v>611.696</v>
      </c>
      <c r="N9" s="133">
        <f t="shared" si="0"/>
        <v>0.1739999999999995</v>
      </c>
      <c r="O9" s="250"/>
      <c r="P9" s="261">
        <f t="shared" si="1"/>
        <v>1.0559999999999974</v>
      </c>
      <c r="Q9" s="135"/>
      <c r="R9" s="255">
        <f t="shared" si="2"/>
        <v>-4.971000000000004</v>
      </c>
      <c r="S9" s="135">
        <f t="shared" si="7"/>
        <v>-10.22523912372725</v>
      </c>
      <c r="T9" s="134">
        <f t="shared" si="3"/>
        <v>3.5860000000000127</v>
      </c>
      <c r="U9" s="135">
        <f>T9/E9%</f>
        <v>2.602529955221399</v>
      </c>
      <c r="V9" s="261">
        <f t="shared" si="4"/>
        <v>6.543999999999983</v>
      </c>
      <c r="W9" s="135">
        <f t="shared" si="8"/>
        <v>1.9825076419246983</v>
      </c>
      <c r="X9" s="133">
        <f t="shared" si="5"/>
        <v>6.38900000000001</v>
      </c>
      <c r="Y9" s="136">
        <f>M9/G9%-100</f>
        <v>1.055497458314548</v>
      </c>
    </row>
    <row r="10" spans="1:25" ht="12.75">
      <c r="A10" s="129" t="s">
        <v>28</v>
      </c>
      <c r="B10" s="130">
        <v>24.731</v>
      </c>
      <c r="C10" s="131">
        <v>71.227</v>
      </c>
      <c r="D10" s="131">
        <v>40.091</v>
      </c>
      <c r="E10" s="131">
        <v>128.923</v>
      </c>
      <c r="F10" s="131">
        <v>223.069</v>
      </c>
      <c r="G10" s="132">
        <v>488.04</v>
      </c>
      <c r="H10" s="130">
        <v>24.449</v>
      </c>
      <c r="I10" s="131">
        <v>74.664</v>
      </c>
      <c r="J10" s="131">
        <v>36.594</v>
      </c>
      <c r="K10" s="131">
        <v>116.846</v>
      </c>
      <c r="L10" s="131">
        <v>235.982</v>
      </c>
      <c r="M10" s="132">
        <v>488.536</v>
      </c>
      <c r="N10" s="133">
        <f t="shared" si="0"/>
        <v>-0.28200000000000003</v>
      </c>
      <c r="O10" s="250"/>
      <c r="P10" s="261">
        <f t="shared" si="1"/>
        <v>3.4369999999999976</v>
      </c>
      <c r="Q10" s="135">
        <f>I10/C10%-100</f>
        <v>4.825417327698759</v>
      </c>
      <c r="R10" s="255">
        <f t="shared" si="2"/>
        <v>-3.497</v>
      </c>
      <c r="S10" s="135">
        <f t="shared" si="7"/>
        <v>-8.72265595769624</v>
      </c>
      <c r="T10" s="134">
        <f t="shared" si="3"/>
        <v>-12.076999999999998</v>
      </c>
      <c r="U10" s="135">
        <f>T10/E10%</f>
        <v>-9.367607021245238</v>
      </c>
      <c r="V10" s="261">
        <f t="shared" si="4"/>
        <v>12.913000000000011</v>
      </c>
      <c r="W10" s="135">
        <f t="shared" si="8"/>
        <v>5.788791808812519</v>
      </c>
      <c r="X10" s="133">
        <f t="shared" si="5"/>
        <v>0.4959999999999809</v>
      </c>
      <c r="Y10" s="136"/>
    </row>
    <row r="11" spans="1:25" ht="12.75">
      <c r="A11" s="129" t="s">
        <v>29</v>
      </c>
      <c r="B11" s="130">
        <v>76.462</v>
      </c>
      <c r="C11" s="131">
        <v>580.586</v>
      </c>
      <c r="D11" s="131">
        <v>132.617</v>
      </c>
      <c r="E11" s="131">
        <v>422.708</v>
      </c>
      <c r="F11" s="131">
        <v>924.54</v>
      </c>
      <c r="G11" s="132">
        <v>2136.913</v>
      </c>
      <c r="H11" s="130">
        <v>74.396</v>
      </c>
      <c r="I11" s="131">
        <v>626.797</v>
      </c>
      <c r="J11" s="131">
        <v>107.969</v>
      </c>
      <c r="K11" s="131">
        <v>462.008</v>
      </c>
      <c r="L11" s="131">
        <v>894.713</v>
      </c>
      <c r="M11" s="132">
        <v>2165.882</v>
      </c>
      <c r="N11" s="133">
        <f t="shared" si="0"/>
        <v>-2.0660000000000025</v>
      </c>
      <c r="O11" s="250">
        <f>H11/B11%-100</f>
        <v>-2.701995762601044</v>
      </c>
      <c r="P11" s="261">
        <f t="shared" si="1"/>
        <v>46.21100000000001</v>
      </c>
      <c r="Q11" s="135">
        <f>I11/C11%-100</f>
        <v>7.959372082688873</v>
      </c>
      <c r="R11" s="255">
        <f t="shared" si="2"/>
        <v>-24.647999999999996</v>
      </c>
      <c r="S11" s="135">
        <f t="shared" si="7"/>
        <v>-18.585852492516043</v>
      </c>
      <c r="T11" s="134">
        <f t="shared" si="3"/>
        <v>39.299999999999955</v>
      </c>
      <c r="U11" s="135">
        <f>T11/E11%</f>
        <v>9.29719806580428</v>
      </c>
      <c r="V11" s="261">
        <f t="shared" si="4"/>
        <v>-29.826999999999998</v>
      </c>
      <c r="W11" s="135">
        <f t="shared" si="8"/>
        <v>-3.22614489367686</v>
      </c>
      <c r="X11" s="133">
        <f t="shared" si="5"/>
        <v>28.96900000000005</v>
      </c>
      <c r="Y11" s="136">
        <f>M11/G11%-100</f>
        <v>1.355647141460608</v>
      </c>
    </row>
    <row r="12" spans="1:25" ht="12.75">
      <c r="A12" s="137" t="s">
        <v>30</v>
      </c>
      <c r="B12" s="130">
        <v>19.653</v>
      </c>
      <c r="C12" s="131">
        <v>128.619</v>
      </c>
      <c r="D12" s="131">
        <v>25.074</v>
      </c>
      <c r="E12" s="131">
        <v>91.151</v>
      </c>
      <c r="F12" s="131">
        <v>243.51</v>
      </c>
      <c r="G12" s="132">
        <v>508.007</v>
      </c>
      <c r="H12" s="130">
        <v>21.678</v>
      </c>
      <c r="I12" s="131">
        <v>121.632</v>
      </c>
      <c r="J12" s="131">
        <v>30.663</v>
      </c>
      <c r="K12" s="131">
        <v>86.137</v>
      </c>
      <c r="L12" s="131">
        <v>253.445</v>
      </c>
      <c r="M12" s="132">
        <v>513.555</v>
      </c>
      <c r="N12" s="133">
        <f t="shared" si="0"/>
        <v>2.025000000000002</v>
      </c>
      <c r="O12" s="250">
        <f>H12/B12%-100</f>
        <v>10.303770416730288</v>
      </c>
      <c r="P12" s="261">
        <f t="shared" si="1"/>
        <v>-6.986999999999995</v>
      </c>
      <c r="Q12" s="135">
        <f t="shared" si="6"/>
        <v>-5.432323373685065</v>
      </c>
      <c r="R12" s="255">
        <f t="shared" si="2"/>
        <v>5.588999999999999</v>
      </c>
      <c r="S12" s="135">
        <f t="shared" si="7"/>
        <v>22.290021536252684</v>
      </c>
      <c r="T12" s="134">
        <f t="shared" si="3"/>
        <v>-5.013999999999996</v>
      </c>
      <c r="U12" s="135">
        <f>T12/E12%</f>
        <v>-5.500762471064493</v>
      </c>
      <c r="V12" s="261">
        <f t="shared" si="4"/>
        <v>9.935000000000002</v>
      </c>
      <c r="W12" s="135">
        <f t="shared" si="8"/>
        <v>4.079914582563347</v>
      </c>
      <c r="X12" s="133">
        <f t="shared" si="5"/>
        <v>5.547999999999945</v>
      </c>
      <c r="Y12" s="136">
        <f>M12/G12%-100</f>
        <v>1.0921109354792264</v>
      </c>
    </row>
    <row r="13" spans="1:25" ht="12.75">
      <c r="A13" s="63" t="s">
        <v>31</v>
      </c>
      <c r="B13" s="64">
        <v>81.211</v>
      </c>
      <c r="C13" s="65">
        <v>511.74</v>
      </c>
      <c r="D13" s="65">
        <v>104.602</v>
      </c>
      <c r="E13" s="65">
        <v>408.963</v>
      </c>
      <c r="F13" s="65">
        <v>880.181</v>
      </c>
      <c r="G13" s="66">
        <v>1986.698</v>
      </c>
      <c r="H13" s="64">
        <v>72.346</v>
      </c>
      <c r="I13" s="65">
        <v>554.563</v>
      </c>
      <c r="J13" s="65">
        <v>95.8</v>
      </c>
      <c r="K13" s="65">
        <v>407.618</v>
      </c>
      <c r="L13" s="65">
        <v>900.899</v>
      </c>
      <c r="M13" s="66">
        <v>2031.226</v>
      </c>
      <c r="N13" s="67">
        <f t="shared" si="0"/>
        <v>-8.864999999999995</v>
      </c>
      <c r="O13" s="76">
        <f>H13/B13%-100</f>
        <v>-10.916008915048451</v>
      </c>
      <c r="P13" s="260">
        <f t="shared" si="1"/>
        <v>42.82299999999998</v>
      </c>
      <c r="Q13" s="26">
        <f t="shared" si="6"/>
        <v>8.368116621721967</v>
      </c>
      <c r="R13" s="254">
        <f t="shared" si="2"/>
        <v>-8.802000000000007</v>
      </c>
      <c r="S13" s="26">
        <f t="shared" si="7"/>
        <v>-8.41475306399496</v>
      </c>
      <c r="T13" s="23">
        <f t="shared" si="3"/>
        <v>-1.3450000000000273</v>
      </c>
      <c r="U13" s="26"/>
      <c r="V13" s="260">
        <f t="shared" si="4"/>
        <v>20.71799999999996</v>
      </c>
      <c r="W13" s="26">
        <f t="shared" si="8"/>
        <v>2.353834040952947</v>
      </c>
      <c r="X13" s="67">
        <f t="shared" si="5"/>
        <v>44.52800000000002</v>
      </c>
      <c r="Y13" s="27">
        <f>M13/G13%-100</f>
        <v>2.24130693240744</v>
      </c>
    </row>
    <row r="14" spans="1:25" ht="6.75" customHeight="1">
      <c r="A14" s="70"/>
      <c r="B14" s="64"/>
      <c r="C14" s="65"/>
      <c r="D14" s="65"/>
      <c r="E14" s="65"/>
      <c r="F14" s="65"/>
      <c r="G14" s="66"/>
      <c r="H14" s="64"/>
      <c r="I14" s="65"/>
      <c r="J14" s="65"/>
      <c r="K14" s="65"/>
      <c r="L14" s="65"/>
      <c r="M14" s="66"/>
      <c r="N14" s="67"/>
      <c r="O14" s="76"/>
      <c r="P14" s="260"/>
      <c r="Q14" s="26"/>
      <c r="R14" s="254"/>
      <c r="S14" s="138"/>
      <c r="T14" s="23"/>
      <c r="U14" s="138"/>
      <c r="V14" s="260"/>
      <c r="W14" s="26"/>
      <c r="X14" s="67"/>
      <c r="Y14" s="27"/>
    </row>
    <row r="15" spans="1:25" ht="12.75">
      <c r="A15" s="139" t="s">
        <v>32</v>
      </c>
      <c r="B15" s="140">
        <f aca="true" t="shared" si="9" ref="B15:G15">SUM(B6:B9)</f>
        <v>130.455</v>
      </c>
      <c r="C15" s="141">
        <f t="shared" si="9"/>
        <v>1632.8310000000001</v>
      </c>
      <c r="D15" s="141">
        <f t="shared" si="9"/>
        <v>430.804</v>
      </c>
      <c r="E15" s="141">
        <f t="shared" si="9"/>
        <v>1326.53</v>
      </c>
      <c r="F15" s="141">
        <f t="shared" si="9"/>
        <v>3368.5860000000002</v>
      </c>
      <c r="G15" s="142">
        <f t="shared" si="9"/>
        <v>6889.205</v>
      </c>
      <c r="H15" s="140">
        <f aca="true" t="shared" si="10" ref="H15:M15">SUM(H6:H9)</f>
        <v>130.647</v>
      </c>
      <c r="I15" s="141">
        <f t="shared" si="10"/>
        <v>1671.029</v>
      </c>
      <c r="J15" s="141">
        <f t="shared" si="10"/>
        <v>393.25</v>
      </c>
      <c r="K15" s="141">
        <f t="shared" si="10"/>
        <v>1306.524</v>
      </c>
      <c r="L15" s="141">
        <f t="shared" si="10"/>
        <v>3460.462</v>
      </c>
      <c r="M15" s="142">
        <f t="shared" si="10"/>
        <v>6961.911</v>
      </c>
      <c r="N15" s="143">
        <f>H15-B15</f>
        <v>0.19199999999997885</v>
      </c>
      <c r="O15" s="251">
        <f>H15/B15%-100</f>
        <v>0.1471771875359167</v>
      </c>
      <c r="P15" s="262">
        <f>I15-C15</f>
        <v>38.197999999999865</v>
      </c>
      <c r="Q15" s="146">
        <f>I15/C15%-100</f>
        <v>2.3393725376355405</v>
      </c>
      <c r="R15" s="256">
        <f>J15-D15</f>
        <v>-37.553999999999974</v>
      </c>
      <c r="S15" s="146">
        <f>R15/D15%</f>
        <v>-8.717189255438662</v>
      </c>
      <c r="T15" s="145">
        <f t="shared" si="3"/>
        <v>-20.006000000000085</v>
      </c>
      <c r="U15" s="146">
        <f>T15/E15%</f>
        <v>-1.5081453114516887</v>
      </c>
      <c r="V15" s="262">
        <f>L15-F15</f>
        <v>91.87599999999975</v>
      </c>
      <c r="W15" s="146">
        <f>L15/F15%-100</f>
        <v>2.7274351909079826</v>
      </c>
      <c r="X15" s="143">
        <f>M15-G15</f>
        <v>72.70600000000013</v>
      </c>
      <c r="Y15" s="147">
        <f>M15/G15%-100</f>
        <v>1.0553612499555527</v>
      </c>
    </row>
    <row r="16" spans="1:25" ht="12.75">
      <c r="A16" s="148" t="s">
        <v>33</v>
      </c>
      <c r="B16" s="149">
        <f aca="true" t="shared" si="11" ref="B16:G16">SUM(B10:B13)</f>
        <v>202.05700000000002</v>
      </c>
      <c r="C16" s="150">
        <f t="shared" si="11"/>
        <v>1292.172</v>
      </c>
      <c r="D16" s="150">
        <f t="shared" si="11"/>
        <v>302.384</v>
      </c>
      <c r="E16" s="150">
        <f t="shared" si="11"/>
        <v>1051.7450000000001</v>
      </c>
      <c r="F16" s="150">
        <f t="shared" si="11"/>
        <v>2271.3</v>
      </c>
      <c r="G16" s="151">
        <f t="shared" si="11"/>
        <v>5119.658</v>
      </c>
      <c r="H16" s="149">
        <f aca="true" t="shared" si="12" ref="H16:M16">SUM(H10:H13)</f>
        <v>192.869</v>
      </c>
      <c r="I16" s="150">
        <f t="shared" si="12"/>
        <v>1377.656</v>
      </c>
      <c r="J16" s="150">
        <f t="shared" si="12"/>
        <v>271.026</v>
      </c>
      <c r="K16" s="150">
        <f t="shared" si="12"/>
        <v>1072.609</v>
      </c>
      <c r="L16" s="150">
        <f t="shared" si="12"/>
        <v>2285.0389999999998</v>
      </c>
      <c r="M16" s="151">
        <f t="shared" si="12"/>
        <v>5199.1990000000005</v>
      </c>
      <c r="N16" s="152">
        <f>H16-B16</f>
        <v>-9.188000000000017</v>
      </c>
      <c r="O16" s="252">
        <f>H16/B16%-100</f>
        <v>-4.547231721741895</v>
      </c>
      <c r="P16" s="263">
        <f>I16-C16</f>
        <v>85.48399999999992</v>
      </c>
      <c r="Q16" s="154">
        <f>I16/C16%-100</f>
        <v>6.615527963769523</v>
      </c>
      <c r="R16" s="257">
        <f>J16-D16</f>
        <v>-31.358000000000004</v>
      </c>
      <c r="S16" s="154">
        <f>R16/D16%</f>
        <v>-10.370257685591831</v>
      </c>
      <c r="T16" s="153">
        <f t="shared" si="3"/>
        <v>20.863999999999805</v>
      </c>
      <c r="U16" s="154">
        <f>T16/E16%</f>
        <v>1.9837508141231763</v>
      </c>
      <c r="V16" s="263">
        <f>L16-F16</f>
        <v>13.738999999999578</v>
      </c>
      <c r="W16" s="154">
        <f>L16/F16%-100</f>
        <v>0.604895874609241</v>
      </c>
      <c r="X16" s="152">
        <f>M16-G16</f>
        <v>79.54100000000017</v>
      </c>
      <c r="Y16" s="155">
        <f>M16/G16%-100</f>
        <v>1.5536389344756998</v>
      </c>
    </row>
    <row r="17" spans="1:25" ht="12.75">
      <c r="A17" s="139" t="s">
        <v>34</v>
      </c>
      <c r="B17" s="140">
        <f aca="true" t="shared" si="13" ref="B17:G17">B16+B15</f>
        <v>332.51200000000006</v>
      </c>
      <c r="C17" s="141">
        <f t="shared" si="13"/>
        <v>2925.003</v>
      </c>
      <c r="D17" s="141">
        <f t="shared" si="13"/>
        <v>733.188</v>
      </c>
      <c r="E17" s="141">
        <f t="shared" si="13"/>
        <v>2378.275</v>
      </c>
      <c r="F17" s="141">
        <f t="shared" si="13"/>
        <v>5639.886</v>
      </c>
      <c r="G17" s="142">
        <f t="shared" si="13"/>
        <v>12008.863000000001</v>
      </c>
      <c r="H17" s="140">
        <f aca="true" t="shared" si="14" ref="H17:M17">H16+H15</f>
        <v>323.51599999999996</v>
      </c>
      <c r="I17" s="141">
        <f t="shared" si="14"/>
        <v>3048.685</v>
      </c>
      <c r="J17" s="141">
        <f t="shared" si="14"/>
        <v>664.2760000000001</v>
      </c>
      <c r="K17" s="141">
        <f t="shared" si="14"/>
        <v>2379.133</v>
      </c>
      <c r="L17" s="141">
        <f t="shared" si="14"/>
        <v>5745.501</v>
      </c>
      <c r="M17" s="142">
        <f t="shared" si="14"/>
        <v>12161.11</v>
      </c>
      <c r="N17" s="143">
        <f>H17-B17</f>
        <v>-8.996000000000095</v>
      </c>
      <c r="O17" s="251">
        <f>H17/B17%-100</f>
        <v>-2.7054662688865676</v>
      </c>
      <c r="P17" s="262">
        <f>I17-C17</f>
        <v>123.68199999999979</v>
      </c>
      <c r="Q17" s="146">
        <f>I17/C17%-100</f>
        <v>4.228440107582784</v>
      </c>
      <c r="R17" s="256">
        <f>J17-D17</f>
        <v>-68.91199999999992</v>
      </c>
      <c r="S17" s="146">
        <f>R17/D17%</f>
        <v>-9.398953610806494</v>
      </c>
      <c r="T17" s="145">
        <f t="shared" si="3"/>
        <v>0.8579999999997199</v>
      </c>
      <c r="U17" s="146"/>
      <c r="V17" s="262">
        <f>L17-F17</f>
        <v>105.61499999999978</v>
      </c>
      <c r="W17" s="146">
        <f>L17/F17%-100</f>
        <v>1.872644234298349</v>
      </c>
      <c r="X17" s="143">
        <f>M17-G17</f>
        <v>152.2469999999994</v>
      </c>
      <c r="Y17" s="147">
        <f>M17/G17%-100</f>
        <v>1.2677886324458854</v>
      </c>
    </row>
    <row r="18" spans="1:25" ht="6.75" customHeight="1">
      <c r="A18" s="70"/>
      <c r="B18" s="64"/>
      <c r="C18" s="65"/>
      <c r="D18" s="65"/>
      <c r="E18" s="65"/>
      <c r="F18" s="65"/>
      <c r="G18" s="66"/>
      <c r="H18" s="64"/>
      <c r="I18" s="65"/>
      <c r="J18" s="65"/>
      <c r="K18" s="65"/>
      <c r="L18" s="65"/>
      <c r="M18" s="66"/>
      <c r="N18" s="67"/>
      <c r="O18" s="76"/>
      <c r="P18" s="260"/>
      <c r="Q18" s="26"/>
      <c r="R18" s="254"/>
      <c r="S18" s="138"/>
      <c r="T18" s="23"/>
      <c r="U18" s="138"/>
      <c r="V18" s="260"/>
      <c r="W18" s="26"/>
      <c r="X18" s="67"/>
      <c r="Y18" s="27"/>
    </row>
    <row r="19" spans="1:25" ht="12.75">
      <c r="A19" s="63" t="s">
        <v>35</v>
      </c>
      <c r="B19" s="64">
        <v>53.115</v>
      </c>
      <c r="C19" s="65">
        <v>313.645</v>
      </c>
      <c r="D19" s="65">
        <v>104.591</v>
      </c>
      <c r="E19" s="65">
        <v>374.106</v>
      </c>
      <c r="F19" s="65">
        <v>745.921</v>
      </c>
      <c r="G19" s="227">
        <v>1591.377</v>
      </c>
      <c r="H19" s="64">
        <v>47.743</v>
      </c>
      <c r="I19" s="65">
        <v>315.918</v>
      </c>
      <c r="J19" s="65">
        <v>105.157</v>
      </c>
      <c r="K19" s="65">
        <v>353.929</v>
      </c>
      <c r="L19" s="65">
        <v>794.701</v>
      </c>
      <c r="M19" s="227">
        <v>1617.448</v>
      </c>
      <c r="N19" s="67">
        <f>H19-B19</f>
        <v>-5.372</v>
      </c>
      <c r="O19" s="76">
        <f>H19/B19%-100</f>
        <v>-10.113903793655268</v>
      </c>
      <c r="P19" s="260">
        <f>I19-C19</f>
        <v>2.2730000000000246</v>
      </c>
      <c r="Q19" s="26">
        <f>I19/C19%-100</f>
        <v>0.7247046820449867</v>
      </c>
      <c r="R19" s="254">
        <f>J19-D19</f>
        <v>0.5660000000000025</v>
      </c>
      <c r="S19" s="26"/>
      <c r="T19" s="23">
        <f t="shared" si="3"/>
        <v>-20.17700000000002</v>
      </c>
      <c r="U19" s="26">
        <f>T19/E19%</f>
        <v>-5.393391177901456</v>
      </c>
      <c r="V19" s="260">
        <f>L19-F19</f>
        <v>48.77999999999997</v>
      </c>
      <c r="W19" s="26">
        <f>L19/F19%-100</f>
        <v>6.539566522460149</v>
      </c>
      <c r="X19" s="67">
        <f>M19-G19</f>
        <v>26.07100000000014</v>
      </c>
      <c r="Y19" s="27">
        <f>M19/G19%-100</f>
        <v>1.6382667337783658</v>
      </c>
    </row>
    <row r="20" spans="1:25" ht="12.75">
      <c r="A20" s="129" t="s">
        <v>36</v>
      </c>
      <c r="B20" s="130">
        <v>13.839</v>
      </c>
      <c r="C20" s="131">
        <v>69.018</v>
      </c>
      <c r="D20" s="131">
        <v>20.044</v>
      </c>
      <c r="E20" s="131">
        <v>69.856</v>
      </c>
      <c r="F20" s="131">
        <v>179.746</v>
      </c>
      <c r="G20" s="132">
        <v>352.503</v>
      </c>
      <c r="H20" s="130">
        <v>18.401</v>
      </c>
      <c r="I20" s="131">
        <v>60.016</v>
      </c>
      <c r="J20" s="131">
        <v>23.409</v>
      </c>
      <c r="K20" s="131">
        <v>75.236</v>
      </c>
      <c r="L20" s="131">
        <v>180.825</v>
      </c>
      <c r="M20" s="132">
        <v>357.887</v>
      </c>
      <c r="N20" s="133">
        <f>H20-B20</f>
        <v>4.561999999999999</v>
      </c>
      <c r="O20" s="250">
        <f>H20/B20%-100</f>
        <v>32.964809596069074</v>
      </c>
      <c r="P20" s="261">
        <f>I20-C20</f>
        <v>-9.002000000000002</v>
      </c>
      <c r="Q20" s="135">
        <f>I20/C20%-100</f>
        <v>-13.042974296560317</v>
      </c>
      <c r="R20" s="255">
        <f>J20-D20</f>
        <v>3.3649999999999984</v>
      </c>
      <c r="S20" s="135">
        <f>R20/D20%</f>
        <v>16.78806625424066</v>
      </c>
      <c r="T20" s="134">
        <f t="shared" si="3"/>
        <v>5.38000000000001</v>
      </c>
      <c r="U20" s="135">
        <f>T20/E20%</f>
        <v>7.701557489693097</v>
      </c>
      <c r="V20" s="261">
        <f>L20-F20</f>
        <v>1.0789999999999793</v>
      </c>
      <c r="W20" s="135"/>
      <c r="X20" s="133">
        <f>M20-G20</f>
        <v>5.3840000000000146</v>
      </c>
      <c r="Y20" s="136">
        <f>M20/G20%-100</f>
        <v>1.5273628876917513</v>
      </c>
    </row>
    <row r="21" spans="1:25" ht="12.75">
      <c r="A21" s="129" t="s">
        <v>37</v>
      </c>
      <c r="B21" s="130">
        <v>16.661</v>
      </c>
      <c r="C21" s="131">
        <v>176.259</v>
      </c>
      <c r="D21" s="131">
        <v>32.754</v>
      </c>
      <c r="E21" s="131">
        <v>122.664</v>
      </c>
      <c r="F21" s="131">
        <v>258.691</v>
      </c>
      <c r="G21" s="132">
        <v>607.029</v>
      </c>
      <c r="H21" s="130">
        <v>17.903</v>
      </c>
      <c r="I21" s="131">
        <v>196.164</v>
      </c>
      <c r="J21" s="131">
        <v>38.455</v>
      </c>
      <c r="K21" s="131">
        <v>118.566</v>
      </c>
      <c r="L21" s="131">
        <v>277.141</v>
      </c>
      <c r="M21" s="132">
        <v>648.23</v>
      </c>
      <c r="N21" s="133">
        <f>H21-B21</f>
        <v>1.2419999999999973</v>
      </c>
      <c r="O21" s="250"/>
      <c r="P21" s="261">
        <f>I21-C21</f>
        <v>19.905</v>
      </c>
      <c r="Q21" s="135">
        <f>I21/C21%-100</f>
        <v>11.293040355386111</v>
      </c>
      <c r="R21" s="255">
        <f>J21-D21</f>
        <v>5.7010000000000005</v>
      </c>
      <c r="S21" s="135">
        <f>R21/D21%</f>
        <v>17.40550772424742</v>
      </c>
      <c r="T21" s="134">
        <f t="shared" si="3"/>
        <v>-4.097999999999999</v>
      </c>
      <c r="U21" s="135">
        <f>T21/E21%</f>
        <v>-3.3408334963803554</v>
      </c>
      <c r="V21" s="261">
        <f>L21-F21</f>
        <v>18.450000000000045</v>
      </c>
      <c r="W21" s="135">
        <f>L21/F21%-100</f>
        <v>7.132061030341248</v>
      </c>
      <c r="X21" s="133">
        <f>M21-G21</f>
        <v>41.20100000000002</v>
      </c>
      <c r="Y21" s="136">
        <f>M21/G21%-100</f>
        <v>6.7873198809282655</v>
      </c>
    </row>
    <row r="22" spans="1:25" ht="12.75">
      <c r="A22" s="63" t="s">
        <v>38</v>
      </c>
      <c r="B22" s="64">
        <v>63.298</v>
      </c>
      <c r="C22" s="249">
        <v>202.13</v>
      </c>
      <c r="D22" s="65">
        <v>125.035</v>
      </c>
      <c r="E22" s="65">
        <v>447.869</v>
      </c>
      <c r="F22" s="249">
        <v>1532.873</v>
      </c>
      <c r="G22" s="66">
        <v>2371.205</v>
      </c>
      <c r="H22" s="64">
        <v>63.505</v>
      </c>
      <c r="I22" s="249">
        <v>217.956</v>
      </c>
      <c r="J22" s="65">
        <v>130.214</v>
      </c>
      <c r="K22" s="65">
        <v>443.207</v>
      </c>
      <c r="L22" s="249">
        <v>1543.87</v>
      </c>
      <c r="M22" s="66">
        <v>2398.751</v>
      </c>
      <c r="N22" s="67">
        <f>H22-B22</f>
        <v>0.20700000000000074</v>
      </c>
      <c r="O22" s="76"/>
      <c r="P22" s="260">
        <f>I22-C22</f>
        <v>15.825999999999993</v>
      </c>
      <c r="Q22" s="26">
        <f>I22/C22%-100</f>
        <v>7.8296146044624635</v>
      </c>
      <c r="R22" s="254">
        <f>J22-D22</f>
        <v>5.179000000000002</v>
      </c>
      <c r="S22" s="26">
        <f>R22/D22%</f>
        <v>4.142040228735955</v>
      </c>
      <c r="T22" s="23">
        <f t="shared" si="3"/>
        <v>-4.662000000000035</v>
      </c>
      <c r="U22" s="26">
        <f>T22/E22%</f>
        <v>-1.0409293789032137</v>
      </c>
      <c r="V22" s="260">
        <f>L22-F22</f>
        <v>10.996999999999844</v>
      </c>
      <c r="W22" s="26">
        <f>L22/F22%-100</f>
        <v>0.7174110314422535</v>
      </c>
      <c r="X22" s="67">
        <f>M22-G22</f>
        <v>27.546000000000276</v>
      </c>
      <c r="Y22" s="27">
        <f>M22/G22%-100</f>
        <v>1.16168783382291</v>
      </c>
    </row>
    <row r="23" spans="1:25" ht="6.75" customHeight="1">
      <c r="A23" s="70"/>
      <c r="B23" s="64"/>
      <c r="C23" s="65"/>
      <c r="D23" s="65"/>
      <c r="E23" s="65"/>
      <c r="F23" s="65"/>
      <c r="G23" s="66"/>
      <c r="H23" s="64"/>
      <c r="I23" s="65"/>
      <c r="J23" s="65"/>
      <c r="K23" s="65"/>
      <c r="L23" s="65"/>
      <c r="M23" s="66"/>
      <c r="N23" s="67"/>
      <c r="O23" s="76"/>
      <c r="P23" s="260"/>
      <c r="Q23" s="26"/>
      <c r="R23" s="254"/>
      <c r="S23" s="138"/>
      <c r="T23" s="23"/>
      <c r="U23" s="138"/>
      <c r="V23" s="260"/>
      <c r="W23" s="26"/>
      <c r="X23" s="67"/>
      <c r="Y23" s="27"/>
    </row>
    <row r="24" spans="1:25" ht="12.75">
      <c r="A24" s="139" t="s">
        <v>39</v>
      </c>
      <c r="B24" s="140">
        <f aca="true" t="shared" si="15" ref="B24:G24">SUM(B19:B22)</f>
        <v>146.913</v>
      </c>
      <c r="C24" s="141">
        <f t="shared" si="15"/>
        <v>761.052</v>
      </c>
      <c r="D24" s="141">
        <f t="shared" si="15"/>
        <v>282.424</v>
      </c>
      <c r="E24" s="141">
        <f t="shared" si="15"/>
        <v>1014.495</v>
      </c>
      <c r="F24" s="141">
        <f t="shared" si="15"/>
        <v>2717.2309999999998</v>
      </c>
      <c r="G24" s="142">
        <f t="shared" si="15"/>
        <v>4922.114</v>
      </c>
      <c r="H24" s="140">
        <f aca="true" t="shared" si="16" ref="H24:M24">SUM(H19:H22)</f>
        <v>147.552</v>
      </c>
      <c r="I24" s="141">
        <f t="shared" si="16"/>
        <v>790.054</v>
      </c>
      <c r="J24" s="141">
        <f t="shared" si="16"/>
        <v>297.235</v>
      </c>
      <c r="K24" s="141">
        <f t="shared" si="16"/>
        <v>990.938</v>
      </c>
      <c r="L24" s="141">
        <f t="shared" si="16"/>
        <v>2796.5370000000003</v>
      </c>
      <c r="M24" s="142">
        <f t="shared" si="16"/>
        <v>5022.316000000001</v>
      </c>
      <c r="N24" s="143">
        <f>H24-B24</f>
        <v>0.6389999999999816</v>
      </c>
      <c r="O24" s="251">
        <f>H24/B24%-100</f>
        <v>0.4349512977068031</v>
      </c>
      <c r="P24" s="262">
        <f>I24-C24</f>
        <v>29.001999999999953</v>
      </c>
      <c r="Q24" s="146">
        <f>I24/C24%-100</f>
        <v>3.8107777129552147</v>
      </c>
      <c r="R24" s="256">
        <f>J24-D24</f>
        <v>14.811000000000035</v>
      </c>
      <c r="S24" s="146">
        <f>R24/D24%</f>
        <v>5.244242698920785</v>
      </c>
      <c r="T24" s="145">
        <f t="shared" si="3"/>
        <v>-23.557000000000016</v>
      </c>
      <c r="U24" s="146">
        <f>T24/E24%</f>
        <v>-2.322042001192713</v>
      </c>
      <c r="V24" s="262">
        <f>L24-F24</f>
        <v>79.3060000000005</v>
      </c>
      <c r="W24" s="146">
        <f>L24/F24%-100</f>
        <v>2.9186329759965446</v>
      </c>
      <c r="X24" s="143">
        <f>M24-G24</f>
        <v>100.20200000000114</v>
      </c>
      <c r="Y24" s="147">
        <f>M24/G24%-100</f>
        <v>2.0357513052318694</v>
      </c>
    </row>
    <row r="25" spans="1:25" ht="6.75" customHeight="1">
      <c r="A25" s="70"/>
      <c r="B25" s="64"/>
      <c r="C25" s="65"/>
      <c r="D25" s="65"/>
      <c r="E25" s="65"/>
      <c r="F25" s="65"/>
      <c r="G25" s="66"/>
      <c r="H25" s="64"/>
      <c r="I25" s="65"/>
      <c r="J25" s="65"/>
      <c r="K25" s="65"/>
      <c r="L25" s="65"/>
      <c r="M25" s="66"/>
      <c r="N25" s="67"/>
      <c r="O25" s="76"/>
      <c r="P25" s="260"/>
      <c r="Q25" s="26"/>
      <c r="R25" s="254"/>
      <c r="S25" s="138"/>
      <c r="T25" s="23"/>
      <c r="U25" s="138"/>
      <c r="V25" s="260"/>
      <c r="W25" s="26"/>
      <c r="X25" s="67"/>
      <c r="Y25" s="27"/>
    </row>
    <row r="26" spans="1:25" ht="12.75">
      <c r="A26" s="63" t="s">
        <v>40</v>
      </c>
      <c r="B26" s="64">
        <v>22.48</v>
      </c>
      <c r="C26" s="65">
        <v>129.27</v>
      </c>
      <c r="D26" s="65">
        <v>36.486</v>
      </c>
      <c r="E26" s="65">
        <v>87.777</v>
      </c>
      <c r="F26" s="65">
        <v>209.325</v>
      </c>
      <c r="G26" s="66">
        <v>485.338</v>
      </c>
      <c r="H26" s="64">
        <v>20.384</v>
      </c>
      <c r="I26" s="65">
        <v>121.361</v>
      </c>
      <c r="J26" s="65">
        <v>41.775</v>
      </c>
      <c r="K26" s="65">
        <v>98.565</v>
      </c>
      <c r="L26" s="65">
        <v>222.586</v>
      </c>
      <c r="M26" s="66">
        <v>504.671</v>
      </c>
      <c r="N26" s="67">
        <f aca="true" t="shared" si="17" ref="N26:N33">H26-B26</f>
        <v>-2.096</v>
      </c>
      <c r="O26" s="76">
        <f>H26/B26%-100</f>
        <v>-9.32384341637011</v>
      </c>
      <c r="P26" s="260">
        <f aca="true" t="shared" si="18" ref="P26:P33">I26-C26</f>
        <v>-7.909000000000006</v>
      </c>
      <c r="Q26" s="26">
        <f>I26/C26%-100</f>
        <v>-6.1182022124236255</v>
      </c>
      <c r="R26" s="254">
        <f aca="true" t="shared" si="19" ref="R26:R33">J26-D26</f>
        <v>5.2890000000000015</v>
      </c>
      <c r="S26" s="26">
        <f>R26/D26%</f>
        <v>14.495971057391882</v>
      </c>
      <c r="T26" s="23">
        <f t="shared" si="3"/>
        <v>10.787999999999997</v>
      </c>
      <c r="U26" s="26">
        <f>T26/E26%</f>
        <v>12.290235483099213</v>
      </c>
      <c r="V26" s="260">
        <f aca="true" t="shared" si="20" ref="V26:V33">L26-F26</f>
        <v>13.261000000000024</v>
      </c>
      <c r="W26" s="26">
        <f aca="true" t="shared" si="21" ref="W26:W31">L26/F26%-100</f>
        <v>6.335124805923812</v>
      </c>
      <c r="X26" s="67">
        <f aca="true" t="shared" si="22" ref="X26:X33">M26-G26</f>
        <v>19.33299999999997</v>
      </c>
      <c r="Y26" s="27">
        <f aca="true" t="shared" si="23" ref="Y26:Y31">M26/G26%-100</f>
        <v>3.9834095001833703</v>
      </c>
    </row>
    <row r="27" spans="1:25" ht="12.75">
      <c r="A27" s="129" t="s">
        <v>41</v>
      </c>
      <c r="B27" s="130">
        <v>8.697</v>
      </c>
      <c r="C27" s="131">
        <v>17.434</v>
      </c>
      <c r="D27" s="131">
        <v>9.46</v>
      </c>
      <c r="E27" s="131">
        <v>23.377</v>
      </c>
      <c r="F27" s="131">
        <v>48.316</v>
      </c>
      <c r="G27" s="132">
        <v>107.283</v>
      </c>
      <c r="H27" s="130">
        <v>7.129</v>
      </c>
      <c r="I27" s="131">
        <v>17.691</v>
      </c>
      <c r="J27" s="131">
        <v>8.735</v>
      </c>
      <c r="K27" s="131">
        <v>21.329</v>
      </c>
      <c r="L27" s="131">
        <v>54.286</v>
      </c>
      <c r="M27" s="132">
        <v>109.169</v>
      </c>
      <c r="N27" s="133">
        <f t="shared" si="17"/>
        <v>-1.5679999999999996</v>
      </c>
      <c r="O27" s="250">
        <f>H27/B27%-100</f>
        <v>-18.029205473151663</v>
      </c>
      <c r="P27" s="261">
        <f t="shared" si="18"/>
        <v>0.2569999999999979</v>
      </c>
      <c r="Q27" s="135"/>
      <c r="R27" s="255">
        <f t="shared" si="19"/>
        <v>-0.7250000000000014</v>
      </c>
      <c r="S27" s="135"/>
      <c r="T27" s="134">
        <f t="shared" si="3"/>
        <v>-2.0479999999999983</v>
      </c>
      <c r="U27" s="135"/>
      <c r="V27" s="261">
        <f t="shared" si="20"/>
        <v>5.969999999999999</v>
      </c>
      <c r="W27" s="135">
        <f t="shared" si="21"/>
        <v>12.356155310870093</v>
      </c>
      <c r="X27" s="133">
        <f t="shared" si="22"/>
        <v>1.8859999999999957</v>
      </c>
      <c r="Y27" s="136">
        <f t="shared" si="23"/>
        <v>1.7579672455095476</v>
      </c>
    </row>
    <row r="28" spans="1:25" ht="12.75">
      <c r="A28" s="129" t="s">
        <v>42</v>
      </c>
      <c r="B28" s="130">
        <v>66.045</v>
      </c>
      <c r="C28" s="131">
        <v>255.134</v>
      </c>
      <c r="D28" s="131">
        <v>114.226</v>
      </c>
      <c r="E28" s="131">
        <v>394.029</v>
      </c>
      <c r="F28" s="131">
        <v>864.308</v>
      </c>
      <c r="G28" s="132">
        <v>1693.742</v>
      </c>
      <c r="H28" s="130">
        <v>65.972</v>
      </c>
      <c r="I28" s="131">
        <v>256.443</v>
      </c>
      <c r="J28" s="131">
        <v>127.747</v>
      </c>
      <c r="K28" s="131">
        <v>380.321</v>
      </c>
      <c r="L28" s="131">
        <v>872.241</v>
      </c>
      <c r="M28" s="132">
        <v>1702.723</v>
      </c>
      <c r="N28" s="133">
        <f t="shared" si="17"/>
        <v>-0.0730000000000075</v>
      </c>
      <c r="O28" s="250"/>
      <c r="P28" s="261">
        <f t="shared" si="18"/>
        <v>1.3089999999999975</v>
      </c>
      <c r="Q28" s="135"/>
      <c r="R28" s="255">
        <f t="shared" si="19"/>
        <v>13.521</v>
      </c>
      <c r="S28" s="135">
        <f>R28/D28%</f>
        <v>11.837059863778824</v>
      </c>
      <c r="T28" s="134">
        <f t="shared" si="3"/>
        <v>-13.70799999999997</v>
      </c>
      <c r="U28" s="135">
        <f>T28/E28%</f>
        <v>-3.4789317537541575</v>
      </c>
      <c r="V28" s="261">
        <f t="shared" si="20"/>
        <v>7.932999999999993</v>
      </c>
      <c r="W28" s="135">
        <f t="shared" si="21"/>
        <v>0.917844101871097</v>
      </c>
      <c r="X28" s="133">
        <f t="shared" si="22"/>
        <v>8.980999999999995</v>
      </c>
      <c r="Y28" s="136">
        <f t="shared" si="23"/>
        <v>0.5302460469185917</v>
      </c>
    </row>
    <row r="29" spans="1:25" ht="12.75">
      <c r="A29" s="129" t="s">
        <v>43</v>
      </c>
      <c r="B29" s="130">
        <v>104.794</v>
      </c>
      <c r="C29" s="131">
        <v>184.807</v>
      </c>
      <c r="D29" s="131">
        <v>84.048</v>
      </c>
      <c r="E29" s="131">
        <v>280.709</v>
      </c>
      <c r="F29" s="131">
        <v>559.913</v>
      </c>
      <c r="G29" s="132">
        <v>1214.269</v>
      </c>
      <c r="H29" s="130">
        <v>117.554</v>
      </c>
      <c r="I29" s="131">
        <v>192.036</v>
      </c>
      <c r="J29" s="131">
        <v>84.794</v>
      </c>
      <c r="K29" s="131">
        <v>283.818</v>
      </c>
      <c r="L29" s="131">
        <v>583.806</v>
      </c>
      <c r="M29" s="132">
        <v>1262.008</v>
      </c>
      <c r="N29" s="133">
        <f t="shared" si="17"/>
        <v>12.760000000000005</v>
      </c>
      <c r="O29" s="250">
        <f>H29/B29%-100</f>
        <v>12.17626963375767</v>
      </c>
      <c r="P29" s="261">
        <f t="shared" si="18"/>
        <v>7.229000000000013</v>
      </c>
      <c r="Q29" s="135">
        <f>I29/C29%-100</f>
        <v>3.9116483682977474</v>
      </c>
      <c r="R29" s="255">
        <f t="shared" si="19"/>
        <v>0.7459999999999951</v>
      </c>
      <c r="S29" s="135"/>
      <c r="T29" s="134">
        <f t="shared" si="3"/>
        <v>3.1089999999999804</v>
      </c>
      <c r="U29" s="135">
        <f>T29/E29%</f>
        <v>1.1075526612969233</v>
      </c>
      <c r="V29" s="261">
        <f t="shared" si="20"/>
        <v>23.89300000000003</v>
      </c>
      <c r="W29" s="135">
        <f t="shared" si="21"/>
        <v>4.267270093746717</v>
      </c>
      <c r="X29" s="133">
        <f t="shared" si="22"/>
        <v>47.73900000000003</v>
      </c>
      <c r="Y29" s="136">
        <f>M29/G29%-100</f>
        <v>3.931501174780877</v>
      </c>
    </row>
    <row r="30" spans="1:25" ht="12.75">
      <c r="A30" s="129" t="s">
        <v>44</v>
      </c>
      <c r="B30" s="130">
        <v>15.775</v>
      </c>
      <c r="C30" s="65">
        <v>36.539</v>
      </c>
      <c r="D30" s="131">
        <v>14.404</v>
      </c>
      <c r="E30" s="131">
        <v>33.905</v>
      </c>
      <c r="F30" s="131">
        <v>90.196</v>
      </c>
      <c r="G30" s="132">
        <v>190.818</v>
      </c>
      <c r="H30" s="130">
        <v>16.723</v>
      </c>
      <c r="I30" s="65">
        <v>35.781</v>
      </c>
      <c r="J30" s="131">
        <v>13.874</v>
      </c>
      <c r="K30" s="131">
        <v>34.247</v>
      </c>
      <c r="L30" s="131">
        <v>87.129</v>
      </c>
      <c r="M30" s="132">
        <v>187.754</v>
      </c>
      <c r="N30" s="133">
        <f t="shared" si="17"/>
        <v>0.9479999999999986</v>
      </c>
      <c r="O30" s="250"/>
      <c r="P30" s="261">
        <f t="shared" si="18"/>
        <v>-0.7580000000000027</v>
      </c>
      <c r="Q30" s="135"/>
      <c r="R30" s="255">
        <f t="shared" si="19"/>
        <v>-0.5299999999999994</v>
      </c>
      <c r="S30" s="135"/>
      <c r="T30" s="134">
        <f t="shared" si="3"/>
        <v>0.34199999999999875</v>
      </c>
      <c r="U30" s="135"/>
      <c r="V30" s="261">
        <f t="shared" si="20"/>
        <v>-3.066999999999993</v>
      </c>
      <c r="W30" s="135">
        <f t="shared" si="21"/>
        <v>-3.4003725220630514</v>
      </c>
      <c r="X30" s="133">
        <f t="shared" si="22"/>
        <v>-3.0640000000000214</v>
      </c>
      <c r="Y30" s="136">
        <f>M30/G30%-100</f>
        <v>-1.6057185380834227</v>
      </c>
    </row>
    <row r="31" spans="1:25" ht="12.75">
      <c r="A31" s="129" t="s">
        <v>45</v>
      </c>
      <c r="B31" s="130">
        <v>53.803</v>
      </c>
      <c r="C31" s="131">
        <v>41.782</v>
      </c>
      <c r="D31" s="131">
        <v>40.11</v>
      </c>
      <c r="E31" s="131">
        <v>127.154</v>
      </c>
      <c r="F31" s="131">
        <v>270.818</v>
      </c>
      <c r="G31" s="132">
        <v>533.668</v>
      </c>
      <c r="H31" s="130">
        <v>57.042</v>
      </c>
      <c r="I31" s="131">
        <v>39.775</v>
      </c>
      <c r="J31" s="131">
        <v>44.925</v>
      </c>
      <c r="K31" s="131">
        <v>157.295</v>
      </c>
      <c r="L31" s="131">
        <v>254.277</v>
      </c>
      <c r="M31" s="132">
        <v>553.315</v>
      </c>
      <c r="N31" s="133">
        <f t="shared" si="17"/>
        <v>3.2390000000000043</v>
      </c>
      <c r="O31" s="250">
        <f>H31/B31%-100</f>
        <v>6.020110402765653</v>
      </c>
      <c r="P31" s="261">
        <f t="shared" si="18"/>
        <v>-2.006999999999998</v>
      </c>
      <c r="Q31" s="135">
        <f>I31/C31%-100</f>
        <v>-4.803503901201466</v>
      </c>
      <c r="R31" s="255">
        <f t="shared" si="19"/>
        <v>4.814999999999998</v>
      </c>
      <c r="S31" s="135">
        <f>R31/D31%</f>
        <v>12.004487658937915</v>
      </c>
      <c r="T31" s="134">
        <f t="shared" si="3"/>
        <v>30.14099999999999</v>
      </c>
      <c r="U31" s="135">
        <f>T31/E31%</f>
        <v>23.704327036506907</v>
      </c>
      <c r="V31" s="261">
        <f t="shared" si="20"/>
        <v>-16.540999999999997</v>
      </c>
      <c r="W31" s="135">
        <f t="shared" si="21"/>
        <v>-6.107791948836493</v>
      </c>
      <c r="X31" s="133">
        <f t="shared" si="22"/>
        <v>19.647000000000048</v>
      </c>
      <c r="Y31" s="136">
        <f t="shared" si="23"/>
        <v>3.6815023572708157</v>
      </c>
    </row>
    <row r="32" spans="1:25" ht="12.75">
      <c r="A32" s="129" t="s">
        <v>46</v>
      </c>
      <c r="B32" s="130">
        <v>99.187</v>
      </c>
      <c r="C32" s="131">
        <v>124.622</v>
      </c>
      <c r="D32" s="131">
        <v>70.906</v>
      </c>
      <c r="E32" s="131">
        <v>338.683</v>
      </c>
      <c r="F32" s="131">
        <v>731.291</v>
      </c>
      <c r="G32" s="132">
        <v>1364.689</v>
      </c>
      <c r="H32" s="130">
        <v>113.655</v>
      </c>
      <c r="I32" s="131">
        <v>140.005</v>
      </c>
      <c r="J32" s="131">
        <v>72.137</v>
      </c>
      <c r="K32" s="131">
        <v>321.906</v>
      </c>
      <c r="L32" s="131">
        <v>732.674</v>
      </c>
      <c r="M32" s="132">
        <v>1380.377</v>
      </c>
      <c r="N32" s="133">
        <f t="shared" si="17"/>
        <v>14.468000000000004</v>
      </c>
      <c r="O32" s="250">
        <f>H32/B32%-100</f>
        <v>14.586588968312384</v>
      </c>
      <c r="P32" s="261">
        <f t="shared" si="18"/>
        <v>15.382999999999996</v>
      </c>
      <c r="Q32" s="135">
        <f>I32/C32%-100</f>
        <v>12.343727431753607</v>
      </c>
      <c r="R32" s="255">
        <f t="shared" si="19"/>
        <v>1.2309999999999945</v>
      </c>
      <c r="S32" s="135"/>
      <c r="T32" s="134">
        <f t="shared" si="3"/>
        <v>-16.776999999999987</v>
      </c>
      <c r="U32" s="135">
        <f>T32/E32%</f>
        <v>-4.953599678755647</v>
      </c>
      <c r="V32" s="261">
        <f t="shared" si="20"/>
        <v>1.3829999999999245</v>
      </c>
      <c r="W32" s="135"/>
      <c r="X32" s="133">
        <f t="shared" si="22"/>
        <v>15.687999999999874</v>
      </c>
      <c r="Y32" s="136">
        <f>M32/G32%-100</f>
        <v>1.1495659450614681</v>
      </c>
    </row>
    <row r="33" spans="1:25" ht="12.75">
      <c r="A33" s="63" t="s">
        <v>47</v>
      </c>
      <c r="B33" s="64">
        <v>36.839</v>
      </c>
      <c r="C33" s="249">
        <v>56.193</v>
      </c>
      <c r="D33" s="65">
        <v>38.932</v>
      </c>
      <c r="E33" s="65">
        <v>140.939</v>
      </c>
      <c r="F33" s="65">
        <v>295.321</v>
      </c>
      <c r="G33" s="66">
        <v>568.224</v>
      </c>
      <c r="H33" s="64">
        <v>32.787</v>
      </c>
      <c r="I33" s="249">
        <v>55.737</v>
      </c>
      <c r="J33" s="65">
        <v>39.878</v>
      </c>
      <c r="K33" s="65">
        <v>147.781</v>
      </c>
      <c r="L33" s="65">
        <v>316.342</v>
      </c>
      <c r="M33" s="66">
        <v>592.525</v>
      </c>
      <c r="N33" s="67">
        <f t="shared" si="17"/>
        <v>-4.052</v>
      </c>
      <c r="O33" s="76">
        <f>H33/B33%-100</f>
        <v>-10.99921279079237</v>
      </c>
      <c r="P33" s="260">
        <f t="shared" si="18"/>
        <v>-0.45599999999999596</v>
      </c>
      <c r="Q33" s="26"/>
      <c r="R33" s="254">
        <f t="shared" si="19"/>
        <v>0.945999999999998</v>
      </c>
      <c r="S33" s="26"/>
      <c r="T33" s="23">
        <f t="shared" si="3"/>
        <v>6.842000000000013</v>
      </c>
      <c r="U33" s="26">
        <f>T33/E33%</f>
        <v>4.854582478944801</v>
      </c>
      <c r="V33" s="260">
        <f t="shared" si="20"/>
        <v>21.020999999999958</v>
      </c>
      <c r="W33" s="26">
        <f>L33/F33%-100</f>
        <v>7.118017343839398</v>
      </c>
      <c r="X33" s="67">
        <f t="shared" si="22"/>
        <v>24.30099999999993</v>
      </c>
      <c r="Y33" s="27">
        <f>M33/G33%-100</f>
        <v>4.276658500872884</v>
      </c>
    </row>
    <row r="34" spans="1:25" ht="6.75" customHeight="1">
      <c r="A34" s="70"/>
      <c r="B34" s="64"/>
      <c r="C34" s="65"/>
      <c r="D34" s="65"/>
      <c r="E34" s="65"/>
      <c r="F34" s="65"/>
      <c r="G34" s="66"/>
      <c r="H34" s="64"/>
      <c r="I34" s="65"/>
      <c r="J34" s="65"/>
      <c r="K34" s="65"/>
      <c r="L34" s="65"/>
      <c r="M34" s="66"/>
      <c r="N34" s="67"/>
      <c r="O34" s="76"/>
      <c r="P34" s="260"/>
      <c r="Q34" s="26"/>
      <c r="R34" s="254"/>
      <c r="S34" s="138"/>
      <c r="T34" s="23"/>
      <c r="U34" s="138"/>
      <c r="V34" s="260"/>
      <c r="W34" s="26"/>
      <c r="X34" s="67"/>
      <c r="Y34" s="27"/>
    </row>
    <row r="35" spans="1:25" ht="12.75">
      <c r="A35" s="139" t="s">
        <v>48</v>
      </c>
      <c r="B35" s="140">
        <f aca="true" t="shared" si="24" ref="B35:G35">SUM(B26:B33)</f>
        <v>407.62000000000006</v>
      </c>
      <c r="C35" s="141">
        <f t="shared" si="24"/>
        <v>845.781</v>
      </c>
      <c r="D35" s="141">
        <f t="shared" si="24"/>
        <v>408.57200000000006</v>
      </c>
      <c r="E35" s="141">
        <f t="shared" si="24"/>
        <v>1426.573</v>
      </c>
      <c r="F35" s="141">
        <f t="shared" si="24"/>
        <v>3069.488</v>
      </c>
      <c r="G35" s="142">
        <f t="shared" si="24"/>
        <v>6158.031</v>
      </c>
      <c r="H35" s="140">
        <f aca="true" t="shared" si="25" ref="H35:M35">SUM(H26:H33)</f>
        <v>431.2459999999999</v>
      </c>
      <c r="I35" s="141">
        <f t="shared" si="25"/>
        <v>858.8289999999998</v>
      </c>
      <c r="J35" s="141">
        <f t="shared" si="25"/>
        <v>433.865</v>
      </c>
      <c r="K35" s="141">
        <f t="shared" si="25"/>
        <v>1445.262</v>
      </c>
      <c r="L35" s="141">
        <f t="shared" si="25"/>
        <v>3123.341</v>
      </c>
      <c r="M35" s="142">
        <f t="shared" si="25"/>
        <v>6292.5419999999995</v>
      </c>
      <c r="N35" s="143">
        <f>H35-B35</f>
        <v>23.625999999999863</v>
      </c>
      <c r="O35" s="251">
        <f>H35/B35%-100</f>
        <v>5.796084588587362</v>
      </c>
      <c r="P35" s="262">
        <f>I35-C35</f>
        <v>13.047999999999888</v>
      </c>
      <c r="Q35" s="146">
        <f>I35/C35%-100</f>
        <v>1.5427161404665952</v>
      </c>
      <c r="R35" s="256">
        <f>J35-D35</f>
        <v>25.29299999999995</v>
      </c>
      <c r="S35" s="146">
        <f>R35/D35%</f>
        <v>6.190585747432508</v>
      </c>
      <c r="T35" s="145">
        <f t="shared" si="3"/>
        <v>18.68899999999985</v>
      </c>
      <c r="U35" s="146">
        <f>T35/E35%</f>
        <v>1.310062646636369</v>
      </c>
      <c r="V35" s="262">
        <f>L35-F35</f>
        <v>53.853000000000065</v>
      </c>
      <c r="W35" s="146">
        <f>L35/F35%-100</f>
        <v>1.7544619819331473</v>
      </c>
      <c r="X35" s="143">
        <f>M35-G35</f>
        <v>134.5109999999995</v>
      </c>
      <c r="Y35" s="147">
        <f>M35/G35%-100</f>
        <v>2.184318331622549</v>
      </c>
    </row>
    <row r="36" spans="1:25" ht="12.75">
      <c r="A36" s="70"/>
      <c r="B36" s="64"/>
      <c r="C36" s="65"/>
      <c r="D36" s="65"/>
      <c r="E36" s="65"/>
      <c r="F36" s="65"/>
      <c r="G36" s="66"/>
      <c r="H36" s="64"/>
      <c r="I36" s="65"/>
      <c r="J36" s="65"/>
      <c r="K36" s="65"/>
      <c r="L36" s="65"/>
      <c r="M36" s="66"/>
      <c r="N36" s="67"/>
      <c r="O36" s="76"/>
      <c r="P36" s="260"/>
      <c r="Q36" s="26"/>
      <c r="R36" s="254"/>
      <c r="S36" s="138"/>
      <c r="T36" s="23"/>
      <c r="U36" s="138"/>
      <c r="V36" s="260"/>
      <c r="W36" s="26"/>
      <c r="X36" s="67"/>
      <c r="Y36" s="27"/>
    </row>
    <row r="37" spans="1:25" ht="12.75">
      <c r="A37" s="71" t="s">
        <v>49</v>
      </c>
      <c r="B37" s="101">
        <f>B35+B24+B17</f>
        <v>887.0450000000002</v>
      </c>
      <c r="C37" s="102">
        <f>C35+C24+C17</f>
        <v>4531.836</v>
      </c>
      <c r="D37" s="102">
        <f>D35+D24+D17</f>
        <v>1424.1840000000002</v>
      </c>
      <c r="E37" s="102">
        <f>E35+E24+E17</f>
        <v>4819.343000000001</v>
      </c>
      <c r="F37" s="102">
        <f>F35+F24+F17</f>
        <v>11426.605</v>
      </c>
      <c r="G37" s="103">
        <f>SUM(B37:F37)</f>
        <v>23089.013</v>
      </c>
      <c r="H37" s="101">
        <f>H35+H24+H17</f>
        <v>902.3139999999999</v>
      </c>
      <c r="I37" s="102">
        <f>I35+I24+I17</f>
        <v>4697.567999999999</v>
      </c>
      <c r="J37" s="102">
        <f>J35+J24+J17</f>
        <v>1395.3760000000002</v>
      </c>
      <c r="K37" s="102">
        <f>K35+K24+K17</f>
        <v>4815.333</v>
      </c>
      <c r="L37" s="102">
        <f>L35+L24+L17</f>
        <v>11665.379</v>
      </c>
      <c r="M37" s="103">
        <f>SUM(H37:L37)</f>
        <v>23475.97</v>
      </c>
      <c r="N37" s="104">
        <f>H37-B37</f>
        <v>15.268999999999664</v>
      </c>
      <c r="O37" s="88">
        <f>H37/B37%-100</f>
        <v>1.7213331905370808</v>
      </c>
      <c r="P37" s="264">
        <f>I37-C37</f>
        <v>165.73199999999906</v>
      </c>
      <c r="Q37" s="37">
        <f>I37/C37%-100</f>
        <v>3.657060846862038</v>
      </c>
      <c r="R37" s="258">
        <f>J37-D37</f>
        <v>-28.807999999999993</v>
      </c>
      <c r="S37" s="37">
        <f>R37/D37%</f>
        <v>-2.022772338405711</v>
      </c>
      <c r="T37" s="34">
        <f t="shared" si="3"/>
        <v>-4.010000000001128</v>
      </c>
      <c r="U37" s="37">
        <f>T37/E37%</f>
        <v>-0.08320636236103401</v>
      </c>
      <c r="V37" s="264">
        <f>L37-F37</f>
        <v>238.77400000000125</v>
      </c>
      <c r="W37" s="37">
        <f>L37/F37%-100</f>
        <v>2.0896320473141543</v>
      </c>
      <c r="X37" s="104">
        <f>M37-G37</f>
        <v>386.95700000000215</v>
      </c>
      <c r="Y37" s="38">
        <f>M37/G37%-100</f>
        <v>1.6759356495663127</v>
      </c>
    </row>
    <row r="38" spans="1:25" ht="12.75">
      <c r="A38" s="70"/>
      <c r="B38" s="72"/>
      <c r="C38" s="73"/>
      <c r="D38" s="73"/>
      <c r="E38" s="73"/>
      <c r="F38" s="73"/>
      <c r="G38" s="74"/>
      <c r="H38" s="65"/>
      <c r="I38" s="73"/>
      <c r="J38" s="73"/>
      <c r="K38" s="73"/>
      <c r="L38" s="73"/>
      <c r="M38" s="74"/>
      <c r="N38" s="39"/>
      <c r="O38" s="39"/>
      <c r="P38" s="259"/>
      <c r="Q38" s="156"/>
      <c r="R38" s="259"/>
      <c r="S38" s="156"/>
      <c r="T38" s="39"/>
      <c r="U38" s="156"/>
      <c r="V38" s="259"/>
      <c r="W38" s="156"/>
      <c r="X38" s="39"/>
      <c r="Y38" s="51"/>
    </row>
    <row r="39" spans="1:25" ht="19.5" customHeight="1" thickBot="1">
      <c r="A39" s="206" t="s">
        <v>171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52"/>
    </row>
    <row r="40" ht="13.5" thickTop="1"/>
  </sheetData>
  <sheetProtection/>
  <mergeCells count="9">
    <mergeCell ref="I3:I4"/>
    <mergeCell ref="J3:J4"/>
    <mergeCell ref="M3:M4"/>
    <mergeCell ref="A2:A4"/>
    <mergeCell ref="B3:B4"/>
    <mergeCell ref="C3:C4"/>
    <mergeCell ref="D3:D4"/>
    <mergeCell ref="G3:G4"/>
    <mergeCell ref="H3:H4"/>
  </mergeCells>
  <printOptions horizontalCentered="1" verticalCentered="1"/>
  <pageMargins left="0.5118110236220472" right="0.5118110236220472" top="0.7874015748031497" bottom="0.7874015748031497" header="0.5118110236220472" footer="0.5118110236220472"/>
  <pageSetup fitToHeight="1" fitToWidth="1"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7109375" style="160" customWidth="1"/>
    <col min="2" max="2" width="8.140625" style="160" customWidth="1"/>
    <col min="3" max="3" width="7.7109375" style="160" customWidth="1"/>
    <col min="4" max="5" width="8.140625" style="160" customWidth="1"/>
    <col min="6" max="6" width="7.7109375" style="160" customWidth="1"/>
    <col min="7" max="7" width="8.140625" style="160" customWidth="1"/>
    <col min="8" max="8" width="5.28125" style="160" customWidth="1"/>
    <col min="9" max="9" width="6.00390625" style="160" customWidth="1"/>
    <col min="10" max="10" width="5.28125" style="160" customWidth="1"/>
    <col min="11" max="11" width="6.00390625" style="160" customWidth="1"/>
    <col min="12" max="12" width="5.28125" style="160" customWidth="1"/>
    <col min="13" max="13" width="6.00390625" style="160" customWidth="1"/>
    <col min="14" max="16384" width="9.140625" style="160" customWidth="1"/>
  </cols>
  <sheetData>
    <row r="1" spans="1:13" ht="19.5" customHeight="1" thickTop="1">
      <c r="A1" s="212" t="s">
        <v>108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</row>
    <row r="2" spans="1:13" ht="12.75">
      <c r="A2" s="394" t="s">
        <v>52</v>
      </c>
      <c r="B2" s="122" t="s">
        <v>165</v>
      </c>
      <c r="C2" s="230"/>
      <c r="D2" s="231"/>
      <c r="E2" s="122" t="s">
        <v>173</v>
      </c>
      <c r="F2" s="230"/>
      <c r="G2" s="231"/>
      <c r="H2" s="210" t="s">
        <v>2</v>
      </c>
      <c r="I2" s="230"/>
      <c r="J2" s="230"/>
      <c r="K2" s="230"/>
      <c r="L2" s="230"/>
      <c r="M2" s="232"/>
    </row>
    <row r="3" spans="1:13" ht="12.75">
      <c r="A3" s="395"/>
      <c r="B3" s="397" t="s">
        <v>109</v>
      </c>
      <c r="C3" s="398" t="s">
        <v>149</v>
      </c>
      <c r="D3" s="370" t="s">
        <v>70</v>
      </c>
      <c r="E3" s="397" t="s">
        <v>109</v>
      </c>
      <c r="F3" s="398" t="s">
        <v>149</v>
      </c>
      <c r="G3" s="370" t="s">
        <v>70</v>
      </c>
      <c r="H3" s="233" t="s">
        <v>110</v>
      </c>
      <c r="I3" s="234"/>
      <c r="J3" s="233" t="s">
        <v>17</v>
      </c>
      <c r="K3" s="234"/>
      <c r="L3" s="233" t="s">
        <v>5</v>
      </c>
      <c r="M3" s="165"/>
    </row>
    <row r="4" spans="1:13" ht="12.75">
      <c r="A4" s="396"/>
      <c r="B4" s="371"/>
      <c r="C4" s="372"/>
      <c r="D4" s="373"/>
      <c r="E4" s="371"/>
      <c r="F4" s="372"/>
      <c r="G4" s="373"/>
      <c r="H4" s="280" t="s">
        <v>111</v>
      </c>
      <c r="I4" s="281"/>
      <c r="J4" s="282" t="s">
        <v>111</v>
      </c>
      <c r="K4" s="281"/>
      <c r="L4" s="282" t="s">
        <v>23</v>
      </c>
      <c r="M4" s="283"/>
    </row>
    <row r="5" spans="1:13" ht="12.75">
      <c r="A5" s="235"/>
      <c r="B5" s="236"/>
      <c r="C5" s="175"/>
      <c r="D5" s="176"/>
      <c r="E5" s="175"/>
      <c r="F5" s="175"/>
      <c r="G5" s="176"/>
      <c r="H5" s="175"/>
      <c r="I5" s="176"/>
      <c r="J5" s="175"/>
      <c r="K5" s="176"/>
      <c r="L5" s="175"/>
      <c r="M5" s="178"/>
    </row>
    <row r="6" spans="1:13" ht="12.75">
      <c r="A6" s="215" t="s">
        <v>24</v>
      </c>
      <c r="B6" s="216">
        <v>1398.412</v>
      </c>
      <c r="C6" s="217">
        <v>406.809</v>
      </c>
      <c r="D6" s="66">
        <v>1805.221</v>
      </c>
      <c r="E6" s="216">
        <v>1392.105</v>
      </c>
      <c r="F6" s="217">
        <v>425.257</v>
      </c>
      <c r="G6" s="66">
        <v>1817.362</v>
      </c>
      <c r="H6" s="220">
        <f aca="true" t="shared" si="0" ref="H6:H13">E6-B6</f>
        <v>-6.307000000000016</v>
      </c>
      <c r="I6" s="219">
        <f>E6/B6%-100</f>
        <v>-0.4510115759876214</v>
      </c>
      <c r="J6" s="220">
        <f aca="true" t="shared" si="1" ref="J6:J13">F6-C6</f>
        <v>18.44799999999998</v>
      </c>
      <c r="K6" s="219">
        <f>F6/C6%-100</f>
        <v>4.534806260431779</v>
      </c>
      <c r="L6" s="220">
        <f aca="true" t="shared" si="2" ref="L6:L13">G6-D6</f>
        <v>12.141000000000076</v>
      </c>
      <c r="M6" s="183">
        <f>G6/D6%-100</f>
        <v>0.6725492335841494</v>
      </c>
    </row>
    <row r="7" spans="1:13" ht="12.75">
      <c r="A7" s="215" t="s">
        <v>25</v>
      </c>
      <c r="B7" s="216">
        <v>40.678</v>
      </c>
      <c r="C7" s="217">
        <v>13.201</v>
      </c>
      <c r="D7" s="66">
        <v>53.878</v>
      </c>
      <c r="E7" s="216">
        <v>40.809</v>
      </c>
      <c r="F7" s="217">
        <v>13.718</v>
      </c>
      <c r="G7" s="66">
        <v>54.527</v>
      </c>
      <c r="H7" s="220">
        <f t="shared" si="0"/>
        <v>0.13100000000000023</v>
      </c>
      <c r="I7" s="219"/>
      <c r="J7" s="220">
        <f t="shared" si="1"/>
        <v>0.5169999999999995</v>
      </c>
      <c r="K7" s="219"/>
      <c r="L7" s="220">
        <f t="shared" si="2"/>
        <v>0.6490000000000009</v>
      </c>
      <c r="M7" s="183"/>
    </row>
    <row r="8" spans="1:13" ht="12.75">
      <c r="A8" s="215" t="s">
        <v>26</v>
      </c>
      <c r="B8" s="216">
        <v>3490.753</v>
      </c>
      <c r="C8" s="217">
        <v>934.046</v>
      </c>
      <c r="D8" s="66">
        <v>4424.799</v>
      </c>
      <c r="E8" s="216">
        <v>3589.441</v>
      </c>
      <c r="F8" s="217">
        <v>888.885</v>
      </c>
      <c r="G8" s="66">
        <v>4478.326</v>
      </c>
      <c r="H8" s="220">
        <f t="shared" si="0"/>
        <v>98.68799999999965</v>
      </c>
      <c r="I8" s="219">
        <f aca="true" t="shared" si="3" ref="I8:I13">E8/B8%-100</f>
        <v>2.827126410834552</v>
      </c>
      <c r="J8" s="220">
        <f t="shared" si="1"/>
        <v>-45.16100000000006</v>
      </c>
      <c r="K8" s="219">
        <f aca="true" t="shared" si="4" ref="K8:K13">F8/C8%-100</f>
        <v>-4.834986713716461</v>
      </c>
      <c r="L8" s="220">
        <f t="shared" si="2"/>
        <v>53.527000000000044</v>
      </c>
      <c r="M8" s="183">
        <f>G8/D8%-100</f>
        <v>1.2097046668108504</v>
      </c>
    </row>
    <row r="9" spans="1:13" ht="12.75">
      <c r="A9" s="215" t="s">
        <v>27</v>
      </c>
      <c r="B9" s="216">
        <v>451.954</v>
      </c>
      <c r="C9" s="217">
        <v>153.353</v>
      </c>
      <c r="D9" s="66">
        <v>605.307</v>
      </c>
      <c r="E9" s="216">
        <v>441.791</v>
      </c>
      <c r="F9" s="217">
        <v>169.905</v>
      </c>
      <c r="G9" s="66">
        <v>611.696</v>
      </c>
      <c r="H9" s="220">
        <f t="shared" si="0"/>
        <v>-10.163000000000011</v>
      </c>
      <c r="I9" s="219">
        <f t="shared" si="3"/>
        <v>-2.2486801754160837</v>
      </c>
      <c r="J9" s="220">
        <f t="shared" si="1"/>
        <v>16.551999999999992</v>
      </c>
      <c r="K9" s="219">
        <f t="shared" si="4"/>
        <v>10.793398238052077</v>
      </c>
      <c r="L9" s="220">
        <f t="shared" si="2"/>
        <v>6.38900000000001</v>
      </c>
      <c r="M9" s="183">
        <f>G9/D9%-100</f>
        <v>1.055497458314548</v>
      </c>
    </row>
    <row r="10" spans="1:13" ht="12.75">
      <c r="A10" s="215" t="s">
        <v>28</v>
      </c>
      <c r="B10" s="216">
        <v>382.143</v>
      </c>
      <c r="C10" s="217">
        <v>105.897</v>
      </c>
      <c r="D10" s="66">
        <v>488.04</v>
      </c>
      <c r="E10" s="216">
        <v>386.348</v>
      </c>
      <c r="F10" s="217">
        <v>102.187</v>
      </c>
      <c r="G10" s="66">
        <v>488.536</v>
      </c>
      <c r="H10" s="220">
        <f t="shared" si="0"/>
        <v>4.205000000000041</v>
      </c>
      <c r="I10" s="219">
        <f t="shared" si="3"/>
        <v>1.100373420421164</v>
      </c>
      <c r="J10" s="220">
        <f t="shared" si="1"/>
        <v>-3.710000000000008</v>
      </c>
      <c r="K10" s="219">
        <f t="shared" si="4"/>
        <v>-3.5034042513007932</v>
      </c>
      <c r="L10" s="220">
        <f t="shared" si="2"/>
        <v>0.4959999999999809</v>
      </c>
      <c r="M10" s="183"/>
    </row>
    <row r="11" spans="1:13" ht="12.75">
      <c r="A11" s="215" t="s">
        <v>29</v>
      </c>
      <c r="B11" s="216">
        <v>1632.915</v>
      </c>
      <c r="C11" s="217">
        <v>503.998</v>
      </c>
      <c r="D11" s="66">
        <v>2136.913</v>
      </c>
      <c r="E11" s="216">
        <v>1670.458</v>
      </c>
      <c r="F11" s="217">
        <v>495.424</v>
      </c>
      <c r="G11" s="66">
        <v>2165.882</v>
      </c>
      <c r="H11" s="220">
        <f t="shared" si="0"/>
        <v>37.54300000000012</v>
      </c>
      <c r="I11" s="219">
        <f>E11/B11%-100</f>
        <v>2.2991398817452335</v>
      </c>
      <c r="J11" s="220">
        <f t="shared" si="1"/>
        <v>-8.574000000000012</v>
      </c>
      <c r="K11" s="219">
        <f t="shared" si="4"/>
        <v>-1.7011972269731217</v>
      </c>
      <c r="L11" s="220">
        <f t="shared" si="2"/>
        <v>28.96900000000005</v>
      </c>
      <c r="M11" s="183">
        <f>G11/D11%-100</f>
        <v>1.355647141460608</v>
      </c>
    </row>
    <row r="12" spans="1:13" ht="12.75">
      <c r="A12" s="221" t="s">
        <v>30</v>
      </c>
      <c r="B12" s="216">
        <v>401.717</v>
      </c>
      <c r="C12" s="217">
        <v>106.291</v>
      </c>
      <c r="D12" s="66">
        <v>508.007</v>
      </c>
      <c r="E12" s="216">
        <v>403.92</v>
      </c>
      <c r="F12" s="217">
        <v>109.636</v>
      </c>
      <c r="G12" s="66">
        <v>513.555</v>
      </c>
      <c r="H12" s="220">
        <f t="shared" si="0"/>
        <v>2.2030000000000314</v>
      </c>
      <c r="I12" s="219">
        <f>E12/B12%-100</f>
        <v>0.5483960101265382</v>
      </c>
      <c r="J12" s="220">
        <f t="shared" si="1"/>
        <v>3.344999999999999</v>
      </c>
      <c r="K12" s="219">
        <f t="shared" si="4"/>
        <v>3.1470209142824785</v>
      </c>
      <c r="L12" s="220">
        <f t="shared" si="2"/>
        <v>5.547999999999945</v>
      </c>
      <c r="M12" s="183">
        <f>G12/D12%-100</f>
        <v>1.0921109354792264</v>
      </c>
    </row>
    <row r="13" spans="1:13" ht="12.75">
      <c r="A13" s="215" t="s">
        <v>31</v>
      </c>
      <c r="B13" s="216">
        <v>1538.393</v>
      </c>
      <c r="C13" s="217">
        <v>448.305</v>
      </c>
      <c r="D13" s="66">
        <v>1986.698</v>
      </c>
      <c r="E13" s="216">
        <v>1589.84</v>
      </c>
      <c r="F13" s="217">
        <v>441.385</v>
      </c>
      <c r="G13" s="66">
        <v>2031.226</v>
      </c>
      <c r="H13" s="220">
        <f t="shared" si="0"/>
        <v>51.44699999999989</v>
      </c>
      <c r="I13" s="219">
        <f t="shared" si="3"/>
        <v>3.3442039842875033</v>
      </c>
      <c r="J13" s="220">
        <f t="shared" si="1"/>
        <v>-6.920000000000016</v>
      </c>
      <c r="K13" s="219">
        <f t="shared" si="4"/>
        <v>-1.5435919742139959</v>
      </c>
      <c r="L13" s="220">
        <f t="shared" si="2"/>
        <v>44.52800000000002</v>
      </c>
      <c r="M13" s="183">
        <f>G13/D13%-100</f>
        <v>2.24130693240744</v>
      </c>
    </row>
    <row r="14" spans="1:13" ht="6.75" customHeight="1">
      <c r="A14" s="214"/>
      <c r="B14" s="216"/>
      <c r="C14" s="217"/>
      <c r="D14" s="66"/>
      <c r="E14" s="216"/>
      <c r="F14" s="217"/>
      <c r="G14" s="66"/>
      <c r="H14" s="220"/>
      <c r="I14" s="219"/>
      <c r="J14" s="220"/>
      <c r="K14" s="219"/>
      <c r="L14" s="220"/>
      <c r="M14" s="183"/>
    </row>
    <row r="15" spans="1:13" ht="12.75">
      <c r="A15" s="265" t="s">
        <v>32</v>
      </c>
      <c r="B15" s="266">
        <f aca="true" t="shared" si="5" ref="B15:G15">SUM(B6:B9)</f>
        <v>5381.7970000000005</v>
      </c>
      <c r="C15" s="267">
        <f t="shared" si="5"/>
        <v>1507.409</v>
      </c>
      <c r="D15" s="142">
        <f t="shared" si="5"/>
        <v>6889.205</v>
      </c>
      <c r="E15" s="266">
        <f t="shared" si="5"/>
        <v>5464.146</v>
      </c>
      <c r="F15" s="267">
        <f t="shared" si="5"/>
        <v>1497.765</v>
      </c>
      <c r="G15" s="142">
        <f t="shared" si="5"/>
        <v>6961.911</v>
      </c>
      <c r="H15" s="268">
        <f>E15-B15</f>
        <v>82.34899999999925</v>
      </c>
      <c r="I15" s="269">
        <f>E15/B15%-100</f>
        <v>1.5301394682853982</v>
      </c>
      <c r="J15" s="268">
        <f>F15-C15</f>
        <v>-9.644000000000005</v>
      </c>
      <c r="K15" s="269">
        <f>F15/C15%-100</f>
        <v>-0.6397732798464233</v>
      </c>
      <c r="L15" s="268">
        <f>G15-D15</f>
        <v>72.70600000000013</v>
      </c>
      <c r="M15" s="270">
        <f>G15/D15%-100</f>
        <v>1.0553612499555527</v>
      </c>
    </row>
    <row r="16" spans="1:13" ht="12.75">
      <c r="A16" s="265" t="s">
        <v>33</v>
      </c>
      <c r="B16" s="266">
        <f aca="true" t="shared" si="6" ref="B16:G16">SUM(B10:B13)</f>
        <v>3955.168</v>
      </c>
      <c r="C16" s="267">
        <f t="shared" si="6"/>
        <v>1164.491</v>
      </c>
      <c r="D16" s="142">
        <f t="shared" si="6"/>
        <v>5119.658</v>
      </c>
      <c r="E16" s="266">
        <f t="shared" si="6"/>
        <v>4050.566</v>
      </c>
      <c r="F16" s="267">
        <f t="shared" si="6"/>
        <v>1148.632</v>
      </c>
      <c r="G16" s="142">
        <f t="shared" si="6"/>
        <v>5199.1990000000005</v>
      </c>
      <c r="H16" s="268">
        <f>E16-B16</f>
        <v>95.39799999999968</v>
      </c>
      <c r="I16" s="269">
        <f>E16/B16%-100</f>
        <v>2.4119835111934407</v>
      </c>
      <c r="J16" s="268">
        <f>F16-C16</f>
        <v>-15.858999999999924</v>
      </c>
      <c r="K16" s="269">
        <f>F16/C16%-100</f>
        <v>-1.361882573587934</v>
      </c>
      <c r="L16" s="268">
        <f>G16-D16</f>
        <v>79.54100000000017</v>
      </c>
      <c r="M16" s="270">
        <f>G16/D16%-100</f>
        <v>1.5536389344756998</v>
      </c>
    </row>
    <row r="17" spans="1:13" ht="12.75">
      <c r="A17" s="265" t="s">
        <v>34</v>
      </c>
      <c r="B17" s="266">
        <f aca="true" t="shared" si="7" ref="B17:G17">B16+B15</f>
        <v>9336.965</v>
      </c>
      <c r="C17" s="267">
        <f t="shared" si="7"/>
        <v>2671.9</v>
      </c>
      <c r="D17" s="142">
        <f t="shared" si="7"/>
        <v>12008.863000000001</v>
      </c>
      <c r="E17" s="266">
        <f t="shared" si="7"/>
        <v>9514.712</v>
      </c>
      <c r="F17" s="267">
        <f t="shared" si="7"/>
        <v>2646.397</v>
      </c>
      <c r="G17" s="142">
        <f t="shared" si="7"/>
        <v>12161.11</v>
      </c>
      <c r="H17" s="268">
        <f>E17-B17</f>
        <v>177.7469999999994</v>
      </c>
      <c r="I17" s="269">
        <f>E17/B17%-100</f>
        <v>1.9036914029344558</v>
      </c>
      <c r="J17" s="268">
        <f>F17-C17</f>
        <v>-25.503000000000156</v>
      </c>
      <c r="K17" s="269">
        <f>F17/C17%-100</f>
        <v>-0.954489314719865</v>
      </c>
      <c r="L17" s="268">
        <f>G17-D17</f>
        <v>152.2469999999994</v>
      </c>
      <c r="M17" s="270">
        <f>G17/D17%-100</f>
        <v>1.2677886324458854</v>
      </c>
    </row>
    <row r="18" spans="1:13" ht="6.75" customHeight="1">
      <c r="A18" s="214"/>
      <c r="B18" s="216"/>
      <c r="C18" s="217"/>
      <c r="D18" s="66"/>
      <c r="E18" s="216"/>
      <c r="F18" s="217"/>
      <c r="G18" s="66"/>
      <c r="H18" s="220"/>
      <c r="I18" s="219"/>
      <c r="J18" s="220"/>
      <c r="K18" s="219"/>
      <c r="L18" s="220"/>
      <c r="M18" s="183"/>
    </row>
    <row r="19" spans="1:13" ht="12.75">
      <c r="A19" s="215" t="s">
        <v>35</v>
      </c>
      <c r="B19" s="216">
        <v>1175.057</v>
      </c>
      <c r="C19" s="217">
        <v>416.32</v>
      </c>
      <c r="D19" s="66">
        <v>1591.377</v>
      </c>
      <c r="E19" s="216">
        <v>1209.838</v>
      </c>
      <c r="F19" s="217">
        <v>407.609</v>
      </c>
      <c r="G19" s="66">
        <v>1617.448</v>
      </c>
      <c r="H19" s="220">
        <f>E19-B19</f>
        <v>34.78099999999995</v>
      </c>
      <c r="I19" s="219">
        <f>E19/B19%-100</f>
        <v>2.959941517730627</v>
      </c>
      <c r="J19" s="220">
        <f>F19-C19</f>
        <v>-8.711000000000013</v>
      </c>
      <c r="K19" s="219">
        <f>F19/C19%-100</f>
        <v>-2.092380860876247</v>
      </c>
      <c r="L19" s="220">
        <f>G19-D19</f>
        <v>26.07100000000014</v>
      </c>
      <c r="M19" s="183">
        <f>G19/D19%-100</f>
        <v>1.6382667337783658</v>
      </c>
    </row>
    <row r="20" spans="1:13" ht="12.75">
      <c r="A20" s="215" t="s">
        <v>36</v>
      </c>
      <c r="B20" s="216">
        <v>264.499</v>
      </c>
      <c r="C20" s="217">
        <v>88.004</v>
      </c>
      <c r="D20" s="66">
        <v>352.503</v>
      </c>
      <c r="E20" s="216">
        <v>258.693</v>
      </c>
      <c r="F20" s="217">
        <v>99.195</v>
      </c>
      <c r="G20" s="66">
        <v>357.887</v>
      </c>
      <c r="H20" s="220">
        <f>E20-B20</f>
        <v>-5.80600000000004</v>
      </c>
      <c r="I20" s="219">
        <f>E20/B20%-100</f>
        <v>-2.195093365192321</v>
      </c>
      <c r="J20" s="220">
        <f>F20-C20</f>
        <v>11.190999999999988</v>
      </c>
      <c r="K20" s="219">
        <f>F20/C20%-100</f>
        <v>12.716467433298476</v>
      </c>
      <c r="L20" s="220">
        <f>G20-D20</f>
        <v>5.3840000000000146</v>
      </c>
      <c r="M20" s="183">
        <f>G20/D20%-100</f>
        <v>1.5273628876917513</v>
      </c>
    </row>
    <row r="21" spans="1:13" ht="12.75">
      <c r="A21" s="215" t="s">
        <v>37</v>
      </c>
      <c r="B21" s="216">
        <v>457.379</v>
      </c>
      <c r="C21" s="217">
        <v>149.649</v>
      </c>
      <c r="D21" s="66">
        <v>607.029</v>
      </c>
      <c r="E21" s="216">
        <v>489.178</v>
      </c>
      <c r="F21" s="217">
        <v>159.052</v>
      </c>
      <c r="G21" s="66">
        <v>648.23</v>
      </c>
      <c r="H21" s="220">
        <f>E21-B21</f>
        <v>31.798999999999978</v>
      </c>
      <c r="I21" s="219">
        <f>E21/B21%-100</f>
        <v>6.952439880274355</v>
      </c>
      <c r="J21" s="220">
        <f>F21-C21</f>
        <v>9.402999999999992</v>
      </c>
      <c r="K21" s="219">
        <f>F21/C21%-100</f>
        <v>6.28336975188607</v>
      </c>
      <c r="L21" s="220">
        <f>G21-D21</f>
        <v>41.20100000000002</v>
      </c>
      <c r="M21" s="183">
        <f>G21/D21%-100</f>
        <v>6.7873198809282655</v>
      </c>
    </row>
    <row r="22" spans="1:13" ht="12.75">
      <c r="A22" s="215" t="s">
        <v>38</v>
      </c>
      <c r="B22" s="216">
        <v>1867.956</v>
      </c>
      <c r="C22" s="217">
        <v>503.249</v>
      </c>
      <c r="D22" s="66">
        <v>2371.205</v>
      </c>
      <c r="E22" s="216">
        <v>1884.521</v>
      </c>
      <c r="F22" s="217">
        <v>514.23</v>
      </c>
      <c r="G22" s="66">
        <v>2398.751</v>
      </c>
      <c r="H22" s="220">
        <f>E22-B22</f>
        <v>16.565000000000055</v>
      </c>
      <c r="I22" s="219">
        <f>E22/B22%-100</f>
        <v>0.886798190107271</v>
      </c>
      <c r="J22" s="220">
        <f>F22-C22</f>
        <v>10.980999999999995</v>
      </c>
      <c r="K22" s="219">
        <f>F22/C22%-100</f>
        <v>2.182021226072976</v>
      </c>
      <c r="L22" s="220">
        <f>G22-D22</f>
        <v>27.546000000000276</v>
      </c>
      <c r="M22" s="183">
        <f>G22/D22%-100</f>
        <v>1.16168783382291</v>
      </c>
    </row>
    <row r="23" spans="1:13" ht="6.75" customHeight="1">
      <c r="A23" s="214"/>
      <c r="B23" s="216"/>
      <c r="C23" s="217"/>
      <c r="D23" s="66"/>
      <c r="E23" s="216"/>
      <c r="F23" s="217"/>
      <c r="G23" s="66"/>
      <c r="H23" s="220"/>
      <c r="I23" s="219"/>
      <c r="J23" s="220"/>
      <c r="K23" s="219"/>
      <c r="L23" s="220"/>
      <c r="M23" s="183"/>
    </row>
    <row r="24" spans="1:13" ht="12.75">
      <c r="A24" s="265" t="s">
        <v>39</v>
      </c>
      <c r="B24" s="266">
        <f aca="true" t="shared" si="8" ref="B24:G24">SUM(B19:B22)</f>
        <v>3764.8909999999996</v>
      </c>
      <c r="C24" s="267">
        <f t="shared" si="8"/>
        <v>1157.222</v>
      </c>
      <c r="D24" s="142">
        <f t="shared" si="8"/>
        <v>4922.114</v>
      </c>
      <c r="E24" s="266">
        <f t="shared" si="8"/>
        <v>3842.2299999999996</v>
      </c>
      <c r="F24" s="267">
        <f t="shared" si="8"/>
        <v>1180.086</v>
      </c>
      <c r="G24" s="142">
        <f t="shared" si="8"/>
        <v>5022.316000000001</v>
      </c>
      <c r="H24" s="268">
        <f>E24-B24</f>
        <v>77.33899999999994</v>
      </c>
      <c r="I24" s="269">
        <f>E24/B24%-100</f>
        <v>2.0542161778388817</v>
      </c>
      <c r="J24" s="268">
        <f>F24-C24</f>
        <v>22.864000000000033</v>
      </c>
      <c r="K24" s="269">
        <f>F24/C24%-100</f>
        <v>1.9757661019233979</v>
      </c>
      <c r="L24" s="268">
        <f>G24-D24</f>
        <v>100.20200000000114</v>
      </c>
      <c r="M24" s="270">
        <f>G24/D24%-100</f>
        <v>2.0357513052318694</v>
      </c>
    </row>
    <row r="25" spans="1:13" ht="6.75" customHeight="1">
      <c r="A25" s="214"/>
      <c r="B25" s="216"/>
      <c r="C25" s="217"/>
      <c r="D25" s="66"/>
      <c r="E25" s="216"/>
      <c r="F25" s="217"/>
      <c r="G25" s="66"/>
      <c r="H25" s="220"/>
      <c r="I25" s="219"/>
      <c r="J25" s="220"/>
      <c r="K25" s="219"/>
      <c r="L25" s="220"/>
      <c r="M25" s="183"/>
    </row>
    <row r="26" spans="1:13" ht="12.75">
      <c r="A26" s="215" t="s">
        <v>40</v>
      </c>
      <c r="B26" s="216">
        <v>365.47</v>
      </c>
      <c r="C26" s="217">
        <v>119.868</v>
      </c>
      <c r="D26" s="66">
        <v>485.338</v>
      </c>
      <c r="E26" s="216">
        <v>382.95</v>
      </c>
      <c r="F26" s="217">
        <v>121.721</v>
      </c>
      <c r="G26" s="66">
        <v>504.671</v>
      </c>
      <c r="H26" s="220">
        <f aca="true" t="shared" si="9" ref="H26:H33">E26-B26</f>
        <v>17.47999999999996</v>
      </c>
      <c r="I26" s="219">
        <f aca="true" t="shared" si="10" ref="I26:I33">E26/B26%-100</f>
        <v>4.7828823159219525</v>
      </c>
      <c r="J26" s="220">
        <f aca="true" t="shared" si="11" ref="J26:J33">F26-C26</f>
        <v>1.8530000000000086</v>
      </c>
      <c r="K26" s="219">
        <f aca="true" t="shared" si="12" ref="K26:K33">F26/C26%-100</f>
        <v>1.5458671204992243</v>
      </c>
      <c r="L26" s="220">
        <f aca="true" t="shared" si="13" ref="L26:L33">G26-D26</f>
        <v>19.33299999999997</v>
      </c>
      <c r="M26" s="183">
        <f aca="true" t="shared" si="14" ref="M26:M32">G26/D26%-100</f>
        <v>3.9834095001833703</v>
      </c>
    </row>
    <row r="27" spans="1:13" ht="12.75">
      <c r="A27" s="215" t="s">
        <v>41</v>
      </c>
      <c r="B27" s="216">
        <v>74.219</v>
      </c>
      <c r="C27" s="217">
        <v>33.064</v>
      </c>
      <c r="D27" s="66">
        <v>107.283</v>
      </c>
      <c r="E27" s="216">
        <v>78.008</v>
      </c>
      <c r="F27" s="217">
        <v>31.161</v>
      </c>
      <c r="G27" s="66">
        <v>109.169</v>
      </c>
      <c r="H27" s="220">
        <f t="shared" si="9"/>
        <v>3.7890000000000015</v>
      </c>
      <c r="I27" s="219">
        <f t="shared" si="10"/>
        <v>5.105161751034103</v>
      </c>
      <c r="J27" s="220">
        <f t="shared" si="11"/>
        <v>-1.9029999999999987</v>
      </c>
      <c r="K27" s="219">
        <f t="shared" si="12"/>
        <v>-5.755504476167431</v>
      </c>
      <c r="L27" s="220">
        <f t="shared" si="13"/>
        <v>1.8859999999999957</v>
      </c>
      <c r="M27" s="183">
        <f t="shared" si="14"/>
        <v>1.7579672455095476</v>
      </c>
    </row>
    <row r="28" spans="1:13" ht="12.75">
      <c r="A28" s="215" t="s">
        <v>42</v>
      </c>
      <c r="B28" s="216">
        <v>1288.444</v>
      </c>
      <c r="C28" s="217">
        <v>405.298</v>
      </c>
      <c r="D28" s="66">
        <v>1693.742</v>
      </c>
      <c r="E28" s="216">
        <v>1290.263</v>
      </c>
      <c r="F28" s="217">
        <v>412.46</v>
      </c>
      <c r="G28" s="66">
        <v>1702.723</v>
      </c>
      <c r="H28" s="220">
        <f t="shared" si="9"/>
        <v>1.81899999999996</v>
      </c>
      <c r="I28" s="219">
        <f t="shared" si="10"/>
        <v>0.14117804111005228</v>
      </c>
      <c r="J28" s="220">
        <f t="shared" si="11"/>
        <v>7.161999999999978</v>
      </c>
      <c r="K28" s="219">
        <f t="shared" si="12"/>
        <v>1.7670948289900252</v>
      </c>
      <c r="L28" s="220">
        <f t="shared" si="13"/>
        <v>8.980999999999995</v>
      </c>
      <c r="M28" s="183">
        <f t="shared" si="14"/>
        <v>0.5302460469185917</v>
      </c>
    </row>
    <row r="29" spans="1:13" ht="12.75">
      <c r="A29" s="215" t="s">
        <v>43</v>
      </c>
      <c r="B29" s="216">
        <v>914.475</v>
      </c>
      <c r="C29" s="217">
        <v>299.795</v>
      </c>
      <c r="D29" s="66">
        <v>1214.269</v>
      </c>
      <c r="E29" s="216">
        <v>947.21</v>
      </c>
      <c r="F29" s="217">
        <v>314.798</v>
      </c>
      <c r="G29" s="66">
        <v>1262.008</v>
      </c>
      <c r="H29" s="220">
        <f t="shared" si="9"/>
        <v>32.735000000000014</v>
      </c>
      <c r="I29" s="219">
        <f t="shared" si="10"/>
        <v>3.5796495256841325</v>
      </c>
      <c r="J29" s="220">
        <f t="shared" si="11"/>
        <v>15.002999999999986</v>
      </c>
      <c r="K29" s="219">
        <f t="shared" si="12"/>
        <v>5.004419686785965</v>
      </c>
      <c r="L29" s="220">
        <f t="shared" si="13"/>
        <v>47.73900000000003</v>
      </c>
      <c r="M29" s="183">
        <f>G29/D29%-100</f>
        <v>3.931501174780877</v>
      </c>
    </row>
    <row r="30" spans="1:13" ht="12.75">
      <c r="A30" s="215" t="s">
        <v>44</v>
      </c>
      <c r="B30" s="216">
        <v>136.673</v>
      </c>
      <c r="C30" s="217">
        <v>54.145</v>
      </c>
      <c r="D30" s="66">
        <v>190.818</v>
      </c>
      <c r="E30" s="216">
        <v>139.878</v>
      </c>
      <c r="F30" s="217">
        <v>47.876</v>
      </c>
      <c r="G30" s="66">
        <v>187.754</v>
      </c>
      <c r="H30" s="220">
        <f t="shared" si="9"/>
        <v>3.204999999999984</v>
      </c>
      <c r="I30" s="219">
        <f t="shared" si="10"/>
        <v>2.34501327987239</v>
      </c>
      <c r="J30" s="220">
        <f t="shared" si="11"/>
        <v>-6.2690000000000055</v>
      </c>
      <c r="K30" s="219">
        <f t="shared" si="12"/>
        <v>-11.578169729430229</v>
      </c>
      <c r="L30" s="220">
        <f t="shared" si="13"/>
        <v>-3.0640000000000214</v>
      </c>
      <c r="M30" s="183">
        <f>G30/D30%-100</f>
        <v>-1.6057185380834227</v>
      </c>
    </row>
    <row r="31" spans="1:13" ht="12.75">
      <c r="A31" s="215" t="s">
        <v>45</v>
      </c>
      <c r="B31" s="216">
        <v>399.919</v>
      </c>
      <c r="C31" s="217">
        <v>133.749</v>
      </c>
      <c r="D31" s="66">
        <v>533.668</v>
      </c>
      <c r="E31" s="216">
        <v>401.921</v>
      </c>
      <c r="F31" s="217">
        <v>151.394</v>
      </c>
      <c r="G31" s="66">
        <v>553.315</v>
      </c>
      <c r="H31" s="220">
        <f t="shared" si="9"/>
        <v>2.0020000000000095</v>
      </c>
      <c r="I31" s="219">
        <f t="shared" si="10"/>
        <v>0.5006013717777762</v>
      </c>
      <c r="J31" s="220">
        <f t="shared" si="11"/>
        <v>17.64500000000001</v>
      </c>
      <c r="K31" s="219">
        <f t="shared" si="12"/>
        <v>13.192622000912166</v>
      </c>
      <c r="L31" s="220">
        <f t="shared" si="13"/>
        <v>19.647000000000048</v>
      </c>
      <c r="M31" s="183">
        <f t="shared" si="14"/>
        <v>3.6815023572708157</v>
      </c>
    </row>
    <row r="32" spans="1:13" ht="12.75">
      <c r="A32" s="215" t="s">
        <v>46</v>
      </c>
      <c r="B32" s="216">
        <v>1029.321</v>
      </c>
      <c r="C32" s="217">
        <v>335.368</v>
      </c>
      <c r="D32" s="66">
        <v>1364.689</v>
      </c>
      <c r="E32" s="216">
        <v>1043.539</v>
      </c>
      <c r="F32" s="217">
        <v>336.839</v>
      </c>
      <c r="G32" s="66">
        <v>1380.377</v>
      </c>
      <c r="H32" s="220">
        <f t="shared" si="9"/>
        <v>14.218000000000075</v>
      </c>
      <c r="I32" s="219">
        <f t="shared" si="10"/>
        <v>1.3812989339574528</v>
      </c>
      <c r="J32" s="220">
        <f t="shared" si="11"/>
        <v>1.4710000000000036</v>
      </c>
      <c r="K32" s="219"/>
      <c r="L32" s="220">
        <f t="shared" si="13"/>
        <v>15.687999999999874</v>
      </c>
      <c r="M32" s="183">
        <f t="shared" si="14"/>
        <v>1.1495659450614681</v>
      </c>
    </row>
    <row r="33" spans="1:13" ht="12.75">
      <c r="A33" s="215" t="s">
        <v>47</v>
      </c>
      <c r="B33" s="216">
        <v>415.419</v>
      </c>
      <c r="C33" s="217">
        <v>152.805</v>
      </c>
      <c r="D33" s="66">
        <v>568.224</v>
      </c>
      <c r="E33" s="216">
        <v>442.325</v>
      </c>
      <c r="F33" s="217">
        <v>150.2</v>
      </c>
      <c r="G33" s="66">
        <v>592.525</v>
      </c>
      <c r="H33" s="220">
        <f t="shared" si="9"/>
        <v>26.906000000000006</v>
      </c>
      <c r="I33" s="219">
        <f t="shared" si="10"/>
        <v>6.476834232425574</v>
      </c>
      <c r="J33" s="220">
        <f t="shared" si="11"/>
        <v>-2.605000000000018</v>
      </c>
      <c r="K33" s="219">
        <f t="shared" si="12"/>
        <v>-1.7047871470174556</v>
      </c>
      <c r="L33" s="220">
        <f t="shared" si="13"/>
        <v>24.30099999999993</v>
      </c>
      <c r="M33" s="183">
        <f>G33/D33%-100</f>
        <v>4.276658500872884</v>
      </c>
    </row>
    <row r="34" spans="1:13" ht="6.75" customHeight="1">
      <c r="A34" s="214"/>
      <c r="B34" s="216"/>
      <c r="C34" s="217"/>
      <c r="D34" s="66"/>
      <c r="E34" s="216"/>
      <c r="F34" s="217"/>
      <c r="G34" s="66"/>
      <c r="H34" s="220"/>
      <c r="I34" s="219"/>
      <c r="J34" s="220"/>
      <c r="K34" s="219"/>
      <c r="L34" s="220"/>
      <c r="M34" s="183"/>
    </row>
    <row r="35" spans="1:13" ht="12.75">
      <c r="A35" s="265" t="s">
        <v>48</v>
      </c>
      <c r="B35" s="266">
        <f aca="true" t="shared" si="15" ref="B35:G35">SUM(B26:B33)</f>
        <v>4623.94</v>
      </c>
      <c r="C35" s="267">
        <f t="shared" si="15"/>
        <v>1534.092</v>
      </c>
      <c r="D35" s="142">
        <f t="shared" si="15"/>
        <v>6158.031</v>
      </c>
      <c r="E35" s="266">
        <f t="shared" si="15"/>
        <v>4726.094</v>
      </c>
      <c r="F35" s="267">
        <f t="shared" si="15"/>
        <v>1566.4489999999998</v>
      </c>
      <c r="G35" s="142">
        <f t="shared" si="15"/>
        <v>6292.5419999999995</v>
      </c>
      <c r="H35" s="268">
        <f>E35-B35</f>
        <v>102.15400000000045</v>
      </c>
      <c r="I35" s="269">
        <f>E35/B35%-100</f>
        <v>2.2092414693962326</v>
      </c>
      <c r="J35" s="268">
        <f>F35-C35</f>
        <v>32.35699999999974</v>
      </c>
      <c r="K35" s="269">
        <f>F35/C35%-100</f>
        <v>2.109195537164638</v>
      </c>
      <c r="L35" s="268">
        <f>G35-D35</f>
        <v>134.5109999999995</v>
      </c>
      <c r="M35" s="270">
        <f>G35/D35%-100</f>
        <v>2.184318331622549</v>
      </c>
    </row>
    <row r="36" spans="1:13" ht="12.75">
      <c r="A36" s="214"/>
      <c r="B36" s="216"/>
      <c r="C36" s="217"/>
      <c r="D36" s="66"/>
      <c r="E36" s="216"/>
      <c r="F36" s="217"/>
      <c r="G36" s="66"/>
      <c r="H36" s="220"/>
      <c r="I36" s="219"/>
      <c r="J36" s="220"/>
      <c r="K36" s="219"/>
      <c r="L36" s="220"/>
      <c r="M36" s="183"/>
    </row>
    <row r="37" spans="1:13" ht="12.75">
      <c r="A37" s="222" t="s">
        <v>49</v>
      </c>
      <c r="B37" s="223">
        <f aca="true" t="shared" si="16" ref="B37:G37">B35+B24+B17</f>
        <v>17725.796</v>
      </c>
      <c r="C37" s="224">
        <f t="shared" si="16"/>
        <v>5363.214</v>
      </c>
      <c r="D37" s="103">
        <f t="shared" si="16"/>
        <v>23089.008</v>
      </c>
      <c r="E37" s="223">
        <f t="shared" si="16"/>
        <v>18083.036</v>
      </c>
      <c r="F37" s="224">
        <f t="shared" si="16"/>
        <v>5392.932</v>
      </c>
      <c r="G37" s="103">
        <f t="shared" si="16"/>
        <v>23475.968</v>
      </c>
      <c r="H37" s="225">
        <f>E37-B37</f>
        <v>357.2400000000016</v>
      </c>
      <c r="I37" s="211">
        <f>E37/B37%-100</f>
        <v>2.0153678853124575</v>
      </c>
      <c r="J37" s="225">
        <f>F37-C37</f>
        <v>29.717999999999847</v>
      </c>
      <c r="K37" s="211">
        <f>F37/C37%-100</f>
        <v>0.5541080404399281</v>
      </c>
      <c r="L37" s="225">
        <f>G37-D37</f>
        <v>386.9599999999991</v>
      </c>
      <c r="M37" s="191">
        <f>G37/D37%-100</f>
        <v>1.6759490056913648</v>
      </c>
    </row>
    <row r="38" spans="1:13" ht="12.75">
      <c r="A38" s="214"/>
      <c r="B38" s="237"/>
      <c r="C38" s="238"/>
      <c r="D38" s="239"/>
      <c r="E38" s="217"/>
      <c r="F38" s="238"/>
      <c r="G38" s="239"/>
      <c r="H38" s="201"/>
      <c r="I38" s="202"/>
      <c r="J38" s="201"/>
      <c r="K38" s="202"/>
      <c r="L38" s="201"/>
      <c r="M38" s="240"/>
    </row>
    <row r="39" spans="1:13" ht="19.5" customHeight="1" thickBot="1">
      <c r="A39" s="206" t="s">
        <v>171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26"/>
    </row>
    <row r="40" ht="13.5" thickTop="1"/>
    <row r="42" spans="4:7" ht="12.75">
      <c r="D42" s="356"/>
      <c r="G42" s="356"/>
    </row>
  </sheetData>
  <sheetProtection/>
  <mergeCells count="7">
    <mergeCell ref="G3:G4"/>
    <mergeCell ref="A2:A4"/>
    <mergeCell ref="B3:B4"/>
    <mergeCell ref="C3:C4"/>
    <mergeCell ref="D3:D4"/>
    <mergeCell ref="E3:E4"/>
    <mergeCell ref="F3:F4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7.140625" style="0" customWidth="1"/>
    <col min="3" max="3" width="6.7109375" style="0" customWidth="1"/>
    <col min="4" max="5" width="7.140625" style="0" customWidth="1"/>
    <col min="6" max="6" width="6.7109375" style="0" customWidth="1"/>
    <col min="7" max="7" width="7.140625" style="0" customWidth="1"/>
    <col min="8" max="8" width="5.57421875" style="0" customWidth="1"/>
    <col min="9" max="9" width="6.7109375" style="0" customWidth="1"/>
    <col min="10" max="10" width="5.574218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2.7109375" style="0" customWidth="1"/>
  </cols>
  <sheetData>
    <row r="1" spans="1:13" ht="19.5" customHeight="1" thickTop="1">
      <c r="A1" s="53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12.75">
      <c r="A2" s="383" t="s">
        <v>52</v>
      </c>
      <c r="B2" s="377" t="s">
        <v>165</v>
      </c>
      <c r="C2" s="378"/>
      <c r="D2" s="379"/>
      <c r="E2" s="377" t="s">
        <v>173</v>
      </c>
      <c r="F2" s="378"/>
      <c r="G2" s="379"/>
      <c r="H2" s="7" t="s">
        <v>2</v>
      </c>
      <c r="I2" s="7"/>
      <c r="J2" s="7"/>
      <c r="K2" s="7"/>
      <c r="L2" s="7"/>
      <c r="M2" s="8"/>
    </row>
    <row r="3" spans="1:13" ht="12.75">
      <c r="A3" s="399"/>
      <c r="B3" s="380"/>
      <c r="C3" s="381"/>
      <c r="D3" s="382"/>
      <c r="E3" s="380"/>
      <c r="F3" s="381"/>
      <c r="G3" s="382"/>
      <c r="H3" s="79" t="s">
        <v>3</v>
      </c>
      <c r="I3" s="95"/>
      <c r="J3" s="79" t="s">
        <v>4</v>
      </c>
      <c r="K3" s="95"/>
      <c r="L3" s="79" t="s">
        <v>5</v>
      </c>
      <c r="M3" s="80"/>
    </row>
    <row r="4" spans="1:13" ht="12.75">
      <c r="A4" s="400"/>
      <c r="B4" s="96" t="s">
        <v>69</v>
      </c>
      <c r="C4" s="97" t="s">
        <v>66</v>
      </c>
      <c r="D4" s="98" t="s">
        <v>70</v>
      </c>
      <c r="E4" s="96" t="s">
        <v>69</v>
      </c>
      <c r="F4" s="97" t="s">
        <v>66</v>
      </c>
      <c r="G4" s="98" t="s">
        <v>70</v>
      </c>
      <c r="H4" s="99" t="s">
        <v>61</v>
      </c>
      <c r="I4" s="100"/>
      <c r="J4" s="99" t="s">
        <v>61</v>
      </c>
      <c r="K4" s="100"/>
      <c r="L4" s="99" t="s">
        <v>61</v>
      </c>
      <c r="M4" s="82"/>
    </row>
    <row r="5" spans="1:13" ht="6.75" customHeight="1">
      <c r="A5" s="17"/>
      <c r="B5" s="39"/>
      <c r="C5" s="39"/>
      <c r="D5" s="40"/>
      <c r="E5" s="39"/>
      <c r="F5" s="39"/>
      <c r="G5" s="40"/>
      <c r="H5" s="18"/>
      <c r="I5" s="19"/>
      <c r="J5" s="18"/>
      <c r="K5" s="19"/>
      <c r="L5" s="18"/>
      <c r="M5" s="21"/>
    </row>
    <row r="6" spans="1:13" ht="12.75">
      <c r="A6" s="63" t="s">
        <v>24</v>
      </c>
      <c r="B6" s="64">
        <v>91.344</v>
      </c>
      <c r="C6" s="65">
        <v>82.976</v>
      </c>
      <c r="D6" s="66">
        <v>174.32</v>
      </c>
      <c r="E6" s="64">
        <v>86.265</v>
      </c>
      <c r="F6" s="65">
        <v>91.966</v>
      </c>
      <c r="G6" s="66">
        <v>178.232</v>
      </c>
      <c r="H6" s="25">
        <f aca="true" t="shared" si="0" ref="H6:H13">E6-B6</f>
        <v>-5.0789999999999935</v>
      </c>
      <c r="I6" s="68">
        <f>E6/B6%-100</f>
        <v>-5.560299527062526</v>
      </c>
      <c r="J6" s="67">
        <f aca="true" t="shared" si="1" ref="J6:J13">F6-C6</f>
        <v>8.989999999999995</v>
      </c>
      <c r="K6" s="68">
        <f>F6/C6%-100</f>
        <v>10.834458156575394</v>
      </c>
      <c r="L6" s="25">
        <f aca="true" t="shared" si="2" ref="L6:L13">G6-D6</f>
        <v>3.912000000000006</v>
      </c>
      <c r="M6" s="27">
        <f>G6/D6%-100</f>
        <v>2.244148692060591</v>
      </c>
    </row>
    <row r="7" spans="1:13" ht="12.75">
      <c r="A7" s="63" t="s">
        <v>25</v>
      </c>
      <c r="B7" s="64">
        <v>2.66</v>
      </c>
      <c r="C7" s="65">
        <v>2.314</v>
      </c>
      <c r="D7" s="66">
        <v>4.973</v>
      </c>
      <c r="E7" s="64">
        <v>1.958</v>
      </c>
      <c r="F7" s="65">
        <v>2.14</v>
      </c>
      <c r="G7" s="66">
        <v>4.098</v>
      </c>
      <c r="H7" s="25">
        <f t="shared" si="0"/>
        <v>-0.7020000000000002</v>
      </c>
      <c r="I7" s="68"/>
      <c r="J7" s="67">
        <f t="shared" si="1"/>
        <v>-0.17399999999999993</v>
      </c>
      <c r="K7" s="68"/>
      <c r="L7" s="25">
        <f t="shared" si="2"/>
        <v>-0.875</v>
      </c>
      <c r="M7" s="27"/>
    </row>
    <row r="8" spans="1:13" ht="12.75">
      <c r="A8" s="63" t="s">
        <v>26</v>
      </c>
      <c r="B8" s="64">
        <v>134.936</v>
      </c>
      <c r="C8" s="65">
        <v>154.207</v>
      </c>
      <c r="D8" s="66">
        <v>289.143</v>
      </c>
      <c r="E8" s="64">
        <v>145.629</v>
      </c>
      <c r="F8" s="65">
        <v>139.922</v>
      </c>
      <c r="G8" s="66">
        <v>285.551</v>
      </c>
      <c r="H8" s="25">
        <f t="shared" si="0"/>
        <v>10.692999999999984</v>
      </c>
      <c r="I8" s="68">
        <f>E8/B8%-100</f>
        <v>7.924497539574304</v>
      </c>
      <c r="J8" s="67">
        <f t="shared" si="1"/>
        <v>-14.284999999999997</v>
      </c>
      <c r="K8" s="68">
        <f>F8/C8%-100</f>
        <v>-9.263522408191577</v>
      </c>
      <c r="L8" s="25">
        <f t="shared" si="2"/>
        <v>-3.5919999999999845</v>
      </c>
      <c r="M8" s="27">
        <f>G8/D8%-100</f>
        <v>-1.242291876338001</v>
      </c>
    </row>
    <row r="9" spans="1:13" ht="12.75">
      <c r="A9" s="63" t="s">
        <v>27</v>
      </c>
      <c r="B9" s="64">
        <v>25.217</v>
      </c>
      <c r="C9" s="65">
        <v>36.942</v>
      </c>
      <c r="D9" s="66">
        <v>62.159</v>
      </c>
      <c r="E9" s="64">
        <v>32.459</v>
      </c>
      <c r="F9" s="65">
        <v>37.462</v>
      </c>
      <c r="G9" s="66">
        <v>69.921</v>
      </c>
      <c r="H9" s="25">
        <f t="shared" si="0"/>
        <v>7.242000000000004</v>
      </c>
      <c r="I9" s="68">
        <f>E9/B9%-100</f>
        <v>28.718721497402555</v>
      </c>
      <c r="J9" s="67">
        <f t="shared" si="1"/>
        <v>0.5200000000000031</v>
      </c>
      <c r="K9" s="68"/>
      <c r="L9" s="25">
        <f t="shared" si="2"/>
        <v>7.762000000000008</v>
      </c>
      <c r="M9" s="27">
        <f>G9/D9%-100</f>
        <v>12.487330877266373</v>
      </c>
    </row>
    <row r="10" spans="1:13" ht="12.75">
      <c r="A10" s="63" t="s">
        <v>28</v>
      </c>
      <c r="B10" s="64">
        <v>11.701</v>
      </c>
      <c r="C10" s="65">
        <v>10.944</v>
      </c>
      <c r="D10" s="66">
        <v>22.645</v>
      </c>
      <c r="E10" s="64">
        <v>10.564</v>
      </c>
      <c r="F10" s="65">
        <v>10.478</v>
      </c>
      <c r="G10" s="66">
        <v>21.042</v>
      </c>
      <c r="H10" s="25">
        <f t="shared" si="0"/>
        <v>-1.1370000000000005</v>
      </c>
      <c r="I10" s="68"/>
      <c r="J10" s="67">
        <f t="shared" si="1"/>
        <v>-0.4660000000000011</v>
      </c>
      <c r="K10" s="68"/>
      <c r="L10" s="25">
        <f t="shared" si="2"/>
        <v>-1.602999999999998</v>
      </c>
      <c r="M10" s="27">
        <f>G10/D10%-100</f>
        <v>-7.07882534775888</v>
      </c>
    </row>
    <row r="11" spans="1:13" ht="12.75">
      <c r="A11" s="63" t="s">
        <v>29</v>
      </c>
      <c r="B11" s="64">
        <v>62.243</v>
      </c>
      <c r="C11" s="65">
        <v>71.223</v>
      </c>
      <c r="D11" s="66">
        <v>133.466</v>
      </c>
      <c r="E11" s="64">
        <v>57.306</v>
      </c>
      <c r="F11" s="65">
        <v>77.782</v>
      </c>
      <c r="G11" s="66">
        <v>135.088</v>
      </c>
      <c r="H11" s="25">
        <f t="shared" si="0"/>
        <v>-4.937000000000005</v>
      </c>
      <c r="I11" s="68">
        <f>E11/B11%-100</f>
        <v>-7.931815625853517</v>
      </c>
      <c r="J11" s="67">
        <f t="shared" si="1"/>
        <v>6.5589999999999975</v>
      </c>
      <c r="K11" s="68">
        <f>F11/C11%-100</f>
        <v>9.209103800738518</v>
      </c>
      <c r="L11" s="25">
        <f t="shared" si="2"/>
        <v>1.6219999999999857</v>
      </c>
      <c r="M11" s="27">
        <f>G11/D11%-100</f>
        <v>1.2152907856682447</v>
      </c>
    </row>
    <row r="12" spans="1:13" ht="12.75">
      <c r="A12" s="69" t="s">
        <v>30</v>
      </c>
      <c r="B12" s="64">
        <v>14.248</v>
      </c>
      <c r="C12" s="65">
        <v>20.479</v>
      </c>
      <c r="D12" s="66">
        <v>34.727</v>
      </c>
      <c r="E12" s="64">
        <v>15.278</v>
      </c>
      <c r="F12" s="65">
        <v>16.7</v>
      </c>
      <c r="G12" s="66">
        <v>31.978</v>
      </c>
      <c r="H12" s="25">
        <f t="shared" si="0"/>
        <v>1.0300000000000011</v>
      </c>
      <c r="I12" s="68"/>
      <c r="J12" s="67">
        <f t="shared" si="1"/>
        <v>-3.779</v>
      </c>
      <c r="K12" s="68">
        <f>F12/C12%-100</f>
        <v>-18.453049465305924</v>
      </c>
      <c r="L12" s="25">
        <f t="shared" si="2"/>
        <v>-2.7489999999999952</v>
      </c>
      <c r="M12" s="27">
        <f>G12/D12%-100</f>
        <v>-7.916030754168219</v>
      </c>
    </row>
    <row r="13" spans="1:13" ht="12.75">
      <c r="A13" s="63" t="s">
        <v>31</v>
      </c>
      <c r="B13" s="64">
        <v>58.583</v>
      </c>
      <c r="C13" s="65">
        <v>67.344</v>
      </c>
      <c r="D13" s="66">
        <v>125.927</v>
      </c>
      <c r="E13" s="64">
        <v>56.347</v>
      </c>
      <c r="F13" s="65">
        <v>69.994</v>
      </c>
      <c r="G13" s="66">
        <v>126.34</v>
      </c>
      <c r="H13" s="25">
        <f t="shared" si="0"/>
        <v>-2.235999999999997</v>
      </c>
      <c r="I13" s="68">
        <f>E13/B13%-100</f>
        <v>-3.816806923510228</v>
      </c>
      <c r="J13" s="67">
        <f t="shared" si="1"/>
        <v>2.6500000000000057</v>
      </c>
      <c r="K13" s="68">
        <f>F13/C13%-100</f>
        <v>3.9350201948206376</v>
      </c>
      <c r="L13" s="25">
        <f t="shared" si="2"/>
        <v>0.4129999999999967</v>
      </c>
      <c r="M13" s="27"/>
    </row>
    <row r="14" spans="1:13" ht="6.75" customHeight="1">
      <c r="A14" s="70"/>
      <c r="B14" s="64"/>
      <c r="C14" s="65"/>
      <c r="D14" s="66"/>
      <c r="E14" s="64"/>
      <c r="F14" s="65"/>
      <c r="G14" s="66"/>
      <c r="H14" s="25"/>
      <c r="I14" s="68"/>
      <c r="J14" s="67"/>
      <c r="K14" s="68"/>
      <c r="L14" s="25"/>
      <c r="M14" s="27"/>
    </row>
    <row r="15" spans="1:13" ht="12.75">
      <c r="A15" s="139" t="s">
        <v>32</v>
      </c>
      <c r="B15" s="140">
        <f>SUM(B6:B9)</f>
        <v>254.15699999999998</v>
      </c>
      <c r="C15" s="141">
        <f>SUM(C6:C9)</f>
        <v>276.43899999999996</v>
      </c>
      <c r="D15" s="142">
        <f>C15+B15</f>
        <v>530.596</v>
      </c>
      <c r="E15" s="140">
        <f>SUM(E6:E9)</f>
        <v>266.311</v>
      </c>
      <c r="F15" s="141">
        <f>SUM(F6:F9)</f>
        <v>271.49</v>
      </c>
      <c r="G15" s="142">
        <f>F15+E15</f>
        <v>537.8009999999999</v>
      </c>
      <c r="H15" s="349">
        <f>E15-B15</f>
        <v>12.153999999999996</v>
      </c>
      <c r="I15" s="144">
        <f>E15/B15%-100</f>
        <v>4.782083515307477</v>
      </c>
      <c r="J15" s="143">
        <f>F15-C15</f>
        <v>-4.948999999999955</v>
      </c>
      <c r="K15" s="144">
        <f>F15/C15%-100</f>
        <v>-1.7902683774720458</v>
      </c>
      <c r="L15" s="349">
        <f>G15-D15</f>
        <v>7.204999999999927</v>
      </c>
      <c r="M15" s="147">
        <f>G15/D15%-100</f>
        <v>1.35790695745915</v>
      </c>
    </row>
    <row r="16" spans="1:13" ht="12.75">
      <c r="A16" s="139" t="s">
        <v>33</v>
      </c>
      <c r="B16" s="140">
        <f>SUM(B10:B13)</f>
        <v>146.775</v>
      </c>
      <c r="C16" s="141">
        <f>SUM(C10:C13)</f>
        <v>169.99</v>
      </c>
      <c r="D16" s="142">
        <f>C16+B16</f>
        <v>316.765</v>
      </c>
      <c r="E16" s="140">
        <f>SUM(E10:E13)</f>
        <v>139.495</v>
      </c>
      <c r="F16" s="141">
        <f>SUM(F10:F13)</f>
        <v>174.954</v>
      </c>
      <c r="G16" s="142">
        <f>F16+E16</f>
        <v>314.449</v>
      </c>
      <c r="H16" s="349">
        <f>E16-B16</f>
        <v>-7.280000000000001</v>
      </c>
      <c r="I16" s="144">
        <f>E16/B16%-100</f>
        <v>-4.959972747402489</v>
      </c>
      <c r="J16" s="143">
        <f>F16-C16</f>
        <v>4.963999999999999</v>
      </c>
      <c r="K16" s="144">
        <f>F16/C16%-100</f>
        <v>2.920171774810271</v>
      </c>
      <c r="L16" s="349">
        <f>G16-D16</f>
        <v>-2.315999999999974</v>
      </c>
      <c r="M16" s="147">
        <f>G16/D16%-100</f>
        <v>-0.7311413824128294</v>
      </c>
    </row>
    <row r="17" spans="1:13" ht="12.75">
      <c r="A17" s="139" t="s">
        <v>34</v>
      </c>
      <c r="B17" s="140">
        <f>B16+B15</f>
        <v>400.932</v>
      </c>
      <c r="C17" s="141">
        <f>C16+C15</f>
        <v>446.429</v>
      </c>
      <c r="D17" s="142">
        <f>C17+B17</f>
        <v>847.361</v>
      </c>
      <c r="E17" s="140">
        <f>E16+E15</f>
        <v>405.806</v>
      </c>
      <c r="F17" s="141">
        <f>F16+F15</f>
        <v>446.444</v>
      </c>
      <c r="G17" s="142">
        <f>F17+E17</f>
        <v>852.25</v>
      </c>
      <c r="H17" s="349">
        <f>E17-B17</f>
        <v>4.873999999999967</v>
      </c>
      <c r="I17" s="144">
        <f>E17/B17%-100</f>
        <v>1.2156674947372608</v>
      </c>
      <c r="J17" s="143">
        <f>F17-C17</f>
        <v>0.015000000000043201</v>
      </c>
      <c r="K17" s="144"/>
      <c r="L17" s="349">
        <f>G17-D17</f>
        <v>4.88900000000001</v>
      </c>
      <c r="M17" s="147">
        <f>G17/D17%-100</f>
        <v>0.5769677858669411</v>
      </c>
    </row>
    <row r="18" spans="1:13" ht="12.75">
      <c r="A18" s="70"/>
      <c r="B18" s="64"/>
      <c r="C18" s="65"/>
      <c r="D18" s="66"/>
      <c r="E18" s="64"/>
      <c r="F18" s="65"/>
      <c r="G18" s="66"/>
      <c r="H18" s="25"/>
      <c r="I18" s="68"/>
      <c r="J18" s="67"/>
      <c r="K18" s="68"/>
      <c r="L18" s="25"/>
      <c r="M18" s="27"/>
    </row>
    <row r="19" spans="1:13" ht="12.75">
      <c r="A19" s="63" t="s">
        <v>35</v>
      </c>
      <c r="B19" s="64">
        <v>63.157</v>
      </c>
      <c r="C19" s="65">
        <v>65.5</v>
      </c>
      <c r="D19" s="66">
        <v>128.657</v>
      </c>
      <c r="E19" s="64">
        <v>55.508</v>
      </c>
      <c r="F19" s="65">
        <v>68.443</v>
      </c>
      <c r="G19" s="66">
        <v>123.951</v>
      </c>
      <c r="H19" s="25">
        <f>E19-B19</f>
        <v>-7.648999999999994</v>
      </c>
      <c r="I19" s="68">
        <f>E19/B19%-100</f>
        <v>-12.111088240416734</v>
      </c>
      <c r="J19" s="67">
        <f>F19-C19</f>
        <v>2.942999999999998</v>
      </c>
      <c r="K19" s="68">
        <f>F19/C19%-100</f>
        <v>4.493129770992354</v>
      </c>
      <c r="L19" s="25">
        <f>G19-D19</f>
        <v>-4.706000000000017</v>
      </c>
      <c r="M19" s="27">
        <f>G19/D19%-100</f>
        <v>-3.6577877612566994</v>
      </c>
    </row>
    <row r="20" spans="1:13" ht="12.75">
      <c r="A20" s="63" t="s">
        <v>36</v>
      </c>
      <c r="B20" s="64">
        <v>19.98</v>
      </c>
      <c r="C20" s="65">
        <v>21.485</v>
      </c>
      <c r="D20" s="66">
        <v>41.464</v>
      </c>
      <c r="E20" s="64">
        <v>17.257</v>
      </c>
      <c r="F20" s="65">
        <v>18.01</v>
      </c>
      <c r="G20" s="66">
        <v>35.267</v>
      </c>
      <c r="H20" s="25">
        <f>E20-B20</f>
        <v>-2.722999999999999</v>
      </c>
      <c r="I20" s="68">
        <f>E20/B20%-100</f>
        <v>-13.628628628628618</v>
      </c>
      <c r="J20" s="67">
        <f>F20-C20</f>
        <v>-3.474999999999998</v>
      </c>
      <c r="K20" s="68">
        <f>F20/C20%-100</f>
        <v>-16.174074936001844</v>
      </c>
      <c r="L20" s="25">
        <f>G20-D20</f>
        <v>-6.196999999999996</v>
      </c>
      <c r="M20" s="27">
        <f>G20/D20%-100</f>
        <v>-14.945494887131005</v>
      </c>
    </row>
    <row r="21" spans="1:13" ht="12.75">
      <c r="A21" s="63" t="s">
        <v>37</v>
      </c>
      <c r="B21" s="64">
        <v>36.696</v>
      </c>
      <c r="C21" s="65">
        <v>38.805</v>
      </c>
      <c r="D21" s="66">
        <v>75.502</v>
      </c>
      <c r="E21" s="64">
        <v>24.509</v>
      </c>
      <c r="F21" s="65">
        <v>29.31</v>
      </c>
      <c r="G21" s="66">
        <v>53.82</v>
      </c>
      <c r="H21" s="25">
        <f>E21-B21</f>
        <v>-12.186999999999998</v>
      </c>
      <c r="I21" s="68">
        <f>E21/B21%-100</f>
        <v>-33.21070416394157</v>
      </c>
      <c r="J21" s="67">
        <f>F21-C21</f>
        <v>-9.495000000000001</v>
      </c>
      <c r="K21" s="68">
        <f>F21/C21%-100</f>
        <v>-24.46849632779282</v>
      </c>
      <c r="L21" s="25">
        <f>G21-D21</f>
        <v>-21.681999999999995</v>
      </c>
      <c r="M21" s="27">
        <f>G21/D21%-100</f>
        <v>-28.717120076289362</v>
      </c>
    </row>
    <row r="22" spans="1:13" ht="12.75">
      <c r="A22" s="63" t="s">
        <v>38</v>
      </c>
      <c r="B22" s="64">
        <v>152.647</v>
      </c>
      <c r="C22" s="65">
        <v>130.575</v>
      </c>
      <c r="D22" s="66">
        <v>283.222</v>
      </c>
      <c r="E22" s="64">
        <v>184.365</v>
      </c>
      <c r="F22" s="65">
        <v>138.88</v>
      </c>
      <c r="G22" s="66">
        <v>323.245</v>
      </c>
      <c r="H22" s="25">
        <f>E22-B22</f>
        <v>31.718000000000018</v>
      </c>
      <c r="I22" s="68">
        <f>E22/B22%-100</f>
        <v>20.778659259598953</v>
      </c>
      <c r="J22" s="67">
        <f>F22-C22</f>
        <v>8.305000000000007</v>
      </c>
      <c r="K22" s="68">
        <f>F22/C22%-100</f>
        <v>6.360329312655566</v>
      </c>
      <c r="L22" s="25">
        <f>G22-D22</f>
        <v>40.023000000000025</v>
      </c>
      <c r="M22" s="27">
        <f>G22/D22%-100</f>
        <v>14.13131748239897</v>
      </c>
    </row>
    <row r="23" spans="1:13" ht="6.75" customHeight="1">
      <c r="A23" s="70"/>
      <c r="B23" s="64"/>
      <c r="C23" s="65"/>
      <c r="D23" s="66"/>
      <c r="E23" s="64"/>
      <c r="F23" s="65"/>
      <c r="G23" s="66"/>
      <c r="H23" s="25"/>
      <c r="I23" s="68"/>
      <c r="J23" s="67"/>
      <c r="K23" s="68"/>
      <c r="L23" s="25"/>
      <c r="M23" s="27"/>
    </row>
    <row r="24" spans="1:13" ht="12.75">
      <c r="A24" s="139" t="s">
        <v>39</v>
      </c>
      <c r="B24" s="140">
        <f>SUM(B19:B22)</f>
        <v>272.48</v>
      </c>
      <c r="C24" s="141">
        <f>SUM(C19:C22)</f>
        <v>256.365</v>
      </c>
      <c r="D24" s="142">
        <f>C24+B24</f>
        <v>528.845</v>
      </c>
      <c r="E24" s="140">
        <f>SUM(E19:E22)</f>
        <v>281.639</v>
      </c>
      <c r="F24" s="141">
        <f>SUM(F19:F22)</f>
        <v>254.643</v>
      </c>
      <c r="G24" s="142">
        <f>F24+E24</f>
        <v>536.282</v>
      </c>
      <c r="H24" s="349">
        <f>E24-B24</f>
        <v>9.158999999999992</v>
      </c>
      <c r="I24" s="144">
        <f>E24/B24%-100</f>
        <v>3.361347621843805</v>
      </c>
      <c r="J24" s="143">
        <f>F24-C24</f>
        <v>-1.7220000000000084</v>
      </c>
      <c r="K24" s="144">
        <f>F24/C24%-100</f>
        <v>-0.671698554794915</v>
      </c>
      <c r="L24" s="349">
        <f>G24-D24</f>
        <v>7.437000000000012</v>
      </c>
      <c r="M24" s="147">
        <f>G24/D24%-100</f>
        <v>1.406272159139263</v>
      </c>
    </row>
    <row r="25" spans="1:13" ht="12.75">
      <c r="A25" s="70"/>
      <c r="B25" s="64"/>
      <c r="C25" s="65"/>
      <c r="D25" s="66"/>
      <c r="E25" s="64"/>
      <c r="F25" s="65"/>
      <c r="G25" s="66"/>
      <c r="H25" s="25"/>
      <c r="I25" s="68"/>
      <c r="J25" s="67"/>
      <c r="K25" s="68"/>
      <c r="L25" s="25"/>
      <c r="M25" s="27"/>
    </row>
    <row r="26" spans="1:13" ht="12.75">
      <c r="A26" s="63" t="s">
        <v>40</v>
      </c>
      <c r="B26" s="64">
        <v>28.468</v>
      </c>
      <c r="C26" s="65">
        <v>35.493</v>
      </c>
      <c r="D26" s="66">
        <v>63.962</v>
      </c>
      <c r="E26" s="64">
        <v>24.857</v>
      </c>
      <c r="F26" s="65">
        <v>37.524</v>
      </c>
      <c r="G26" s="66">
        <v>62.381</v>
      </c>
      <c r="H26" s="25">
        <f aca="true" t="shared" si="3" ref="H26:H33">E26-B26</f>
        <v>-3.6110000000000007</v>
      </c>
      <c r="I26" s="68">
        <f aca="true" t="shared" si="4" ref="I26:I32">E26/B26%-100</f>
        <v>-12.684417591681893</v>
      </c>
      <c r="J26" s="67">
        <f aca="true" t="shared" si="5" ref="J26:J33">F26-C26</f>
        <v>2.030999999999999</v>
      </c>
      <c r="K26" s="68">
        <f>F26/C26%-100</f>
        <v>5.722255092553453</v>
      </c>
      <c r="L26" s="25">
        <f aca="true" t="shared" si="6" ref="L26:L33">G26-D26</f>
        <v>-1.581000000000003</v>
      </c>
      <c r="M26" s="27">
        <f>G26/D26%-100</f>
        <v>-2.4717801194459383</v>
      </c>
    </row>
    <row r="27" spans="1:13" ht="12.75">
      <c r="A27" s="63" t="s">
        <v>41</v>
      </c>
      <c r="B27" s="64">
        <v>8.49</v>
      </c>
      <c r="C27" s="65">
        <v>6.661</v>
      </c>
      <c r="D27" s="66">
        <v>15.15</v>
      </c>
      <c r="E27" s="64">
        <v>9.016</v>
      </c>
      <c r="F27" s="65">
        <v>8.499</v>
      </c>
      <c r="G27" s="66">
        <v>17.515</v>
      </c>
      <c r="H27" s="25">
        <f t="shared" si="3"/>
        <v>0.5259999999999998</v>
      </c>
      <c r="I27" s="68"/>
      <c r="J27" s="67">
        <f t="shared" si="5"/>
        <v>1.838000000000001</v>
      </c>
      <c r="K27" s="68">
        <f>F27/C27%-100</f>
        <v>27.593454436270832</v>
      </c>
      <c r="L27" s="25">
        <f t="shared" si="6"/>
        <v>2.365</v>
      </c>
      <c r="M27" s="27">
        <f>G27/D27%-100</f>
        <v>15.610561056105624</v>
      </c>
    </row>
    <row r="28" spans="1:13" ht="12.75">
      <c r="A28" s="63" t="s">
        <v>42</v>
      </c>
      <c r="B28" s="64">
        <v>247.602</v>
      </c>
      <c r="C28" s="65">
        <v>190.18</v>
      </c>
      <c r="D28" s="66">
        <v>437.783</v>
      </c>
      <c r="E28" s="64">
        <v>246.482</v>
      </c>
      <c r="F28" s="65">
        <v>177.48</v>
      </c>
      <c r="G28" s="66">
        <v>423.962</v>
      </c>
      <c r="H28" s="25">
        <f t="shared" si="3"/>
        <v>-1.1200000000000045</v>
      </c>
      <c r="I28" s="68"/>
      <c r="J28" s="67">
        <f t="shared" si="5"/>
        <v>-12.700000000000017</v>
      </c>
      <c r="K28" s="68">
        <f>F28/C28%-100</f>
        <v>-6.677884109790739</v>
      </c>
      <c r="L28" s="25">
        <f t="shared" si="6"/>
        <v>-13.821000000000026</v>
      </c>
      <c r="M28" s="27">
        <f>G28/D28%-100</f>
        <v>-3.157043558109848</v>
      </c>
    </row>
    <row r="29" spans="1:13" ht="12.75">
      <c r="A29" s="63" t="s">
        <v>43</v>
      </c>
      <c r="B29" s="64">
        <v>156.063</v>
      </c>
      <c r="C29" s="65">
        <v>127.788</v>
      </c>
      <c r="D29" s="66">
        <v>283.851</v>
      </c>
      <c r="E29" s="64">
        <v>126.955</v>
      </c>
      <c r="F29" s="65">
        <v>107.642</v>
      </c>
      <c r="G29" s="66">
        <v>234.598</v>
      </c>
      <c r="H29" s="25">
        <f t="shared" si="3"/>
        <v>-29.10799999999999</v>
      </c>
      <c r="I29" s="68">
        <f t="shared" si="4"/>
        <v>-18.651442045840454</v>
      </c>
      <c r="J29" s="67">
        <f t="shared" si="5"/>
        <v>-20.146</v>
      </c>
      <c r="K29" s="68">
        <f>F29/C29%-100</f>
        <v>-15.765173568723199</v>
      </c>
      <c r="L29" s="25">
        <f t="shared" si="6"/>
        <v>-49.252999999999986</v>
      </c>
      <c r="M29" s="27">
        <f>G29/D29%-100</f>
        <v>-17.351709171361023</v>
      </c>
    </row>
    <row r="30" spans="1:13" ht="12.75">
      <c r="A30" s="63" t="s">
        <v>44</v>
      </c>
      <c r="B30" s="64">
        <v>14.105</v>
      </c>
      <c r="C30" s="65">
        <v>13.738</v>
      </c>
      <c r="D30" s="66">
        <v>27.842</v>
      </c>
      <c r="E30" s="64">
        <v>15.086</v>
      </c>
      <c r="F30" s="65">
        <v>12.602</v>
      </c>
      <c r="G30" s="66">
        <v>27.688</v>
      </c>
      <c r="H30" s="25">
        <f t="shared" si="3"/>
        <v>0.9809999999999999</v>
      </c>
      <c r="I30" s="68"/>
      <c r="J30" s="67">
        <f t="shared" si="5"/>
        <v>-1.1359999999999992</v>
      </c>
      <c r="K30" s="68"/>
      <c r="L30" s="25">
        <f t="shared" si="6"/>
        <v>-0.15399999999999991</v>
      </c>
      <c r="M30" s="27"/>
    </row>
    <row r="31" spans="1:13" ht="12.75">
      <c r="A31" s="63" t="s">
        <v>45</v>
      </c>
      <c r="B31" s="64">
        <v>77.435</v>
      </c>
      <c r="C31" s="65">
        <v>68.747</v>
      </c>
      <c r="D31" s="66">
        <v>146.183</v>
      </c>
      <c r="E31" s="64">
        <v>88.858</v>
      </c>
      <c r="F31" s="65">
        <v>73.683</v>
      </c>
      <c r="G31" s="66">
        <v>162.541</v>
      </c>
      <c r="H31" s="25">
        <f t="shared" si="3"/>
        <v>11.423000000000002</v>
      </c>
      <c r="I31" s="68">
        <f t="shared" si="4"/>
        <v>14.751727255117203</v>
      </c>
      <c r="J31" s="67">
        <f t="shared" si="5"/>
        <v>4.936000000000007</v>
      </c>
      <c r="K31" s="68">
        <f>F31/C31%-100</f>
        <v>7.179949670531087</v>
      </c>
      <c r="L31" s="25">
        <f t="shared" si="6"/>
        <v>16.358000000000004</v>
      </c>
      <c r="M31" s="27">
        <f>G31/D31%-100</f>
        <v>11.190083662258957</v>
      </c>
    </row>
    <row r="32" spans="1:13" ht="12.75">
      <c r="A32" s="63" t="s">
        <v>46</v>
      </c>
      <c r="B32" s="64">
        <v>236.792</v>
      </c>
      <c r="C32" s="65">
        <v>150.394</v>
      </c>
      <c r="D32" s="66">
        <v>387.186</v>
      </c>
      <c r="E32" s="64">
        <v>219.093</v>
      </c>
      <c r="F32" s="65">
        <v>157.336</v>
      </c>
      <c r="G32" s="66">
        <v>376.429</v>
      </c>
      <c r="H32" s="25">
        <f t="shared" si="3"/>
        <v>-17.699000000000012</v>
      </c>
      <c r="I32" s="68">
        <f t="shared" si="4"/>
        <v>-7.474492381499374</v>
      </c>
      <c r="J32" s="67">
        <f t="shared" si="5"/>
        <v>6.942000000000007</v>
      </c>
      <c r="K32" s="68">
        <f>F32/C32%-100</f>
        <v>4.615875633336444</v>
      </c>
      <c r="L32" s="25">
        <f t="shared" si="6"/>
        <v>-10.757000000000005</v>
      </c>
      <c r="M32" s="27">
        <f>G32/D32%-100</f>
        <v>-2.7782512797466836</v>
      </c>
    </row>
    <row r="33" spans="1:13" ht="12.75">
      <c r="A33" s="63" t="s">
        <v>47</v>
      </c>
      <c r="B33" s="64">
        <v>61.549</v>
      </c>
      <c r="C33" s="65">
        <v>39.081</v>
      </c>
      <c r="D33" s="66">
        <v>100.63</v>
      </c>
      <c r="E33" s="64">
        <v>62.772</v>
      </c>
      <c r="F33" s="65">
        <v>48.077</v>
      </c>
      <c r="G33" s="66">
        <v>110.849</v>
      </c>
      <c r="H33" s="25">
        <f t="shared" si="3"/>
        <v>1.222999999999999</v>
      </c>
      <c r="I33" s="68"/>
      <c r="J33" s="67">
        <f t="shared" si="5"/>
        <v>8.995999999999995</v>
      </c>
      <c r="K33" s="68">
        <f>F33/C33%-100</f>
        <v>23.018858268723918</v>
      </c>
      <c r="L33" s="25">
        <f t="shared" si="6"/>
        <v>10.219000000000008</v>
      </c>
      <c r="M33" s="27">
        <f>G33/D33%-100</f>
        <v>10.155023352876881</v>
      </c>
    </row>
    <row r="34" spans="1:13" ht="6.75" customHeight="1">
      <c r="A34" s="70"/>
      <c r="B34" s="64"/>
      <c r="C34" s="65"/>
      <c r="D34" s="66"/>
      <c r="E34" s="64"/>
      <c r="F34" s="65"/>
      <c r="G34" s="66"/>
      <c r="H34" s="25"/>
      <c r="I34" s="68"/>
      <c r="J34" s="67"/>
      <c r="K34" s="68"/>
      <c r="L34" s="25"/>
      <c r="M34" s="27"/>
    </row>
    <row r="35" spans="1:13" ht="12.75">
      <c r="A35" s="139" t="s">
        <v>48</v>
      </c>
      <c r="B35" s="140">
        <f>SUM(B26:B33)</f>
        <v>830.504</v>
      </c>
      <c r="C35" s="141">
        <f>SUM(C26:C33)</f>
        <v>632.082</v>
      </c>
      <c r="D35" s="142">
        <f>C35+B35</f>
        <v>1462.586</v>
      </c>
      <c r="E35" s="140">
        <f>SUM(E26:E33)</f>
        <v>793.119</v>
      </c>
      <c r="F35" s="141">
        <f>SUM(F26:F33)</f>
        <v>622.843</v>
      </c>
      <c r="G35" s="142">
        <f>F35+E35</f>
        <v>1415.962</v>
      </c>
      <c r="H35" s="349">
        <f>E35-B35</f>
        <v>-37.38499999999999</v>
      </c>
      <c r="I35" s="144">
        <f>E35/B35%-100</f>
        <v>-4.5014834365638166</v>
      </c>
      <c r="J35" s="143">
        <f>F35-C35</f>
        <v>-9.239000000000033</v>
      </c>
      <c r="K35" s="144">
        <f>F35/C35%-100</f>
        <v>-1.4616774405852482</v>
      </c>
      <c r="L35" s="349">
        <f>G35-D35</f>
        <v>-46.624000000000024</v>
      </c>
      <c r="M35" s="147">
        <f>G35/D35%-100</f>
        <v>-3.1877783596998768</v>
      </c>
    </row>
    <row r="36" spans="1:13" ht="12.75">
      <c r="A36" s="70"/>
      <c r="B36" s="64"/>
      <c r="C36" s="65"/>
      <c r="D36" s="66"/>
      <c r="E36" s="64"/>
      <c r="F36" s="65"/>
      <c r="G36" s="66"/>
      <c r="H36" s="25"/>
      <c r="I36" s="68"/>
      <c r="J36" s="67"/>
      <c r="K36" s="68"/>
      <c r="L36" s="25"/>
      <c r="M36" s="27"/>
    </row>
    <row r="37" spans="1:13" ht="12.75">
      <c r="A37" s="71" t="s">
        <v>49</v>
      </c>
      <c r="B37" s="101">
        <f>B35+B24+B17</f>
        <v>1503.916</v>
      </c>
      <c r="C37" s="102">
        <f>C35+C24+C17</f>
        <v>1334.876</v>
      </c>
      <c r="D37" s="103">
        <f>C37+B37</f>
        <v>2838.792</v>
      </c>
      <c r="E37" s="101">
        <f>E35+E24+E17</f>
        <v>1480.564</v>
      </c>
      <c r="F37" s="102">
        <f>F35+F24+F17</f>
        <v>1323.93</v>
      </c>
      <c r="G37" s="103">
        <f>F37+E37</f>
        <v>2804.494</v>
      </c>
      <c r="H37" s="36">
        <f>E37-B37</f>
        <v>-23.35199999999986</v>
      </c>
      <c r="I37" s="89">
        <f>E37/B37%-100</f>
        <v>-1.552746297000624</v>
      </c>
      <c r="J37" s="104">
        <f>F37-C37</f>
        <v>-10.945999999999913</v>
      </c>
      <c r="K37" s="89">
        <f>F37/C37%-100</f>
        <v>-0.8200012585438685</v>
      </c>
      <c r="L37" s="36">
        <f>G37-D37</f>
        <v>-34.297999999999774</v>
      </c>
      <c r="M37" s="38">
        <f>G37/D37%-100</f>
        <v>-1.2081899624910761</v>
      </c>
    </row>
    <row r="38" spans="1:13" ht="6.75" customHeight="1">
      <c r="A38" s="70"/>
      <c r="B38" s="39"/>
      <c r="C38" s="105"/>
      <c r="D38" s="40"/>
      <c r="E38" s="39"/>
      <c r="F38" s="105"/>
      <c r="G38" s="40"/>
      <c r="H38" s="39"/>
      <c r="I38" s="40"/>
      <c r="J38" s="39"/>
      <c r="K38" s="40"/>
      <c r="L38" s="39"/>
      <c r="M38" s="27"/>
    </row>
    <row r="39" spans="1:13" ht="18" customHeight="1" thickBot="1">
      <c r="A39" s="206" t="s">
        <v>171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52"/>
    </row>
    <row r="40" ht="13.5" thickTop="1"/>
  </sheetData>
  <sheetProtection/>
  <mergeCells count="3">
    <mergeCell ref="B2:D3"/>
    <mergeCell ref="E2:G3"/>
    <mergeCell ref="A2:A4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13.7109375" style="160" customWidth="1"/>
    <col min="2" max="3" width="7.7109375" style="160" customWidth="1"/>
    <col min="4" max="4" width="8.7109375" style="160" customWidth="1"/>
    <col min="5" max="5" width="8.140625" style="160" customWidth="1"/>
    <col min="6" max="7" width="7.7109375" style="160" customWidth="1"/>
    <col min="8" max="8" width="8.7109375" style="160" customWidth="1"/>
    <col min="9" max="9" width="8.140625" style="160" customWidth="1"/>
    <col min="10" max="10" width="5.7109375" style="160" customWidth="1"/>
    <col min="11" max="11" width="6.00390625" style="160" customWidth="1"/>
    <col min="12" max="12" width="5.28125" style="160" customWidth="1"/>
    <col min="13" max="13" width="6.00390625" style="160" customWidth="1"/>
    <col min="14" max="14" width="5.421875" style="160" customWidth="1"/>
    <col min="15" max="15" width="6.421875" style="160" customWidth="1"/>
    <col min="16" max="16" width="5.421875" style="160" customWidth="1"/>
    <col min="17" max="17" width="6.00390625" style="160" customWidth="1"/>
    <col min="18" max="16384" width="9.140625" style="160" customWidth="1"/>
  </cols>
  <sheetData>
    <row r="1" spans="1:17" ht="19.5" customHeight="1" thickTop="1">
      <c r="A1" s="212" t="s">
        <v>118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17" ht="12.75">
      <c r="A2" s="394" t="s">
        <v>52</v>
      </c>
      <c r="B2" s="300" t="s">
        <v>165</v>
      </c>
      <c r="C2" s="230"/>
      <c r="D2" s="230"/>
      <c r="E2" s="231"/>
      <c r="F2" s="300" t="s">
        <v>173</v>
      </c>
      <c r="G2" s="230"/>
      <c r="H2" s="230"/>
      <c r="I2" s="231"/>
      <c r="J2" s="210" t="s">
        <v>2</v>
      </c>
      <c r="K2" s="230"/>
      <c r="L2" s="230"/>
      <c r="M2" s="230"/>
      <c r="N2" s="230"/>
      <c r="O2" s="230"/>
      <c r="P2" s="230"/>
      <c r="Q2" s="232"/>
    </row>
    <row r="3" spans="1:17" ht="12.75" customHeight="1">
      <c r="A3" s="395"/>
      <c r="B3" s="403" t="s">
        <v>119</v>
      </c>
      <c r="C3" s="405" t="s">
        <v>120</v>
      </c>
      <c r="D3" s="301" t="s">
        <v>121</v>
      </c>
      <c r="E3" s="401" t="s">
        <v>5</v>
      </c>
      <c r="F3" s="403" t="s">
        <v>119</v>
      </c>
      <c r="G3" s="405" t="s">
        <v>120</v>
      </c>
      <c r="H3" s="301" t="s">
        <v>121</v>
      </c>
      <c r="I3" s="401" t="s">
        <v>5</v>
      </c>
      <c r="J3" s="233" t="s">
        <v>122</v>
      </c>
      <c r="K3" s="233"/>
      <c r="L3" s="350" t="s">
        <v>123</v>
      </c>
      <c r="M3" s="351"/>
      <c r="N3" s="233" t="s">
        <v>124</v>
      </c>
      <c r="O3" s="351"/>
      <c r="P3" s="233" t="s">
        <v>5</v>
      </c>
      <c r="Q3" s="165"/>
    </row>
    <row r="4" spans="1:17" ht="12.75">
      <c r="A4" s="396"/>
      <c r="B4" s="404"/>
      <c r="C4" s="406"/>
      <c r="D4" s="302" t="s">
        <v>125</v>
      </c>
      <c r="E4" s="402"/>
      <c r="F4" s="404"/>
      <c r="G4" s="406"/>
      <c r="H4" s="302" t="s">
        <v>125</v>
      </c>
      <c r="I4" s="402"/>
      <c r="J4" s="280" t="s">
        <v>22</v>
      </c>
      <c r="K4" s="282"/>
      <c r="L4" s="303" t="s">
        <v>22</v>
      </c>
      <c r="M4" s="304"/>
      <c r="N4" s="282" t="s">
        <v>22</v>
      </c>
      <c r="O4" s="304"/>
      <c r="P4" s="282" t="s">
        <v>61</v>
      </c>
      <c r="Q4" s="283"/>
    </row>
    <row r="5" spans="1:17" ht="12.75">
      <c r="A5" s="235"/>
      <c r="B5" s="236"/>
      <c r="C5" s="175"/>
      <c r="D5" s="175"/>
      <c r="E5" s="176"/>
      <c r="F5" s="175"/>
      <c r="G5" s="175"/>
      <c r="H5" s="175"/>
      <c r="I5" s="176"/>
      <c r="J5" s="175"/>
      <c r="K5" s="177"/>
      <c r="L5" s="175"/>
      <c r="M5" s="175"/>
      <c r="N5" s="305"/>
      <c r="O5" s="177"/>
      <c r="P5" s="175"/>
      <c r="Q5" s="178"/>
    </row>
    <row r="6" spans="1:17" ht="12.75">
      <c r="A6" s="215" t="s">
        <v>24</v>
      </c>
      <c r="B6" s="216">
        <v>100.252</v>
      </c>
      <c r="C6" s="217">
        <v>32.763</v>
      </c>
      <c r="D6" s="217">
        <v>41.305</v>
      </c>
      <c r="E6" s="306">
        <v>174.32</v>
      </c>
      <c r="F6" s="216">
        <v>113.486</v>
      </c>
      <c r="G6" s="217">
        <v>28.475</v>
      </c>
      <c r="H6" s="217">
        <v>36.271</v>
      </c>
      <c r="I6" s="306">
        <v>178.232</v>
      </c>
      <c r="J6" s="220">
        <f aca="true" t="shared" si="0" ref="J6:J13">F6-B6</f>
        <v>13.234000000000009</v>
      </c>
      <c r="K6" s="182">
        <f>F6/B6%-100</f>
        <v>13.200734149942164</v>
      </c>
      <c r="L6" s="307">
        <f aca="true" t="shared" si="1" ref="L6:L13">G6-C6</f>
        <v>-4.287999999999997</v>
      </c>
      <c r="M6" s="286">
        <f>L6/C6%</f>
        <v>-13.08793456032719</v>
      </c>
      <c r="N6" s="308">
        <f aca="true" t="shared" si="2" ref="N6:N13">H6-D6</f>
        <v>-5.033999999999999</v>
      </c>
      <c r="O6" s="182">
        <f>N6/D6%</f>
        <v>-12.187386514949763</v>
      </c>
      <c r="P6" s="220">
        <f aca="true" t="shared" si="3" ref="P6:P13">I6-E6</f>
        <v>3.912000000000006</v>
      </c>
      <c r="Q6" s="183">
        <f>I6/E6%-100</f>
        <v>2.244148692060591</v>
      </c>
    </row>
    <row r="7" spans="1:17" ht="12.75">
      <c r="A7" s="215" t="s">
        <v>25</v>
      </c>
      <c r="B7" s="216">
        <v>3.196</v>
      </c>
      <c r="C7" s="217">
        <v>1.213</v>
      </c>
      <c r="D7" s="217">
        <v>0.564</v>
      </c>
      <c r="E7" s="306">
        <v>4.973</v>
      </c>
      <c r="F7" s="216">
        <v>2.456</v>
      </c>
      <c r="G7" s="217">
        <v>1.154</v>
      </c>
      <c r="H7" s="217">
        <v>0.488</v>
      </c>
      <c r="I7" s="306">
        <v>4.098</v>
      </c>
      <c r="J7" s="220">
        <f t="shared" si="0"/>
        <v>-0.7400000000000002</v>
      </c>
      <c r="K7" s="182"/>
      <c r="L7" s="307">
        <f t="shared" si="1"/>
        <v>-0.05900000000000016</v>
      </c>
      <c r="M7" s="286"/>
      <c r="N7" s="308">
        <f t="shared" si="2"/>
        <v>-0.07599999999999996</v>
      </c>
      <c r="O7" s="182"/>
      <c r="P7" s="220">
        <f t="shared" si="3"/>
        <v>-0.875</v>
      </c>
      <c r="Q7" s="183"/>
    </row>
    <row r="8" spans="1:17" ht="12.75">
      <c r="A8" s="215" t="s">
        <v>26</v>
      </c>
      <c r="B8" s="216">
        <v>163.155</v>
      </c>
      <c r="C8" s="217">
        <v>69.668</v>
      </c>
      <c r="D8" s="217">
        <v>56.321</v>
      </c>
      <c r="E8" s="306">
        <v>289.143</v>
      </c>
      <c r="F8" s="216">
        <v>170.571</v>
      </c>
      <c r="G8" s="217">
        <v>62.954</v>
      </c>
      <c r="H8" s="217">
        <v>52.026</v>
      </c>
      <c r="I8" s="306">
        <v>285.551</v>
      </c>
      <c r="J8" s="220">
        <f t="shared" si="0"/>
        <v>7.415999999999997</v>
      </c>
      <c r="K8" s="182">
        <f aca="true" t="shared" si="4" ref="K8:K13">F8/B8%-100</f>
        <v>4.545370966259071</v>
      </c>
      <c r="L8" s="307">
        <f t="shared" si="1"/>
        <v>-6.714000000000006</v>
      </c>
      <c r="M8" s="286">
        <f>L8/C8%</f>
        <v>-9.637136131365914</v>
      </c>
      <c r="N8" s="308">
        <f t="shared" si="2"/>
        <v>-4.294999999999995</v>
      </c>
      <c r="O8" s="182">
        <f>N8/D8%</f>
        <v>-7.625929937323547</v>
      </c>
      <c r="P8" s="220">
        <f t="shared" si="3"/>
        <v>-3.5919999999999845</v>
      </c>
      <c r="Q8" s="183">
        <f>I8/E8%-100</f>
        <v>-1.242291876338001</v>
      </c>
    </row>
    <row r="9" spans="1:17" ht="12.75">
      <c r="A9" s="215" t="s">
        <v>27</v>
      </c>
      <c r="B9" s="216">
        <v>30.462</v>
      </c>
      <c r="C9" s="217">
        <v>18.056</v>
      </c>
      <c r="D9" s="217">
        <v>13.641</v>
      </c>
      <c r="E9" s="306">
        <v>62.159</v>
      </c>
      <c r="F9" s="216">
        <v>40.672</v>
      </c>
      <c r="G9" s="217">
        <v>16.734</v>
      </c>
      <c r="H9" s="217">
        <v>12.515</v>
      </c>
      <c r="I9" s="306">
        <v>69.921</v>
      </c>
      <c r="J9" s="220">
        <f t="shared" si="0"/>
        <v>10.209999999999997</v>
      </c>
      <c r="K9" s="182">
        <f t="shared" si="4"/>
        <v>33.51716893178386</v>
      </c>
      <c r="L9" s="307">
        <f t="shared" si="1"/>
        <v>-1.3219999999999992</v>
      </c>
      <c r="M9" s="286"/>
      <c r="N9" s="308">
        <f t="shared" si="2"/>
        <v>-1.1259999999999994</v>
      </c>
      <c r="O9" s="182">
        <f>N9/D9%</f>
        <v>-8.254526794223294</v>
      </c>
      <c r="P9" s="220">
        <f t="shared" si="3"/>
        <v>7.762000000000008</v>
      </c>
      <c r="Q9" s="183">
        <f>I9/E9%-100</f>
        <v>12.487330877266373</v>
      </c>
    </row>
    <row r="10" spans="1:17" ht="12.75">
      <c r="A10" s="215" t="s">
        <v>28</v>
      </c>
      <c r="B10" s="216">
        <v>9.456</v>
      </c>
      <c r="C10" s="217">
        <v>9.658</v>
      </c>
      <c r="D10" s="217">
        <v>3.531</v>
      </c>
      <c r="E10" s="306">
        <v>22.645</v>
      </c>
      <c r="F10" s="216">
        <v>11.85</v>
      </c>
      <c r="G10" s="217">
        <v>5.359</v>
      </c>
      <c r="H10" s="217">
        <v>3.833</v>
      </c>
      <c r="I10" s="306">
        <v>21.042</v>
      </c>
      <c r="J10" s="220">
        <f t="shared" si="0"/>
        <v>2.394</v>
      </c>
      <c r="K10" s="182">
        <f t="shared" si="4"/>
        <v>25.31725888324874</v>
      </c>
      <c r="L10" s="307">
        <f t="shared" si="1"/>
        <v>-4.2989999999999995</v>
      </c>
      <c r="M10" s="286">
        <f>L10/C10%</f>
        <v>-44.51232139159246</v>
      </c>
      <c r="N10" s="308">
        <f t="shared" si="2"/>
        <v>0.30200000000000005</v>
      </c>
      <c r="O10" s="182"/>
      <c r="P10" s="220">
        <f t="shared" si="3"/>
        <v>-1.602999999999998</v>
      </c>
      <c r="Q10" s="183">
        <f>I10/E10%-100</f>
        <v>-7.07882534775888</v>
      </c>
    </row>
    <row r="11" spans="1:17" ht="12.75">
      <c r="A11" s="215" t="s">
        <v>29</v>
      </c>
      <c r="B11" s="216">
        <v>68.586</v>
      </c>
      <c r="C11" s="217">
        <v>44.805</v>
      </c>
      <c r="D11" s="217">
        <v>20.076</v>
      </c>
      <c r="E11" s="306">
        <v>133.466</v>
      </c>
      <c r="F11" s="216">
        <v>71.93</v>
      </c>
      <c r="G11" s="217">
        <v>35.54</v>
      </c>
      <c r="H11" s="217">
        <v>27.618</v>
      </c>
      <c r="I11" s="306">
        <v>135.088</v>
      </c>
      <c r="J11" s="220">
        <f t="shared" si="0"/>
        <v>3.3440000000000083</v>
      </c>
      <c r="K11" s="182">
        <f t="shared" si="4"/>
        <v>4.875630595165205</v>
      </c>
      <c r="L11" s="307">
        <f t="shared" si="1"/>
        <v>-9.265</v>
      </c>
      <c r="M11" s="286">
        <f>L11/C11%</f>
        <v>-20.678495703604508</v>
      </c>
      <c r="N11" s="308">
        <f t="shared" si="2"/>
        <v>7.541999999999998</v>
      </c>
      <c r="O11" s="182">
        <f>N11/D11%</f>
        <v>37.567244471010156</v>
      </c>
      <c r="P11" s="220">
        <f t="shared" si="3"/>
        <v>1.6219999999999857</v>
      </c>
      <c r="Q11" s="183">
        <f>I11/E11%-100</f>
        <v>1.2152907856682447</v>
      </c>
    </row>
    <row r="12" spans="1:17" ht="12.75">
      <c r="A12" s="221" t="s">
        <v>30</v>
      </c>
      <c r="B12" s="216">
        <v>16.891</v>
      </c>
      <c r="C12" s="217">
        <v>7.932</v>
      </c>
      <c r="D12" s="217">
        <v>9.904</v>
      </c>
      <c r="E12" s="306">
        <v>34.727</v>
      </c>
      <c r="F12" s="216">
        <v>15.529</v>
      </c>
      <c r="G12" s="217">
        <v>9.599</v>
      </c>
      <c r="H12" s="217">
        <v>6.85</v>
      </c>
      <c r="I12" s="306">
        <v>31.978</v>
      </c>
      <c r="J12" s="220">
        <f t="shared" si="0"/>
        <v>-1.3619999999999983</v>
      </c>
      <c r="K12" s="182"/>
      <c r="L12" s="307">
        <f t="shared" si="1"/>
        <v>1.6669999999999998</v>
      </c>
      <c r="M12" s="286">
        <f>L12/C12%</f>
        <v>21.016137165910234</v>
      </c>
      <c r="N12" s="308">
        <f t="shared" si="2"/>
        <v>-3.0540000000000003</v>
      </c>
      <c r="O12" s="182">
        <f>N12/D12%</f>
        <v>-30.836025848142167</v>
      </c>
      <c r="P12" s="220">
        <f t="shared" si="3"/>
        <v>-2.7489999999999952</v>
      </c>
      <c r="Q12" s="183">
        <f>I12/E12%-100</f>
        <v>-7.916030754168219</v>
      </c>
    </row>
    <row r="13" spans="1:17" ht="12.75">
      <c r="A13" s="215" t="s">
        <v>31</v>
      </c>
      <c r="B13" s="216">
        <v>61.939</v>
      </c>
      <c r="C13" s="217">
        <v>28.854</v>
      </c>
      <c r="D13" s="217">
        <v>35.133</v>
      </c>
      <c r="E13" s="306">
        <v>125.927</v>
      </c>
      <c r="F13" s="216">
        <v>75.704</v>
      </c>
      <c r="G13" s="217">
        <v>28.554</v>
      </c>
      <c r="H13" s="217">
        <v>22.083</v>
      </c>
      <c r="I13" s="306">
        <v>126.34</v>
      </c>
      <c r="J13" s="220">
        <f t="shared" si="0"/>
        <v>13.764999999999993</v>
      </c>
      <c r="K13" s="182">
        <f t="shared" si="4"/>
        <v>22.223477937971225</v>
      </c>
      <c r="L13" s="307">
        <f t="shared" si="1"/>
        <v>-0.3000000000000007</v>
      </c>
      <c r="M13" s="286"/>
      <c r="N13" s="308">
        <f t="shared" si="2"/>
        <v>-13.050000000000004</v>
      </c>
      <c r="O13" s="182">
        <f>N13/D13%</f>
        <v>-37.144564938946296</v>
      </c>
      <c r="P13" s="220">
        <f t="shared" si="3"/>
        <v>0.4129999999999967</v>
      </c>
      <c r="Q13" s="183"/>
    </row>
    <row r="14" spans="1:17" ht="6.75" customHeight="1">
      <c r="A14" s="214"/>
      <c r="B14" s="216"/>
      <c r="C14" s="217"/>
      <c r="D14" s="217"/>
      <c r="E14" s="306"/>
      <c r="F14" s="216"/>
      <c r="G14" s="217"/>
      <c r="H14" s="217"/>
      <c r="I14" s="306"/>
      <c r="J14" s="220"/>
      <c r="K14" s="182"/>
      <c r="L14" s="307"/>
      <c r="M14" s="309"/>
      <c r="N14" s="308"/>
      <c r="O14" s="182"/>
      <c r="P14" s="220"/>
      <c r="Q14" s="183"/>
    </row>
    <row r="15" spans="1:17" ht="12.75">
      <c r="A15" s="265" t="s">
        <v>32</v>
      </c>
      <c r="B15" s="266">
        <f aca="true" t="shared" si="5" ref="B15:I15">SUM(B6:B9)</f>
        <v>297.065</v>
      </c>
      <c r="C15" s="267">
        <f t="shared" si="5"/>
        <v>121.7</v>
      </c>
      <c r="D15" s="267">
        <f t="shared" si="5"/>
        <v>111.831</v>
      </c>
      <c r="E15" s="310">
        <f t="shared" si="5"/>
        <v>530.595</v>
      </c>
      <c r="F15" s="266">
        <f t="shared" si="5"/>
        <v>327.18500000000006</v>
      </c>
      <c r="G15" s="267">
        <f t="shared" si="5"/>
        <v>109.31700000000001</v>
      </c>
      <c r="H15" s="267">
        <f t="shared" si="5"/>
        <v>101.3</v>
      </c>
      <c r="I15" s="310">
        <f t="shared" si="5"/>
        <v>537.802</v>
      </c>
      <c r="J15" s="268">
        <f>F15-B15</f>
        <v>30.12000000000006</v>
      </c>
      <c r="K15" s="311">
        <f>F15/B15%-100</f>
        <v>10.139195125645927</v>
      </c>
      <c r="L15" s="312">
        <f>G15-C15</f>
        <v>-12.382999999999996</v>
      </c>
      <c r="M15" s="313">
        <f>L15/C15%</f>
        <v>-10.175020542317169</v>
      </c>
      <c r="N15" s="314">
        <f>H15-D15</f>
        <v>-10.531000000000006</v>
      </c>
      <c r="O15" s="311">
        <f>N15/D15%</f>
        <v>-9.416887982759704</v>
      </c>
      <c r="P15" s="268">
        <f>I15-E15</f>
        <v>7.206999999999994</v>
      </c>
      <c r="Q15" s="270">
        <f>I15/E15%-100</f>
        <v>1.3582864520020053</v>
      </c>
    </row>
    <row r="16" spans="1:17" ht="12.75">
      <c r="A16" s="265" t="s">
        <v>33</v>
      </c>
      <c r="B16" s="266">
        <f aca="true" t="shared" si="6" ref="B16:I16">SUM(B10:B13)</f>
        <v>156.87199999999999</v>
      </c>
      <c r="C16" s="267">
        <f t="shared" si="6"/>
        <v>91.249</v>
      </c>
      <c r="D16" s="267">
        <f t="shared" si="6"/>
        <v>68.644</v>
      </c>
      <c r="E16" s="310">
        <f t="shared" si="6"/>
        <v>316.76500000000004</v>
      </c>
      <c r="F16" s="266">
        <f t="shared" si="6"/>
        <v>175.01299999999998</v>
      </c>
      <c r="G16" s="267">
        <f t="shared" si="6"/>
        <v>79.052</v>
      </c>
      <c r="H16" s="267">
        <f t="shared" si="6"/>
        <v>60.384</v>
      </c>
      <c r="I16" s="310">
        <f t="shared" si="6"/>
        <v>314.448</v>
      </c>
      <c r="J16" s="268">
        <f>F16-B16</f>
        <v>18.14099999999999</v>
      </c>
      <c r="K16" s="311">
        <f>F16/B16%-100</f>
        <v>11.564205211892485</v>
      </c>
      <c r="L16" s="312">
        <f>G16-C16</f>
        <v>-12.196999999999989</v>
      </c>
      <c r="M16" s="313">
        <f>L16/C16%</f>
        <v>-13.366721827088504</v>
      </c>
      <c r="N16" s="314">
        <f>H16-D16</f>
        <v>-8.260000000000005</v>
      </c>
      <c r="O16" s="311">
        <f>N16/D16%</f>
        <v>-12.033098304294628</v>
      </c>
      <c r="P16" s="268">
        <f>I16-E16</f>
        <v>-2.317000000000064</v>
      </c>
      <c r="Q16" s="270">
        <f>I16/E16%-100</f>
        <v>-0.7314570738560349</v>
      </c>
    </row>
    <row r="17" spans="1:17" ht="12.75">
      <c r="A17" s="265" t="s">
        <v>34</v>
      </c>
      <c r="B17" s="266">
        <f aca="true" t="shared" si="7" ref="B17:I17">B16+B15</f>
        <v>453.937</v>
      </c>
      <c r="C17" s="267">
        <f t="shared" si="7"/>
        <v>212.949</v>
      </c>
      <c r="D17" s="267">
        <f t="shared" si="7"/>
        <v>180.47500000000002</v>
      </c>
      <c r="E17" s="310">
        <f t="shared" si="7"/>
        <v>847.3600000000001</v>
      </c>
      <c r="F17" s="266">
        <f t="shared" si="7"/>
        <v>502.19800000000004</v>
      </c>
      <c r="G17" s="267">
        <f t="shared" si="7"/>
        <v>188.36900000000003</v>
      </c>
      <c r="H17" s="267">
        <f t="shared" si="7"/>
        <v>161.684</v>
      </c>
      <c r="I17" s="310">
        <f t="shared" si="7"/>
        <v>852.25</v>
      </c>
      <c r="J17" s="268">
        <f>F17-B17</f>
        <v>48.261000000000024</v>
      </c>
      <c r="K17" s="311">
        <f>F17/B17%-100</f>
        <v>10.63165152873637</v>
      </c>
      <c r="L17" s="312">
        <f>G17-C17</f>
        <v>-24.579999999999984</v>
      </c>
      <c r="M17" s="313">
        <f>L17/C17%</f>
        <v>-11.542669841135663</v>
      </c>
      <c r="N17" s="314">
        <f>H17-D17</f>
        <v>-18.791000000000025</v>
      </c>
      <c r="O17" s="311">
        <f>N17/D17%</f>
        <v>-10.411968416678222</v>
      </c>
      <c r="P17" s="268">
        <f>I17-E17</f>
        <v>4.889999999999873</v>
      </c>
      <c r="Q17" s="270">
        <f>I17/E17%-100</f>
        <v>0.5770864803625244</v>
      </c>
    </row>
    <row r="18" spans="1:17" ht="6.75" customHeight="1">
      <c r="A18" s="214"/>
      <c r="B18" s="216"/>
      <c r="C18" s="217"/>
      <c r="D18" s="217"/>
      <c r="E18" s="306"/>
      <c r="F18" s="216"/>
      <c r="G18" s="217"/>
      <c r="H18" s="217"/>
      <c r="I18" s="306"/>
      <c r="J18" s="220"/>
      <c r="K18" s="182"/>
      <c r="L18" s="307"/>
      <c r="M18" s="309"/>
      <c r="N18" s="308"/>
      <c r="O18" s="315"/>
      <c r="P18" s="220"/>
      <c r="Q18" s="183"/>
    </row>
    <row r="19" spans="1:17" ht="12.75">
      <c r="A19" s="215" t="s">
        <v>35</v>
      </c>
      <c r="B19" s="216">
        <v>74.107</v>
      </c>
      <c r="C19" s="217">
        <v>32.976</v>
      </c>
      <c r="D19" s="217">
        <v>21.573</v>
      </c>
      <c r="E19" s="306">
        <v>128.657</v>
      </c>
      <c r="F19" s="216">
        <v>73.594</v>
      </c>
      <c r="G19" s="217">
        <v>31.826</v>
      </c>
      <c r="H19" s="217">
        <v>18.531</v>
      </c>
      <c r="I19" s="306">
        <v>123.951</v>
      </c>
      <c r="J19" s="220">
        <f>F19-B19</f>
        <v>-0.5130000000000052</v>
      </c>
      <c r="K19" s="182"/>
      <c r="L19" s="307">
        <f>G19-C19</f>
        <v>-1.1499999999999986</v>
      </c>
      <c r="M19" s="286"/>
      <c r="N19" s="308">
        <f>H19-D19</f>
        <v>-3.0420000000000016</v>
      </c>
      <c r="O19" s="182">
        <f>N19/D19%</f>
        <v>-14.100959532749277</v>
      </c>
      <c r="P19" s="220">
        <f>I19-E19</f>
        <v>-4.706000000000017</v>
      </c>
      <c r="Q19" s="183">
        <f>I19/E19%-100</f>
        <v>-3.6577877612566994</v>
      </c>
    </row>
    <row r="20" spans="1:17" ht="12.75">
      <c r="A20" s="215" t="s">
        <v>36</v>
      </c>
      <c r="B20" s="216">
        <v>21.413</v>
      </c>
      <c r="C20" s="217">
        <v>11.473</v>
      </c>
      <c r="D20" s="217">
        <v>8.578</v>
      </c>
      <c r="E20" s="306">
        <v>41.464</v>
      </c>
      <c r="F20" s="216">
        <v>17.903</v>
      </c>
      <c r="G20" s="217">
        <v>8.876</v>
      </c>
      <c r="H20" s="217">
        <v>8.488</v>
      </c>
      <c r="I20" s="306">
        <v>35.267</v>
      </c>
      <c r="J20" s="220">
        <f>F20-B20</f>
        <v>-3.5100000000000016</v>
      </c>
      <c r="K20" s="182">
        <f>F20/B20%-100</f>
        <v>-16.39191145565779</v>
      </c>
      <c r="L20" s="307">
        <f>G20-C20</f>
        <v>-2.5970000000000013</v>
      </c>
      <c r="M20" s="286">
        <f>L20/C20%</f>
        <v>-22.63575350823674</v>
      </c>
      <c r="N20" s="308">
        <f>H20-D20</f>
        <v>-0.08999999999999986</v>
      </c>
      <c r="O20" s="182"/>
      <c r="P20" s="220">
        <f>I20-E20</f>
        <v>-6.196999999999996</v>
      </c>
      <c r="Q20" s="183">
        <f>I20/E20%-100</f>
        <v>-14.945494887131005</v>
      </c>
    </row>
    <row r="21" spans="1:17" ht="12.75">
      <c r="A21" s="215" t="s">
        <v>37</v>
      </c>
      <c r="B21" s="216">
        <v>36.546</v>
      </c>
      <c r="C21" s="217">
        <v>20.839</v>
      </c>
      <c r="D21" s="217">
        <v>18.117</v>
      </c>
      <c r="E21" s="306">
        <v>75.502</v>
      </c>
      <c r="F21" s="216">
        <v>26.445</v>
      </c>
      <c r="G21" s="217">
        <v>9.855</v>
      </c>
      <c r="H21" s="217">
        <v>17.52</v>
      </c>
      <c r="I21" s="306">
        <v>53.82</v>
      </c>
      <c r="J21" s="220">
        <f>F21-B21</f>
        <v>-10.100999999999999</v>
      </c>
      <c r="K21" s="182">
        <f>F21/B21%-100</f>
        <v>-27.63913971433263</v>
      </c>
      <c r="L21" s="307">
        <f>G21-C21</f>
        <v>-10.983999999999998</v>
      </c>
      <c r="M21" s="286">
        <f>L21/C21%</f>
        <v>-52.70886318921253</v>
      </c>
      <c r="N21" s="308">
        <f>H21-D21</f>
        <v>-0.5970000000000013</v>
      </c>
      <c r="O21" s="182"/>
      <c r="P21" s="220">
        <f>I21-E21</f>
        <v>-21.681999999999995</v>
      </c>
      <c r="Q21" s="183">
        <f>I21/E21%-100</f>
        <v>-28.717120076289362</v>
      </c>
    </row>
    <row r="22" spans="1:17" ht="12.75">
      <c r="A22" s="215" t="s">
        <v>38</v>
      </c>
      <c r="B22" s="216">
        <v>146.607</v>
      </c>
      <c r="C22" s="217">
        <v>79.374</v>
      </c>
      <c r="D22" s="217">
        <v>57.241</v>
      </c>
      <c r="E22" s="306">
        <v>283.222</v>
      </c>
      <c r="F22" s="216">
        <v>156.968</v>
      </c>
      <c r="G22" s="217">
        <v>85.684</v>
      </c>
      <c r="H22" s="217">
        <v>80.593</v>
      </c>
      <c r="I22" s="306">
        <v>323.245</v>
      </c>
      <c r="J22" s="220">
        <f>F22-B22</f>
        <v>10.36099999999999</v>
      </c>
      <c r="K22" s="182">
        <f>F22/B22%-100</f>
        <v>7.067193244524475</v>
      </c>
      <c r="L22" s="307">
        <f>G22-C22</f>
        <v>6.310000000000002</v>
      </c>
      <c r="M22" s="286">
        <f>L22/C22%</f>
        <v>7.949706452994686</v>
      </c>
      <c r="N22" s="308">
        <f>H22-D22</f>
        <v>23.352000000000004</v>
      </c>
      <c r="O22" s="182">
        <f>N22/D22%</f>
        <v>40.795932985098105</v>
      </c>
      <c r="P22" s="220">
        <f>I22-E22</f>
        <v>40.023000000000025</v>
      </c>
      <c r="Q22" s="183">
        <f>I22/E22%-100</f>
        <v>14.13131748239897</v>
      </c>
    </row>
    <row r="23" spans="1:17" ht="6.75" customHeight="1">
      <c r="A23" s="214"/>
      <c r="B23" s="216"/>
      <c r="C23" s="217"/>
      <c r="D23" s="217"/>
      <c r="E23" s="306"/>
      <c r="F23" s="216"/>
      <c r="G23" s="217"/>
      <c r="H23" s="217"/>
      <c r="I23" s="306"/>
      <c r="J23" s="220"/>
      <c r="K23" s="182"/>
      <c r="L23" s="307"/>
      <c r="M23" s="309"/>
      <c r="N23" s="308"/>
      <c r="O23" s="315"/>
      <c r="P23" s="220"/>
      <c r="Q23" s="183"/>
    </row>
    <row r="24" spans="1:17" ht="12.75">
      <c r="A24" s="265" t="s">
        <v>39</v>
      </c>
      <c r="B24" s="266">
        <f aca="true" t="shared" si="8" ref="B24:I24">SUM(B19:B22)</f>
        <v>278.673</v>
      </c>
      <c r="C24" s="267">
        <f t="shared" si="8"/>
        <v>144.66199999999998</v>
      </c>
      <c r="D24" s="267">
        <f t="shared" si="8"/>
        <v>105.509</v>
      </c>
      <c r="E24" s="310">
        <f t="shared" si="8"/>
        <v>528.845</v>
      </c>
      <c r="F24" s="266">
        <f t="shared" si="8"/>
        <v>274.90999999999997</v>
      </c>
      <c r="G24" s="267">
        <f t="shared" si="8"/>
        <v>136.24099999999999</v>
      </c>
      <c r="H24" s="267">
        <f t="shared" si="8"/>
        <v>125.132</v>
      </c>
      <c r="I24" s="310">
        <f t="shared" si="8"/>
        <v>536.283</v>
      </c>
      <c r="J24" s="268">
        <f>F24-B24</f>
        <v>-3.7630000000000337</v>
      </c>
      <c r="K24" s="311">
        <f>F24/B24%-100</f>
        <v>-1.3503281623982275</v>
      </c>
      <c r="L24" s="312">
        <f>G24-C24</f>
        <v>-8.420999999999992</v>
      </c>
      <c r="M24" s="313">
        <f>L24/C24%</f>
        <v>-5.821155521145839</v>
      </c>
      <c r="N24" s="314">
        <f>H24-D24</f>
        <v>19.623000000000005</v>
      </c>
      <c r="O24" s="311">
        <f>N24/D24%</f>
        <v>18.598413405491478</v>
      </c>
      <c r="P24" s="268">
        <f>I24-E24</f>
        <v>7.437999999999988</v>
      </c>
      <c r="Q24" s="270">
        <f>I24/E24%-100</f>
        <v>1.4064612504609073</v>
      </c>
    </row>
    <row r="25" spans="1:17" ht="6.75" customHeight="1">
      <c r="A25" s="214"/>
      <c r="B25" s="216"/>
      <c r="C25" s="217"/>
      <c r="D25" s="217"/>
      <c r="E25" s="306"/>
      <c r="F25" s="216"/>
      <c r="G25" s="217"/>
      <c r="H25" s="217"/>
      <c r="I25" s="306"/>
      <c r="J25" s="220"/>
      <c r="K25" s="182"/>
      <c r="L25" s="307"/>
      <c r="M25" s="309"/>
      <c r="N25" s="308"/>
      <c r="O25" s="182"/>
      <c r="P25" s="220"/>
      <c r="Q25" s="183"/>
    </row>
    <row r="26" spans="1:17" ht="12.75">
      <c r="A26" s="215" t="s">
        <v>40</v>
      </c>
      <c r="B26" s="216">
        <v>34.325</v>
      </c>
      <c r="C26" s="217">
        <v>13.639</v>
      </c>
      <c r="D26" s="217">
        <v>15.998</v>
      </c>
      <c r="E26" s="306">
        <v>63.962</v>
      </c>
      <c r="F26" s="216">
        <v>32.126</v>
      </c>
      <c r="G26" s="217">
        <v>15.956</v>
      </c>
      <c r="H26" s="217">
        <v>14.299</v>
      </c>
      <c r="I26" s="306">
        <v>62.381</v>
      </c>
      <c r="J26" s="220">
        <f aca="true" t="shared" si="9" ref="J26:J33">F26-B26</f>
        <v>-2.199000000000005</v>
      </c>
      <c r="K26" s="182">
        <f aca="true" t="shared" si="10" ref="K26:K31">F26/B26%-100</f>
        <v>-6.406409322651157</v>
      </c>
      <c r="L26" s="307">
        <f aca="true" t="shared" si="11" ref="L26:L33">G26-C26</f>
        <v>2.317</v>
      </c>
      <c r="M26" s="286">
        <f aca="true" t="shared" si="12" ref="M26:M33">L26/C26%</f>
        <v>16.988048977197746</v>
      </c>
      <c r="N26" s="308">
        <f aca="true" t="shared" si="13" ref="N26:N33">H26-D26</f>
        <v>-1.6989999999999998</v>
      </c>
      <c r="O26" s="182">
        <f>N26/D26%</f>
        <v>-10.620077509688711</v>
      </c>
      <c r="P26" s="220">
        <f aca="true" t="shared" si="14" ref="P26:P33">I26-E26</f>
        <v>-1.581000000000003</v>
      </c>
      <c r="Q26" s="183">
        <f>I26/E26%-100</f>
        <v>-2.4717801194459383</v>
      </c>
    </row>
    <row r="27" spans="1:17" ht="12.75">
      <c r="A27" s="215" t="s">
        <v>41</v>
      </c>
      <c r="B27" s="216">
        <v>7.932</v>
      </c>
      <c r="C27" s="217">
        <v>2.988</v>
      </c>
      <c r="D27" s="217">
        <v>4.231</v>
      </c>
      <c r="E27" s="306">
        <v>15.15</v>
      </c>
      <c r="F27" s="216">
        <v>6.596</v>
      </c>
      <c r="G27" s="217">
        <v>4.437</v>
      </c>
      <c r="H27" s="217">
        <v>6.481</v>
      </c>
      <c r="I27" s="306">
        <v>17.515</v>
      </c>
      <c r="J27" s="220">
        <f t="shared" si="9"/>
        <v>-1.3360000000000003</v>
      </c>
      <c r="K27" s="182"/>
      <c r="L27" s="307">
        <f t="shared" si="11"/>
        <v>1.4490000000000003</v>
      </c>
      <c r="M27" s="286"/>
      <c r="N27" s="308">
        <f t="shared" si="13"/>
        <v>2.25</v>
      </c>
      <c r="O27" s="182">
        <f>N27/D27%</f>
        <v>53.178917513590164</v>
      </c>
      <c r="P27" s="220">
        <f t="shared" si="14"/>
        <v>2.365</v>
      </c>
      <c r="Q27" s="183">
        <f>I27/E27%-100</f>
        <v>15.610561056105624</v>
      </c>
    </row>
    <row r="28" spans="1:17" ht="12.75">
      <c r="A28" s="215" t="s">
        <v>42</v>
      </c>
      <c r="B28" s="216">
        <v>162.916</v>
      </c>
      <c r="C28" s="217">
        <v>82.06</v>
      </c>
      <c r="D28" s="217">
        <v>192.807</v>
      </c>
      <c r="E28" s="306">
        <v>437.783</v>
      </c>
      <c r="F28" s="216">
        <v>170.874</v>
      </c>
      <c r="G28" s="217">
        <v>69.463</v>
      </c>
      <c r="H28" s="217">
        <v>183.625</v>
      </c>
      <c r="I28" s="306">
        <v>423.962</v>
      </c>
      <c r="J28" s="220">
        <f t="shared" si="9"/>
        <v>7.957999999999998</v>
      </c>
      <c r="K28" s="182">
        <f t="shared" si="10"/>
        <v>4.8847258710010095</v>
      </c>
      <c r="L28" s="307">
        <f t="shared" si="11"/>
        <v>-12.597000000000008</v>
      </c>
      <c r="M28" s="286">
        <f t="shared" si="12"/>
        <v>-15.35096271021205</v>
      </c>
      <c r="N28" s="308">
        <f t="shared" si="13"/>
        <v>-9.181999999999988</v>
      </c>
      <c r="O28" s="182">
        <f>N28/D28%</f>
        <v>-4.762275228596466</v>
      </c>
      <c r="P28" s="220">
        <f t="shared" si="14"/>
        <v>-13.821000000000026</v>
      </c>
      <c r="Q28" s="183">
        <f>I28/E28%-100</f>
        <v>-3.157043558109848</v>
      </c>
    </row>
    <row r="29" spans="1:17" ht="12.75">
      <c r="A29" s="215" t="s">
        <v>43</v>
      </c>
      <c r="B29" s="216">
        <v>133.467</v>
      </c>
      <c r="C29" s="217">
        <v>54.189</v>
      </c>
      <c r="D29" s="217">
        <v>96.196</v>
      </c>
      <c r="E29" s="306">
        <v>283.851</v>
      </c>
      <c r="F29" s="216">
        <v>119.202</v>
      </c>
      <c r="G29" s="217">
        <v>56.303</v>
      </c>
      <c r="H29" s="217">
        <v>59.092</v>
      </c>
      <c r="I29" s="306">
        <v>234.598</v>
      </c>
      <c r="J29" s="220">
        <f t="shared" si="9"/>
        <v>-14.265000000000015</v>
      </c>
      <c r="K29" s="182">
        <f>F29/B29%-100</f>
        <v>-10.688035244667219</v>
      </c>
      <c r="L29" s="307">
        <f t="shared" si="11"/>
        <v>2.113999999999997</v>
      </c>
      <c r="M29" s="286">
        <f t="shared" si="12"/>
        <v>3.901160752182172</v>
      </c>
      <c r="N29" s="308">
        <f t="shared" si="13"/>
        <v>-37.104</v>
      </c>
      <c r="O29" s="182">
        <f>N29/D29%</f>
        <v>-38.57125036384049</v>
      </c>
      <c r="P29" s="220">
        <f t="shared" si="14"/>
        <v>-49.252999999999986</v>
      </c>
      <c r="Q29" s="183">
        <f>I29/E29%-100</f>
        <v>-17.351709171361023</v>
      </c>
    </row>
    <row r="30" spans="1:17" ht="12.75">
      <c r="A30" s="215" t="s">
        <v>44</v>
      </c>
      <c r="B30" s="216">
        <v>14.085</v>
      </c>
      <c r="C30" s="217">
        <v>5.056</v>
      </c>
      <c r="D30" s="217">
        <v>8.702</v>
      </c>
      <c r="E30" s="306">
        <v>27.842</v>
      </c>
      <c r="F30" s="216">
        <v>12.338</v>
      </c>
      <c r="G30" s="217">
        <v>5.908</v>
      </c>
      <c r="H30" s="217">
        <v>9.441</v>
      </c>
      <c r="I30" s="306">
        <v>27.688</v>
      </c>
      <c r="J30" s="220">
        <f t="shared" si="9"/>
        <v>-1.7470000000000017</v>
      </c>
      <c r="K30" s="182">
        <f>F30/B30%-100</f>
        <v>-12.403265885694012</v>
      </c>
      <c r="L30" s="307">
        <f t="shared" si="11"/>
        <v>0.8520000000000003</v>
      </c>
      <c r="M30" s="286"/>
      <c r="N30" s="308">
        <f t="shared" si="13"/>
        <v>0.7390000000000008</v>
      </c>
      <c r="O30" s="182"/>
      <c r="P30" s="220">
        <f t="shared" si="14"/>
        <v>-0.15399999999999991</v>
      </c>
      <c r="Q30" s="183"/>
    </row>
    <row r="31" spans="1:17" ht="12.75">
      <c r="A31" s="215" t="s">
        <v>45</v>
      </c>
      <c r="B31" s="216">
        <v>62.567</v>
      </c>
      <c r="C31" s="217">
        <v>21.751</v>
      </c>
      <c r="D31" s="217">
        <v>61.864</v>
      </c>
      <c r="E31" s="306">
        <v>146.183</v>
      </c>
      <c r="F31" s="216">
        <v>67.209</v>
      </c>
      <c r="G31" s="217">
        <v>30.122</v>
      </c>
      <c r="H31" s="217">
        <v>65.21</v>
      </c>
      <c r="I31" s="306">
        <v>162.541</v>
      </c>
      <c r="J31" s="220">
        <f t="shared" si="9"/>
        <v>4.642000000000003</v>
      </c>
      <c r="K31" s="182">
        <f t="shared" si="10"/>
        <v>7.419246567679465</v>
      </c>
      <c r="L31" s="307">
        <f t="shared" si="11"/>
        <v>8.370999999999999</v>
      </c>
      <c r="M31" s="286">
        <f t="shared" si="12"/>
        <v>38.48558686956921</v>
      </c>
      <c r="N31" s="308">
        <f t="shared" si="13"/>
        <v>3.3459999999999965</v>
      </c>
      <c r="O31" s="182">
        <f>N31/D31%</f>
        <v>5.40863830337514</v>
      </c>
      <c r="P31" s="220">
        <f t="shared" si="14"/>
        <v>16.358000000000004</v>
      </c>
      <c r="Q31" s="183">
        <f>I31/E31%-100</f>
        <v>11.190083662258957</v>
      </c>
    </row>
    <row r="32" spans="1:17" ht="12.75">
      <c r="A32" s="215" t="s">
        <v>46</v>
      </c>
      <c r="B32" s="216">
        <v>182.721</v>
      </c>
      <c r="C32" s="217">
        <v>54.231</v>
      </c>
      <c r="D32" s="217">
        <v>150.234</v>
      </c>
      <c r="E32" s="306">
        <v>387.186</v>
      </c>
      <c r="F32" s="216">
        <v>168.188</v>
      </c>
      <c r="G32" s="217">
        <v>71.475</v>
      </c>
      <c r="H32" s="217">
        <v>136.766</v>
      </c>
      <c r="I32" s="306">
        <v>376.429</v>
      </c>
      <c r="J32" s="220">
        <f t="shared" si="9"/>
        <v>-14.533000000000015</v>
      </c>
      <c r="K32" s="182">
        <f>F32/B32%-100</f>
        <v>-7.953656120533495</v>
      </c>
      <c r="L32" s="307">
        <f t="shared" si="11"/>
        <v>17.243999999999993</v>
      </c>
      <c r="M32" s="286">
        <f t="shared" si="12"/>
        <v>31.797311500802106</v>
      </c>
      <c r="N32" s="308">
        <f t="shared" si="13"/>
        <v>-13.468000000000018</v>
      </c>
      <c r="O32" s="182">
        <f>N32/D32%</f>
        <v>-8.964681763116218</v>
      </c>
      <c r="P32" s="220">
        <f t="shared" si="14"/>
        <v>-10.757000000000005</v>
      </c>
      <c r="Q32" s="183">
        <f>I32/E32%-100</f>
        <v>-2.7782512797466836</v>
      </c>
    </row>
    <row r="33" spans="1:17" ht="12.75">
      <c r="A33" s="215" t="s">
        <v>47</v>
      </c>
      <c r="B33" s="216">
        <v>57.07</v>
      </c>
      <c r="C33" s="217">
        <v>27</v>
      </c>
      <c r="D33" s="217">
        <v>16.56</v>
      </c>
      <c r="E33" s="306">
        <v>100.63</v>
      </c>
      <c r="F33" s="216">
        <v>60.642</v>
      </c>
      <c r="G33" s="217">
        <v>28.68</v>
      </c>
      <c r="H33" s="217">
        <v>21.528</v>
      </c>
      <c r="I33" s="306">
        <v>110.849</v>
      </c>
      <c r="J33" s="220">
        <f t="shared" si="9"/>
        <v>3.5720000000000027</v>
      </c>
      <c r="K33" s="182">
        <f>F33/B33%-100</f>
        <v>6.258980199754689</v>
      </c>
      <c r="L33" s="307">
        <f t="shared" si="11"/>
        <v>1.6799999999999997</v>
      </c>
      <c r="M33" s="286">
        <f t="shared" si="12"/>
        <v>6.2222222222222205</v>
      </c>
      <c r="N33" s="308">
        <f t="shared" si="13"/>
        <v>4.968</v>
      </c>
      <c r="O33" s="182">
        <f>N33/D33%</f>
        <v>30</v>
      </c>
      <c r="P33" s="220">
        <f t="shared" si="14"/>
        <v>10.219000000000008</v>
      </c>
      <c r="Q33" s="183">
        <f>I33/E33%-100</f>
        <v>10.155023352876881</v>
      </c>
    </row>
    <row r="34" spans="1:17" ht="6.75" customHeight="1">
      <c r="A34" s="214"/>
      <c r="B34" s="216"/>
      <c r="C34" s="217"/>
      <c r="D34" s="217"/>
      <c r="E34" s="306"/>
      <c r="F34" s="216"/>
      <c r="G34" s="217"/>
      <c r="H34" s="217"/>
      <c r="I34" s="306"/>
      <c r="J34" s="220"/>
      <c r="K34" s="182"/>
      <c r="L34" s="307"/>
      <c r="M34" s="309"/>
      <c r="N34" s="308"/>
      <c r="O34" s="182"/>
      <c r="P34" s="220"/>
      <c r="Q34" s="183"/>
    </row>
    <row r="35" spans="1:17" ht="12.75">
      <c r="A35" s="265" t="s">
        <v>48</v>
      </c>
      <c r="B35" s="266">
        <f aca="true" t="shared" si="15" ref="B35:I35">SUM(B26:B33)</f>
        <v>655.083</v>
      </c>
      <c r="C35" s="267">
        <f t="shared" si="15"/>
        <v>260.914</v>
      </c>
      <c r="D35" s="267">
        <f t="shared" si="15"/>
        <v>546.5919999999999</v>
      </c>
      <c r="E35" s="310">
        <f t="shared" si="15"/>
        <v>1462.587</v>
      </c>
      <c r="F35" s="266">
        <f t="shared" si="15"/>
        <v>637.1750000000001</v>
      </c>
      <c r="G35" s="267">
        <f t="shared" si="15"/>
        <v>282.34399999999994</v>
      </c>
      <c r="H35" s="267">
        <f t="shared" si="15"/>
        <v>496.442</v>
      </c>
      <c r="I35" s="310">
        <f t="shared" si="15"/>
        <v>1415.963</v>
      </c>
      <c r="J35" s="268">
        <f>F35-B35</f>
        <v>-17.9079999999999</v>
      </c>
      <c r="K35" s="311">
        <f>F35/B35%-100</f>
        <v>-2.733699393817247</v>
      </c>
      <c r="L35" s="312">
        <f>G35-C35</f>
        <v>21.42999999999995</v>
      </c>
      <c r="M35" s="313">
        <f>L35/C35%</f>
        <v>8.21343431168889</v>
      </c>
      <c r="N35" s="314">
        <f>H35-D35</f>
        <v>-50.149999999999864</v>
      </c>
      <c r="O35" s="311">
        <f>N35/D35%</f>
        <v>-9.175033663134453</v>
      </c>
      <c r="P35" s="268">
        <f>I35-E35</f>
        <v>-46.624000000000024</v>
      </c>
      <c r="Q35" s="270">
        <f>I35/E35%-100</f>
        <v>-3.1877761801520137</v>
      </c>
    </row>
    <row r="36" spans="1:17" ht="12.75">
      <c r="A36" s="214"/>
      <c r="B36" s="216"/>
      <c r="C36" s="217"/>
      <c r="D36" s="217"/>
      <c r="E36" s="306"/>
      <c r="F36" s="216"/>
      <c r="G36" s="217"/>
      <c r="H36" s="217"/>
      <c r="I36" s="306"/>
      <c r="J36" s="220"/>
      <c r="K36" s="182"/>
      <c r="L36" s="307"/>
      <c r="M36" s="309"/>
      <c r="N36" s="308"/>
      <c r="O36" s="182"/>
      <c r="P36" s="220"/>
      <c r="Q36" s="183"/>
    </row>
    <row r="37" spans="1:17" ht="12.75">
      <c r="A37" s="222" t="s">
        <v>49</v>
      </c>
      <c r="B37" s="223">
        <f aca="true" t="shared" si="16" ref="B37:I37">B35+B24+B17</f>
        <v>1387.693</v>
      </c>
      <c r="C37" s="224">
        <f t="shared" si="16"/>
        <v>618.525</v>
      </c>
      <c r="D37" s="224">
        <f t="shared" si="16"/>
        <v>832.5759999999999</v>
      </c>
      <c r="E37" s="316">
        <f t="shared" si="16"/>
        <v>2838.7920000000004</v>
      </c>
      <c r="F37" s="223">
        <f t="shared" si="16"/>
        <v>1414.2830000000001</v>
      </c>
      <c r="G37" s="224">
        <f t="shared" si="16"/>
        <v>606.954</v>
      </c>
      <c r="H37" s="224">
        <f t="shared" si="16"/>
        <v>783.258</v>
      </c>
      <c r="I37" s="316">
        <f t="shared" si="16"/>
        <v>2804.496</v>
      </c>
      <c r="J37" s="225">
        <f>F37-B37</f>
        <v>26.590000000000146</v>
      </c>
      <c r="K37" s="317">
        <f>F37/B37%-100</f>
        <v>1.9161298644584974</v>
      </c>
      <c r="L37" s="318">
        <f>G37-C37</f>
        <v>-11.571000000000026</v>
      </c>
      <c r="M37" s="287">
        <f>L37/C37%</f>
        <v>-1.8707408754698722</v>
      </c>
      <c r="N37" s="319">
        <f>H37-D37</f>
        <v>-49.31799999999987</v>
      </c>
      <c r="O37" s="317">
        <f>N37/D37%</f>
        <v>-5.923543316165716</v>
      </c>
      <c r="P37" s="225">
        <f>I37-E37</f>
        <v>-34.29600000000028</v>
      </c>
      <c r="Q37" s="191">
        <f>I37/E37%-100</f>
        <v>-1.2081195099887623</v>
      </c>
    </row>
    <row r="38" spans="1:17" ht="12.75">
      <c r="A38" s="214"/>
      <c r="B38" s="237"/>
      <c r="C38" s="238"/>
      <c r="D38" s="238"/>
      <c r="E38" s="239"/>
      <c r="F38" s="217"/>
      <c r="G38" s="238"/>
      <c r="H38" s="238"/>
      <c r="I38" s="239"/>
      <c r="J38" s="201"/>
      <c r="K38" s="320"/>
      <c r="L38" s="201"/>
      <c r="M38" s="321"/>
      <c r="N38" s="322"/>
      <c r="O38" s="320"/>
      <c r="P38" s="201"/>
      <c r="Q38" s="240"/>
    </row>
    <row r="39" spans="1:17" ht="18" customHeight="1" thickBot="1">
      <c r="A39" s="206" t="s">
        <v>171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26"/>
    </row>
    <row r="40" ht="13.5" thickTop="1"/>
  </sheetData>
  <sheetProtection/>
  <mergeCells count="7">
    <mergeCell ref="I3:I4"/>
    <mergeCell ref="A2:A4"/>
    <mergeCell ref="B3:B4"/>
    <mergeCell ref="C3:C4"/>
    <mergeCell ref="E3:E4"/>
    <mergeCell ref="F3:F4"/>
    <mergeCell ref="G3:G4"/>
  </mergeCells>
  <printOptions horizontalCentered="1" verticalCentered="1"/>
  <pageMargins left="0.4724409448818898" right="0.4724409448818898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15.7109375" style="160" customWidth="1"/>
    <col min="2" max="2" width="6.7109375" style="160" customWidth="1"/>
    <col min="3" max="4" width="7.7109375" style="160" customWidth="1"/>
    <col min="5" max="5" width="6.7109375" style="160" customWidth="1"/>
    <col min="6" max="7" width="7.7109375" style="160" customWidth="1"/>
    <col min="8" max="8" width="5.28125" style="160" customWidth="1"/>
    <col min="9" max="9" width="6.7109375" style="160" customWidth="1"/>
    <col min="10" max="10" width="5.28125" style="160" customWidth="1"/>
    <col min="11" max="11" width="6.7109375" style="160" customWidth="1"/>
    <col min="12" max="12" width="5.28125" style="160" customWidth="1"/>
    <col min="13" max="13" width="6.7109375" style="160" customWidth="1"/>
    <col min="14" max="14" width="2.7109375" style="160" customWidth="1"/>
    <col min="15" max="16384" width="9.140625" style="160" customWidth="1"/>
  </cols>
  <sheetData>
    <row r="1" spans="1:13" ht="18" customHeight="1" thickTop="1">
      <c r="A1" s="212" t="s">
        <v>150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</row>
    <row r="2" spans="1:13" ht="12.75">
      <c r="A2" s="394" t="s">
        <v>52</v>
      </c>
      <c r="B2" s="409" t="s">
        <v>165</v>
      </c>
      <c r="C2" s="369"/>
      <c r="D2" s="370"/>
      <c r="E2" s="409" t="s">
        <v>173</v>
      </c>
      <c r="F2" s="369"/>
      <c r="G2" s="370"/>
      <c r="H2" s="164" t="s">
        <v>2</v>
      </c>
      <c r="I2" s="164"/>
      <c r="J2" s="164"/>
      <c r="K2" s="164"/>
      <c r="L2" s="164"/>
      <c r="M2" s="165"/>
    </row>
    <row r="3" spans="1:13" ht="12.75">
      <c r="A3" s="407"/>
      <c r="B3" s="371"/>
      <c r="C3" s="372"/>
      <c r="D3" s="373"/>
      <c r="E3" s="371"/>
      <c r="F3" s="372"/>
      <c r="G3" s="373"/>
      <c r="H3" s="210" t="s">
        <v>3</v>
      </c>
      <c r="I3" s="284"/>
      <c r="J3" s="210" t="s">
        <v>4</v>
      </c>
      <c r="K3" s="284"/>
      <c r="L3" s="210" t="s">
        <v>5</v>
      </c>
      <c r="M3" s="285"/>
    </row>
    <row r="4" spans="1:13" ht="12.75">
      <c r="A4" s="408"/>
      <c r="B4" s="352" t="s">
        <v>107</v>
      </c>
      <c r="C4" s="353" t="s">
        <v>151</v>
      </c>
      <c r="D4" s="213" t="s">
        <v>152</v>
      </c>
      <c r="E4" s="352" t="s">
        <v>107</v>
      </c>
      <c r="F4" s="353" t="s">
        <v>151</v>
      </c>
      <c r="G4" s="213" t="s">
        <v>152</v>
      </c>
      <c r="H4" s="354" t="s">
        <v>61</v>
      </c>
      <c r="I4" s="213"/>
      <c r="J4" s="354" t="s">
        <v>61</v>
      </c>
      <c r="K4" s="213"/>
      <c r="L4" s="354" t="s">
        <v>61</v>
      </c>
      <c r="M4" s="355"/>
    </row>
    <row r="5" spans="1:13" ht="6.75" customHeight="1">
      <c r="A5" s="174"/>
      <c r="B5" s="201"/>
      <c r="C5" s="201"/>
      <c r="D5" s="202"/>
      <c r="E5" s="201"/>
      <c r="F5" s="201"/>
      <c r="G5" s="202"/>
      <c r="H5" s="175"/>
      <c r="I5" s="176"/>
      <c r="J5" s="175"/>
      <c r="K5" s="176"/>
      <c r="L5" s="175"/>
      <c r="M5" s="178"/>
    </row>
    <row r="6" spans="1:13" ht="12.75">
      <c r="A6" s="184" t="s">
        <v>24</v>
      </c>
      <c r="B6" s="356">
        <v>55.85</v>
      </c>
      <c r="C6" s="217">
        <v>69.475</v>
      </c>
      <c r="D6" s="306">
        <v>125.325</v>
      </c>
      <c r="E6" s="356">
        <v>40.676</v>
      </c>
      <c r="F6" s="217">
        <v>58.869</v>
      </c>
      <c r="G6" s="306">
        <v>99.545</v>
      </c>
      <c r="H6" s="218">
        <f aca="true" t="shared" si="0" ref="H6:H13">E6-B6</f>
        <v>-15.174</v>
      </c>
      <c r="I6" s="219">
        <f>E6/B6%-100</f>
        <v>-27.169203222918526</v>
      </c>
      <c r="J6" s="220">
        <f aca="true" t="shared" si="1" ref="J6:J13">F6-C6</f>
        <v>-10.605999999999995</v>
      </c>
      <c r="K6" s="219">
        <f aca="true" t="shared" si="2" ref="K6:K13">F6/C6%-100</f>
        <v>-15.265922993882683</v>
      </c>
      <c r="L6" s="218">
        <f aca="true" t="shared" si="3" ref="L6:L13">G6-D6</f>
        <v>-25.78</v>
      </c>
      <c r="M6" s="183">
        <f>G6/D6%-100</f>
        <v>-20.57051665669259</v>
      </c>
    </row>
    <row r="7" spans="1:13" ht="12.75">
      <c r="A7" s="184" t="s">
        <v>25</v>
      </c>
      <c r="B7" s="356">
        <v>1.212</v>
      </c>
      <c r="C7" s="217">
        <v>1.827</v>
      </c>
      <c r="D7" s="306">
        <v>3.039</v>
      </c>
      <c r="E7" s="356">
        <v>1.323</v>
      </c>
      <c r="F7" s="217">
        <v>1.698</v>
      </c>
      <c r="G7" s="306">
        <v>3.02</v>
      </c>
      <c r="H7" s="218">
        <f t="shared" si="0"/>
        <v>0.11099999999999999</v>
      </c>
      <c r="I7" s="219"/>
      <c r="J7" s="220">
        <f t="shared" si="1"/>
        <v>-0.129</v>
      </c>
      <c r="K7" s="219"/>
      <c r="L7" s="218">
        <f t="shared" si="3"/>
        <v>-0.019000000000000128</v>
      </c>
      <c r="M7" s="183"/>
    </row>
    <row r="8" spans="1:13" ht="12.75">
      <c r="A8" s="184" t="s">
        <v>26</v>
      </c>
      <c r="B8" s="356">
        <v>108.061</v>
      </c>
      <c r="C8" s="217">
        <v>155.643</v>
      </c>
      <c r="D8" s="306">
        <v>263.703</v>
      </c>
      <c r="E8" s="356">
        <v>80.151</v>
      </c>
      <c r="F8" s="217">
        <v>145.206</v>
      </c>
      <c r="G8" s="306">
        <v>225.357</v>
      </c>
      <c r="H8" s="218">
        <f t="shared" si="0"/>
        <v>-27.91000000000001</v>
      </c>
      <c r="I8" s="219">
        <f aca="true" t="shared" si="4" ref="I8:I13">E8/B8%-100</f>
        <v>-25.82800455298397</v>
      </c>
      <c r="J8" s="220">
        <f t="shared" si="1"/>
        <v>-10.437000000000012</v>
      </c>
      <c r="K8" s="219">
        <f t="shared" si="2"/>
        <v>-6.705730421541617</v>
      </c>
      <c r="L8" s="218">
        <f t="shared" si="3"/>
        <v>-38.345999999999975</v>
      </c>
      <c r="M8" s="183">
        <f aca="true" t="shared" si="5" ref="M8:M13">G8/D8%-100</f>
        <v>-14.541359028907507</v>
      </c>
    </row>
    <row r="9" spans="1:13" ht="12.75">
      <c r="A9" s="184" t="s">
        <v>27</v>
      </c>
      <c r="B9" s="356">
        <v>20.793</v>
      </c>
      <c r="C9" s="217">
        <v>29.103</v>
      </c>
      <c r="D9" s="306">
        <v>49.896</v>
      </c>
      <c r="E9" s="356">
        <v>12.727</v>
      </c>
      <c r="F9" s="217">
        <v>28.508</v>
      </c>
      <c r="G9" s="306">
        <v>41.236</v>
      </c>
      <c r="H9" s="218">
        <f t="shared" si="0"/>
        <v>-8.065999999999999</v>
      </c>
      <c r="I9" s="219">
        <f t="shared" si="4"/>
        <v>-38.79190112056942</v>
      </c>
      <c r="J9" s="220">
        <f t="shared" si="1"/>
        <v>-0.5950000000000024</v>
      </c>
      <c r="K9" s="219"/>
      <c r="L9" s="218">
        <f t="shared" si="3"/>
        <v>-8.660000000000004</v>
      </c>
      <c r="M9" s="183">
        <f>G9/D9%-100</f>
        <v>-17.35610068943403</v>
      </c>
    </row>
    <row r="10" spans="1:13" ht="12.75">
      <c r="A10" s="184" t="s">
        <v>28</v>
      </c>
      <c r="B10" s="356">
        <v>8.548</v>
      </c>
      <c r="C10" s="217">
        <v>12.565</v>
      </c>
      <c r="D10" s="306">
        <v>21.112</v>
      </c>
      <c r="E10" s="356">
        <v>6.984</v>
      </c>
      <c r="F10" s="217">
        <v>10.3</v>
      </c>
      <c r="G10" s="306">
        <v>17.284</v>
      </c>
      <c r="H10" s="218">
        <f t="shared" si="0"/>
        <v>-1.564</v>
      </c>
      <c r="I10" s="219">
        <f>E10/B10%-100</f>
        <v>-18.29667758540009</v>
      </c>
      <c r="J10" s="220">
        <f t="shared" si="1"/>
        <v>-2.264999999999999</v>
      </c>
      <c r="K10" s="219">
        <f t="shared" si="2"/>
        <v>-18.02626343016314</v>
      </c>
      <c r="L10" s="218">
        <f t="shared" si="3"/>
        <v>-3.8279999999999994</v>
      </c>
      <c r="M10" s="183">
        <f>G10/D10%-100</f>
        <v>-18.13186813186813</v>
      </c>
    </row>
    <row r="11" spans="1:13" ht="12.75">
      <c r="A11" s="184" t="s">
        <v>29</v>
      </c>
      <c r="B11" s="356">
        <v>40.387</v>
      </c>
      <c r="C11" s="217">
        <v>82.57</v>
      </c>
      <c r="D11" s="306">
        <v>122.957</v>
      </c>
      <c r="E11" s="356">
        <v>38.699</v>
      </c>
      <c r="F11" s="217">
        <v>62.294</v>
      </c>
      <c r="G11" s="306">
        <v>100.993</v>
      </c>
      <c r="H11" s="218">
        <f t="shared" si="0"/>
        <v>-1.6880000000000024</v>
      </c>
      <c r="I11" s="219">
        <f>E11/B11%-100</f>
        <v>-4.1795627305816225</v>
      </c>
      <c r="J11" s="220">
        <f t="shared" si="1"/>
        <v>-20.275999999999996</v>
      </c>
      <c r="K11" s="219">
        <f t="shared" si="2"/>
        <v>-24.55613418917281</v>
      </c>
      <c r="L11" s="218">
        <f t="shared" si="3"/>
        <v>-21.964</v>
      </c>
      <c r="M11" s="183">
        <f t="shared" si="5"/>
        <v>-17.86315541205461</v>
      </c>
    </row>
    <row r="12" spans="1:13" ht="12.75">
      <c r="A12" s="360" t="s">
        <v>30</v>
      </c>
      <c r="B12" s="356">
        <v>10.563</v>
      </c>
      <c r="C12" s="217">
        <v>24.445</v>
      </c>
      <c r="D12" s="306">
        <v>35.008</v>
      </c>
      <c r="E12" s="356">
        <v>9.661</v>
      </c>
      <c r="F12" s="217">
        <v>19.311</v>
      </c>
      <c r="G12" s="306">
        <v>28.972</v>
      </c>
      <c r="H12" s="218">
        <f t="shared" si="0"/>
        <v>-0.902000000000001</v>
      </c>
      <c r="I12" s="219"/>
      <c r="J12" s="220">
        <f t="shared" si="1"/>
        <v>-5.134</v>
      </c>
      <c r="K12" s="219">
        <f t="shared" si="2"/>
        <v>-21.0022499488648</v>
      </c>
      <c r="L12" s="218">
        <f t="shared" si="3"/>
        <v>-6.036000000000001</v>
      </c>
      <c r="M12" s="183">
        <f t="shared" si="5"/>
        <v>-17.241773308957946</v>
      </c>
    </row>
    <row r="13" spans="1:13" ht="12.75">
      <c r="A13" s="184" t="s">
        <v>31</v>
      </c>
      <c r="B13" s="356">
        <v>38.157</v>
      </c>
      <c r="C13" s="217">
        <v>66.365</v>
      </c>
      <c r="D13" s="306">
        <v>104.523</v>
      </c>
      <c r="E13" s="356">
        <v>30.843</v>
      </c>
      <c r="F13" s="217">
        <v>63.482</v>
      </c>
      <c r="G13" s="306">
        <v>94.325</v>
      </c>
      <c r="H13" s="218">
        <f t="shared" si="0"/>
        <v>-7.3139999999999965</v>
      </c>
      <c r="I13" s="219">
        <f t="shared" si="4"/>
        <v>-19.168173598553338</v>
      </c>
      <c r="J13" s="220">
        <f t="shared" si="1"/>
        <v>-2.8829999999999956</v>
      </c>
      <c r="K13" s="219">
        <f t="shared" si="2"/>
        <v>-4.344157311836057</v>
      </c>
      <c r="L13" s="218">
        <f t="shared" si="3"/>
        <v>-10.197999999999993</v>
      </c>
      <c r="M13" s="183">
        <f t="shared" si="5"/>
        <v>-9.756704266046697</v>
      </c>
    </row>
    <row r="14" spans="1:13" ht="6.75" customHeight="1">
      <c r="A14" s="190"/>
      <c r="B14" s="217"/>
      <c r="C14" s="217"/>
      <c r="D14" s="306"/>
      <c r="E14" s="217"/>
      <c r="F14" s="217"/>
      <c r="G14" s="306"/>
      <c r="H14" s="218"/>
      <c r="I14" s="219"/>
      <c r="J14" s="220"/>
      <c r="K14" s="219"/>
      <c r="L14" s="218"/>
      <c r="M14" s="183"/>
    </row>
    <row r="15" spans="1:13" ht="12.75">
      <c r="A15" s="361" t="s">
        <v>32</v>
      </c>
      <c r="B15" s="266">
        <f aca="true" t="shared" si="6" ref="B15:G15">SUM(B6:B9)</f>
        <v>185.91600000000003</v>
      </c>
      <c r="C15" s="267">
        <f t="shared" si="6"/>
        <v>256.048</v>
      </c>
      <c r="D15" s="310">
        <f t="shared" si="6"/>
        <v>441.963</v>
      </c>
      <c r="E15" s="266">
        <f t="shared" si="6"/>
        <v>134.877</v>
      </c>
      <c r="F15" s="267">
        <f t="shared" si="6"/>
        <v>234.281</v>
      </c>
      <c r="G15" s="310">
        <f t="shared" si="6"/>
        <v>369.158</v>
      </c>
      <c r="H15" s="357">
        <f>E15-B15</f>
        <v>-51.039000000000016</v>
      </c>
      <c r="I15" s="269">
        <f>E15/B15%-100</f>
        <v>-27.452720583489324</v>
      </c>
      <c r="J15" s="268">
        <f>F15-C15</f>
        <v>-21.766999999999996</v>
      </c>
      <c r="K15" s="269">
        <f>F15/C15%-100</f>
        <v>-8.501140411172912</v>
      </c>
      <c r="L15" s="357">
        <f>G15-D15</f>
        <v>-72.805</v>
      </c>
      <c r="M15" s="270">
        <f>G15/D15%-100</f>
        <v>-16.473098426791395</v>
      </c>
    </row>
    <row r="16" spans="1:13" ht="12.75">
      <c r="A16" s="361" t="s">
        <v>33</v>
      </c>
      <c r="B16" s="266">
        <f aca="true" t="shared" si="7" ref="B16:G16">SUM(B10:B13)</f>
        <v>97.655</v>
      </c>
      <c r="C16" s="267">
        <f t="shared" si="7"/>
        <v>185.945</v>
      </c>
      <c r="D16" s="310">
        <f t="shared" si="7"/>
        <v>283.6</v>
      </c>
      <c r="E16" s="266">
        <f t="shared" si="7"/>
        <v>86.187</v>
      </c>
      <c r="F16" s="267">
        <f t="shared" si="7"/>
        <v>155.387</v>
      </c>
      <c r="G16" s="310">
        <f t="shared" si="7"/>
        <v>241.574</v>
      </c>
      <c r="H16" s="357">
        <f>E16-B16</f>
        <v>-11.468000000000004</v>
      </c>
      <c r="I16" s="269">
        <f>E16/B16%-100</f>
        <v>-11.743382315293644</v>
      </c>
      <c r="J16" s="268">
        <f>F16-C16</f>
        <v>-30.557999999999993</v>
      </c>
      <c r="K16" s="269">
        <f>F16/C16%-100</f>
        <v>-16.433891742181814</v>
      </c>
      <c r="L16" s="357">
        <f>G16-D16</f>
        <v>-42.02600000000001</v>
      </c>
      <c r="M16" s="270">
        <f>G16/D16%-100</f>
        <v>-14.818758815232727</v>
      </c>
    </row>
    <row r="17" spans="1:13" ht="12.75">
      <c r="A17" s="361" t="s">
        <v>34</v>
      </c>
      <c r="B17" s="266">
        <f aca="true" t="shared" si="8" ref="B17:G17">B16+B15</f>
        <v>283.571</v>
      </c>
      <c r="C17" s="267">
        <f t="shared" si="8"/>
        <v>441.993</v>
      </c>
      <c r="D17" s="310">
        <f t="shared" si="8"/>
        <v>725.5630000000001</v>
      </c>
      <c r="E17" s="266">
        <f t="shared" si="8"/>
        <v>221.06400000000002</v>
      </c>
      <c r="F17" s="267">
        <f t="shared" si="8"/>
        <v>389.668</v>
      </c>
      <c r="G17" s="310">
        <f t="shared" si="8"/>
        <v>610.732</v>
      </c>
      <c r="H17" s="357">
        <f>E17-B17</f>
        <v>-62.507000000000005</v>
      </c>
      <c r="I17" s="269">
        <f>E17/B17%-100</f>
        <v>-22.042804094918026</v>
      </c>
      <c r="J17" s="268">
        <f>F17-C17</f>
        <v>-52.32499999999999</v>
      </c>
      <c r="K17" s="269">
        <f>F17/C17%-100</f>
        <v>-11.838422780451268</v>
      </c>
      <c r="L17" s="357">
        <f>G17-D17</f>
        <v>-114.83100000000013</v>
      </c>
      <c r="M17" s="270">
        <f>G17/D17%-100</f>
        <v>-15.826468549250734</v>
      </c>
    </row>
    <row r="18" spans="1:13" ht="12.75">
      <c r="A18" s="190"/>
      <c r="B18" s="217"/>
      <c r="C18" s="217"/>
      <c r="D18" s="306"/>
      <c r="E18" s="217"/>
      <c r="F18" s="217"/>
      <c r="G18" s="306"/>
      <c r="H18" s="218"/>
      <c r="I18" s="219"/>
      <c r="J18" s="220"/>
      <c r="K18" s="219"/>
      <c r="L18" s="218"/>
      <c r="M18" s="183"/>
    </row>
    <row r="19" spans="1:13" ht="12.75">
      <c r="A19" s="184" t="s">
        <v>35</v>
      </c>
      <c r="B19" s="356">
        <v>42.493</v>
      </c>
      <c r="C19" s="217">
        <v>66.368</v>
      </c>
      <c r="D19" s="306">
        <v>108.86</v>
      </c>
      <c r="E19" s="356">
        <v>43.155</v>
      </c>
      <c r="F19" s="217">
        <v>63.582</v>
      </c>
      <c r="G19" s="306">
        <v>106.737</v>
      </c>
      <c r="H19" s="218">
        <f>E19-B19</f>
        <v>0.661999999999999</v>
      </c>
      <c r="I19" s="219"/>
      <c r="J19" s="220">
        <f>F19-C19</f>
        <v>-2.7859999999999943</v>
      </c>
      <c r="K19" s="219">
        <f>F19/C19%-100</f>
        <v>-4.197806171648978</v>
      </c>
      <c r="L19" s="218">
        <f>G19-D19</f>
        <v>-2.1230000000000047</v>
      </c>
      <c r="M19" s="183">
        <f>G19/D19%-100</f>
        <v>-1.9502112805438259</v>
      </c>
    </row>
    <row r="20" spans="1:13" ht="12.75">
      <c r="A20" s="184" t="s">
        <v>36</v>
      </c>
      <c r="B20" s="356">
        <v>10.113</v>
      </c>
      <c r="C20" s="217">
        <v>19.031</v>
      </c>
      <c r="D20" s="306">
        <v>29.144</v>
      </c>
      <c r="E20" s="356">
        <v>5.362</v>
      </c>
      <c r="F20" s="217">
        <v>12.515</v>
      </c>
      <c r="G20" s="306">
        <v>17.878</v>
      </c>
      <c r="H20" s="218">
        <f>E20-B20</f>
        <v>-4.7509999999999994</v>
      </c>
      <c r="I20" s="219">
        <f>E20/B20%-100</f>
        <v>-46.97913576584594</v>
      </c>
      <c r="J20" s="220">
        <f>F20-C20</f>
        <v>-6.515999999999998</v>
      </c>
      <c r="K20" s="219">
        <f>F20/C20%-100</f>
        <v>-34.23887341705637</v>
      </c>
      <c r="L20" s="218">
        <f>G20-D20</f>
        <v>-11.265999999999998</v>
      </c>
      <c r="M20" s="183">
        <f>G20/D20%-100</f>
        <v>-38.65632720285478</v>
      </c>
    </row>
    <row r="21" spans="1:13" ht="12.75">
      <c r="A21" s="184" t="s">
        <v>37</v>
      </c>
      <c r="B21" s="356">
        <v>23.812</v>
      </c>
      <c r="C21" s="217">
        <v>22.965</v>
      </c>
      <c r="D21" s="306">
        <v>46.777</v>
      </c>
      <c r="E21" s="356">
        <v>12.137</v>
      </c>
      <c r="F21" s="217">
        <v>26.098</v>
      </c>
      <c r="G21" s="306">
        <v>38.235</v>
      </c>
      <c r="H21" s="218">
        <f>E21-B21</f>
        <v>-11.675</v>
      </c>
      <c r="I21" s="219">
        <f>E21/B21%-100</f>
        <v>-49.0299008903074</v>
      </c>
      <c r="J21" s="220">
        <f>F21-C21</f>
        <v>3.132999999999999</v>
      </c>
      <c r="K21" s="219">
        <f>F21/C21%-100</f>
        <v>13.64249945569344</v>
      </c>
      <c r="L21" s="218">
        <f>G21-D21</f>
        <v>-8.542000000000002</v>
      </c>
      <c r="M21" s="183">
        <f>G21/D21%-100</f>
        <v>-18.26111122987794</v>
      </c>
    </row>
    <row r="22" spans="1:13" ht="12.75">
      <c r="A22" s="184" t="s">
        <v>38</v>
      </c>
      <c r="B22" s="356">
        <v>101.293</v>
      </c>
      <c r="C22" s="217">
        <v>139.091</v>
      </c>
      <c r="D22" s="306">
        <v>240.384</v>
      </c>
      <c r="E22" s="356">
        <v>83.422</v>
      </c>
      <c r="F22" s="217">
        <v>129.024</v>
      </c>
      <c r="G22" s="306">
        <v>212.445</v>
      </c>
      <c r="H22" s="218">
        <f>E22-B22</f>
        <v>-17.87100000000001</v>
      </c>
      <c r="I22" s="219">
        <f>E22/B22%-100</f>
        <v>-17.642877592726066</v>
      </c>
      <c r="J22" s="220">
        <f>F22-C22</f>
        <v>-10.067000000000007</v>
      </c>
      <c r="K22" s="219">
        <f>F22/C22%-100</f>
        <v>-7.237707687772755</v>
      </c>
      <c r="L22" s="218">
        <f>G22-D22</f>
        <v>-27.938999999999993</v>
      </c>
      <c r="M22" s="183">
        <f>G22/D22%-100</f>
        <v>-11.622653753993603</v>
      </c>
    </row>
    <row r="23" spans="1:13" ht="6.75" customHeight="1">
      <c r="A23" s="190"/>
      <c r="B23" s="217"/>
      <c r="C23" s="217"/>
      <c r="D23" s="306"/>
      <c r="E23" s="217"/>
      <c r="F23" s="217"/>
      <c r="G23" s="306"/>
      <c r="H23" s="218"/>
      <c r="I23" s="219"/>
      <c r="J23" s="220"/>
      <c r="K23" s="219"/>
      <c r="L23" s="218"/>
      <c r="M23" s="183"/>
    </row>
    <row r="24" spans="1:13" ht="12.75">
      <c r="A24" s="361" t="s">
        <v>39</v>
      </c>
      <c r="B24" s="266">
        <f aca="true" t="shared" si="9" ref="B24:G24">SUM(B19:B22)</f>
        <v>177.711</v>
      </c>
      <c r="C24" s="267">
        <f t="shared" si="9"/>
        <v>247.455</v>
      </c>
      <c r="D24" s="310">
        <f t="shared" si="9"/>
        <v>425.16499999999996</v>
      </c>
      <c r="E24" s="266">
        <f t="shared" si="9"/>
        <v>144.076</v>
      </c>
      <c r="F24" s="267">
        <f t="shared" si="9"/>
        <v>231.219</v>
      </c>
      <c r="G24" s="310">
        <f t="shared" si="9"/>
        <v>375.29499999999996</v>
      </c>
      <c r="H24" s="357">
        <f>E24-B24</f>
        <v>-33.63500000000002</v>
      </c>
      <c r="I24" s="269">
        <f>E24/B24%-100</f>
        <v>-18.92679687807734</v>
      </c>
      <c r="J24" s="268">
        <f>F24-C24</f>
        <v>-16.23600000000002</v>
      </c>
      <c r="K24" s="269">
        <f>F24/C24%-100</f>
        <v>-6.56119294417168</v>
      </c>
      <c r="L24" s="357">
        <f>G24-D24</f>
        <v>-49.870000000000005</v>
      </c>
      <c r="M24" s="270">
        <f>G24/D24%-100</f>
        <v>-11.729563816400699</v>
      </c>
    </row>
    <row r="25" spans="1:13" ht="12.75">
      <c r="A25" s="190"/>
      <c r="B25" s="217"/>
      <c r="C25" s="217"/>
      <c r="D25" s="306"/>
      <c r="E25" s="217"/>
      <c r="F25" s="217"/>
      <c r="G25" s="306"/>
      <c r="H25" s="218"/>
      <c r="I25" s="219"/>
      <c r="J25" s="220"/>
      <c r="K25" s="219"/>
      <c r="L25" s="218"/>
      <c r="M25" s="183"/>
    </row>
    <row r="26" spans="1:13" ht="12.75">
      <c r="A26" s="184" t="s">
        <v>40</v>
      </c>
      <c r="B26" s="356">
        <v>24.58</v>
      </c>
      <c r="C26" s="217">
        <v>43.451</v>
      </c>
      <c r="D26" s="306">
        <v>68.031</v>
      </c>
      <c r="E26" s="356">
        <v>25.746</v>
      </c>
      <c r="F26" s="217">
        <v>39.557</v>
      </c>
      <c r="G26" s="306">
        <v>65.303</v>
      </c>
      <c r="H26" s="218">
        <f aca="true" t="shared" si="10" ref="H26:H33">E26-B26</f>
        <v>1.1660000000000004</v>
      </c>
      <c r="I26" s="219"/>
      <c r="J26" s="220">
        <f aca="true" t="shared" si="11" ref="J26:J33">F26-C26</f>
        <v>-3.8939999999999984</v>
      </c>
      <c r="K26" s="219">
        <f>F26/C26%-100</f>
        <v>-8.961819060550965</v>
      </c>
      <c r="L26" s="218">
        <f aca="true" t="shared" si="12" ref="L26:L33">G26-D26</f>
        <v>-2.7280000000000086</v>
      </c>
      <c r="M26" s="183">
        <f aca="true" t="shared" si="13" ref="M26:M32">G26/D26%-100</f>
        <v>-4.0099366465288</v>
      </c>
    </row>
    <row r="27" spans="1:13" ht="12.75">
      <c r="A27" s="184" t="s">
        <v>41</v>
      </c>
      <c r="B27" s="356">
        <v>9.621</v>
      </c>
      <c r="C27" s="217">
        <v>14.517</v>
      </c>
      <c r="D27" s="306">
        <v>24.138</v>
      </c>
      <c r="E27" s="356">
        <v>7.885</v>
      </c>
      <c r="F27" s="217">
        <v>12.081</v>
      </c>
      <c r="G27" s="306">
        <v>19.966</v>
      </c>
      <c r="H27" s="218">
        <f t="shared" si="10"/>
        <v>-1.7360000000000007</v>
      </c>
      <c r="I27" s="219">
        <f>E27/B27%-100</f>
        <v>-18.04386238436753</v>
      </c>
      <c r="J27" s="220">
        <f t="shared" si="11"/>
        <v>-2.436</v>
      </c>
      <c r="K27" s="219">
        <f>F27/C27%-100</f>
        <v>-16.78032651374251</v>
      </c>
      <c r="L27" s="218">
        <f t="shared" si="12"/>
        <v>-4.172000000000001</v>
      </c>
      <c r="M27" s="183">
        <f>G27/D27%-100</f>
        <v>-17.28395061728395</v>
      </c>
    </row>
    <row r="28" spans="1:13" ht="12.75">
      <c r="A28" s="184" t="s">
        <v>42</v>
      </c>
      <c r="B28" s="356">
        <v>230.188</v>
      </c>
      <c r="C28" s="217">
        <v>339.621</v>
      </c>
      <c r="D28" s="306">
        <v>569.808</v>
      </c>
      <c r="E28" s="356">
        <v>223.895</v>
      </c>
      <c r="F28" s="217">
        <v>341.103</v>
      </c>
      <c r="G28" s="306">
        <v>564.998</v>
      </c>
      <c r="H28" s="218">
        <f t="shared" si="10"/>
        <v>-6.292999999999978</v>
      </c>
      <c r="I28" s="219">
        <f aca="true" t="shared" si="14" ref="I28:I33">E28/B28%-100</f>
        <v>-2.7338523294002925</v>
      </c>
      <c r="J28" s="220">
        <f t="shared" si="11"/>
        <v>1.4820000000000277</v>
      </c>
      <c r="K28" s="219"/>
      <c r="L28" s="218">
        <f t="shared" si="12"/>
        <v>-4.809999999999945</v>
      </c>
      <c r="M28" s="183">
        <f>G28/D28%-100</f>
        <v>-0.8441439923623335</v>
      </c>
    </row>
    <row r="29" spans="1:13" ht="12.75">
      <c r="A29" s="184" t="s">
        <v>43</v>
      </c>
      <c r="B29" s="356">
        <v>135.183</v>
      </c>
      <c r="C29" s="217">
        <v>193.093</v>
      </c>
      <c r="D29" s="306">
        <v>328.277</v>
      </c>
      <c r="E29" s="356">
        <v>123.357</v>
      </c>
      <c r="F29" s="217">
        <v>184.987</v>
      </c>
      <c r="G29" s="306">
        <v>308.344</v>
      </c>
      <c r="H29" s="218">
        <f t="shared" si="10"/>
        <v>-11.825999999999993</v>
      </c>
      <c r="I29" s="219">
        <f t="shared" si="14"/>
        <v>-8.748141408313174</v>
      </c>
      <c r="J29" s="220">
        <f t="shared" si="11"/>
        <v>-8.105999999999995</v>
      </c>
      <c r="K29" s="219">
        <f>F29/C29%-100</f>
        <v>-4.1979771405488435</v>
      </c>
      <c r="L29" s="218">
        <f t="shared" si="12"/>
        <v>-19.932999999999993</v>
      </c>
      <c r="M29" s="183">
        <f>G29/D29%-100</f>
        <v>-6.072006263003502</v>
      </c>
    </row>
    <row r="30" spans="1:13" ht="12.75">
      <c r="A30" s="184" t="s">
        <v>44</v>
      </c>
      <c r="B30" s="356">
        <v>19.773</v>
      </c>
      <c r="C30" s="217">
        <v>29.662</v>
      </c>
      <c r="D30" s="306">
        <v>49.435</v>
      </c>
      <c r="E30" s="356">
        <v>18.753</v>
      </c>
      <c r="F30" s="217">
        <v>27.404</v>
      </c>
      <c r="G30" s="306">
        <v>46.158</v>
      </c>
      <c r="H30" s="218">
        <f t="shared" si="10"/>
        <v>-1.0199999999999996</v>
      </c>
      <c r="I30" s="219"/>
      <c r="J30" s="220">
        <f t="shared" si="11"/>
        <v>-2.257999999999999</v>
      </c>
      <c r="K30" s="219">
        <f>F30/C30%-100</f>
        <v>-7.612433416492479</v>
      </c>
      <c r="L30" s="218">
        <f t="shared" si="12"/>
        <v>-3.277000000000001</v>
      </c>
      <c r="M30" s="183">
        <f>G30/D30%-100</f>
        <v>-6.628906645089515</v>
      </c>
    </row>
    <row r="31" spans="1:13" ht="12.75">
      <c r="A31" s="184" t="s">
        <v>45</v>
      </c>
      <c r="B31" s="356">
        <v>96.063</v>
      </c>
      <c r="C31" s="217">
        <v>105.142</v>
      </c>
      <c r="D31" s="306">
        <v>201.205</v>
      </c>
      <c r="E31" s="356">
        <v>87.11</v>
      </c>
      <c r="F31" s="217">
        <v>108.958</v>
      </c>
      <c r="G31" s="306">
        <v>196.068</v>
      </c>
      <c r="H31" s="218">
        <f t="shared" si="10"/>
        <v>-8.953000000000003</v>
      </c>
      <c r="I31" s="219">
        <f>E31/B31%-100</f>
        <v>-9.319925465579885</v>
      </c>
      <c r="J31" s="220">
        <f t="shared" si="11"/>
        <v>3.8160000000000025</v>
      </c>
      <c r="K31" s="219">
        <f>F31/C31%-100</f>
        <v>3.629377413402821</v>
      </c>
      <c r="L31" s="218">
        <f t="shared" si="12"/>
        <v>-5.1370000000000005</v>
      </c>
      <c r="M31" s="183">
        <f t="shared" si="13"/>
        <v>-2.553117467259767</v>
      </c>
    </row>
    <row r="32" spans="1:13" ht="12.75">
      <c r="A32" s="184" t="s">
        <v>46</v>
      </c>
      <c r="B32" s="356">
        <v>258.784</v>
      </c>
      <c r="C32" s="217">
        <v>315.88</v>
      </c>
      <c r="D32" s="306">
        <v>574.663</v>
      </c>
      <c r="E32" s="356">
        <v>252.038</v>
      </c>
      <c r="F32" s="217">
        <v>318.222</v>
      </c>
      <c r="G32" s="306">
        <v>570.26</v>
      </c>
      <c r="H32" s="218">
        <f t="shared" si="10"/>
        <v>-6.745999999999981</v>
      </c>
      <c r="I32" s="219">
        <f>E32/B32%-100</f>
        <v>-2.606807221466539</v>
      </c>
      <c r="J32" s="220">
        <f t="shared" si="11"/>
        <v>2.3419999999999845</v>
      </c>
      <c r="K32" s="219">
        <f>F32/C32%-100</f>
        <v>0.7414207927060943</v>
      </c>
      <c r="L32" s="218">
        <f t="shared" si="12"/>
        <v>-4.40300000000002</v>
      </c>
      <c r="M32" s="183">
        <f t="shared" si="13"/>
        <v>-0.7661881833352737</v>
      </c>
    </row>
    <row r="33" spans="1:13" ht="12.75">
      <c r="A33" s="184" t="s">
        <v>47</v>
      </c>
      <c r="B33" s="356">
        <v>61.022</v>
      </c>
      <c r="C33" s="217">
        <v>70.629</v>
      </c>
      <c r="D33" s="306">
        <v>131.65</v>
      </c>
      <c r="E33" s="356">
        <v>51.851</v>
      </c>
      <c r="F33" s="217">
        <v>54.641</v>
      </c>
      <c r="G33" s="306">
        <v>106.491</v>
      </c>
      <c r="H33" s="218">
        <f t="shared" si="10"/>
        <v>-9.171</v>
      </c>
      <c r="I33" s="219">
        <f t="shared" si="14"/>
        <v>-15.029005932286722</v>
      </c>
      <c r="J33" s="220">
        <f t="shared" si="11"/>
        <v>-15.988000000000007</v>
      </c>
      <c r="K33" s="219">
        <f>F33/C33%-100</f>
        <v>-22.63659403361227</v>
      </c>
      <c r="L33" s="218">
        <f t="shared" si="12"/>
        <v>-25.159000000000006</v>
      </c>
      <c r="M33" s="183">
        <f>G33/D33%-100</f>
        <v>-19.110520319027728</v>
      </c>
    </row>
    <row r="34" spans="1:13" ht="6.75" customHeight="1">
      <c r="A34" s="190"/>
      <c r="B34" s="217"/>
      <c r="C34" s="217"/>
      <c r="D34" s="306"/>
      <c r="E34" s="217"/>
      <c r="F34" s="217"/>
      <c r="G34" s="306"/>
      <c r="H34" s="218"/>
      <c r="I34" s="219"/>
      <c r="J34" s="220"/>
      <c r="K34" s="219"/>
      <c r="L34" s="218"/>
      <c r="M34" s="183"/>
    </row>
    <row r="35" spans="1:13" ht="12.75">
      <c r="A35" s="361" t="s">
        <v>48</v>
      </c>
      <c r="B35" s="266">
        <f aca="true" t="shared" si="15" ref="B35:G35">SUM(B26:B33)</f>
        <v>835.214</v>
      </c>
      <c r="C35" s="267">
        <f t="shared" si="15"/>
        <v>1111.995</v>
      </c>
      <c r="D35" s="310">
        <f t="shared" si="15"/>
        <v>1947.2069999999999</v>
      </c>
      <c r="E35" s="266">
        <f t="shared" si="15"/>
        <v>790.6350000000001</v>
      </c>
      <c r="F35" s="267">
        <f t="shared" si="15"/>
        <v>1086.953</v>
      </c>
      <c r="G35" s="310">
        <f t="shared" si="15"/>
        <v>1877.5880000000002</v>
      </c>
      <c r="H35" s="357">
        <f>E35-B35</f>
        <v>-44.57899999999995</v>
      </c>
      <c r="I35" s="269">
        <f>E35/B35%-100</f>
        <v>-5.337434477870332</v>
      </c>
      <c r="J35" s="268">
        <f>F35-C35</f>
        <v>-25.041999999999916</v>
      </c>
      <c r="K35" s="269">
        <f>F35/C35%-100</f>
        <v>-2.251988543113953</v>
      </c>
      <c r="L35" s="357">
        <f>G35-D35</f>
        <v>-69.61899999999969</v>
      </c>
      <c r="M35" s="270">
        <f>G35/D35%-100</f>
        <v>-3.57532609527388</v>
      </c>
    </row>
    <row r="36" spans="1:13" ht="12.75">
      <c r="A36" s="190"/>
      <c r="B36" s="217"/>
      <c r="C36" s="217"/>
      <c r="D36" s="306"/>
      <c r="E36" s="217"/>
      <c r="F36" s="217"/>
      <c r="G36" s="306"/>
      <c r="H36" s="218"/>
      <c r="I36" s="219"/>
      <c r="J36" s="220"/>
      <c r="K36" s="219"/>
      <c r="L36" s="218"/>
      <c r="M36" s="183"/>
    </row>
    <row r="37" spans="1:13" ht="12.75">
      <c r="A37" s="362" t="s">
        <v>49</v>
      </c>
      <c r="B37" s="358">
        <f aca="true" t="shared" si="16" ref="B37:G37">B24+B17+B35</f>
        <v>1296.496</v>
      </c>
      <c r="C37" s="224">
        <f t="shared" si="16"/>
        <v>1801.4429999999998</v>
      </c>
      <c r="D37" s="316">
        <f t="shared" si="16"/>
        <v>3097.935</v>
      </c>
      <c r="E37" s="358">
        <f t="shared" si="16"/>
        <v>1155.775</v>
      </c>
      <c r="F37" s="224">
        <f t="shared" si="16"/>
        <v>1707.84</v>
      </c>
      <c r="G37" s="316">
        <f t="shared" si="16"/>
        <v>2863.6150000000002</v>
      </c>
      <c r="H37" s="359">
        <f>E37-B37</f>
        <v>-140.721</v>
      </c>
      <c r="I37" s="211">
        <f>E37/B37%-100</f>
        <v>-10.853947871802148</v>
      </c>
      <c r="J37" s="225">
        <f>F37-C37</f>
        <v>-93.60299999999984</v>
      </c>
      <c r="K37" s="211">
        <f>F37/C37%-100</f>
        <v>-5.196001205700085</v>
      </c>
      <c r="L37" s="359">
        <f>G37-D37</f>
        <v>-234.3199999999997</v>
      </c>
      <c r="M37" s="191">
        <f>G37/D37%-100</f>
        <v>-7.563748109627852</v>
      </c>
    </row>
    <row r="38" spans="1:13" ht="6.75" customHeight="1">
      <c r="A38" s="363"/>
      <c r="B38" s="321"/>
      <c r="C38" s="321"/>
      <c r="D38" s="202"/>
      <c r="E38" s="201"/>
      <c r="F38" s="321"/>
      <c r="G38" s="202"/>
      <c r="H38" s="201"/>
      <c r="I38" s="202"/>
      <c r="J38" s="201"/>
      <c r="K38" s="202"/>
      <c r="L38" s="201"/>
      <c r="M38" s="183"/>
    </row>
    <row r="39" spans="1:13" ht="18" customHeight="1" thickBot="1">
      <c r="A39" s="206" t="s">
        <v>171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26"/>
    </row>
    <row r="40" ht="13.5" thickTop="1"/>
  </sheetData>
  <sheetProtection/>
  <mergeCells count="3">
    <mergeCell ref="A2:A4"/>
    <mergeCell ref="B2:D3"/>
    <mergeCell ref="E2:G3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mfdurando</dc:creator>
  <cp:keywords/>
  <dc:description/>
  <cp:lastModifiedBy>04077DM</cp:lastModifiedBy>
  <cp:lastPrinted>2017-09-11T04:59:09Z</cp:lastPrinted>
  <dcterms:created xsi:type="dcterms:W3CDTF">2006-06-20T16:23:20Z</dcterms:created>
  <dcterms:modified xsi:type="dcterms:W3CDTF">2018-09-13T07:09:06Z</dcterms:modified>
  <cp:category/>
  <cp:version/>
  <cp:contentType/>
  <cp:contentStatus/>
</cp:coreProperties>
</file>