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-2023" sheetId="1" state="visible" r:id="rId3"/>
    <sheet name="2020-2022" sheetId="2" state="visible" r:id="rId4"/>
    <sheet name="2018-2020" sheetId="3" state="visible" r:id="rId5"/>
    <sheet name="2017-2019" sheetId="4" state="visible" r:id="rId6"/>
    <sheet name="2016-2018" sheetId="5" state="visible" r:id="rId7"/>
    <sheet name="2015-2017" sheetId="6" state="visible" r:id="rId8"/>
    <sheet name="2014-2016" sheetId="7" state="visible" r:id="rId9"/>
  </sheets>
  <definedNames>
    <definedName function="false" hidden="false" localSheetId="6" name="_xlnm.Print_Area" vbProcedure="false">'2014-2016'!$A$1:$I$138</definedName>
    <definedName function="false" hidden="false" localSheetId="5" name="_xlnm.Print_Area" vbProcedure="false">'2015-2017'!$A$1:$I$136</definedName>
    <definedName function="false" hidden="false" localSheetId="4" name="_xlnm.Print_Area" vbProcedure="false">'2016-2018'!$A$1:$I$106</definedName>
    <definedName function="false" hidden="false" localSheetId="3" name="_xlnm.Print_Area" vbProcedure="false">'2017-2019'!$A$1:$I$133</definedName>
    <definedName function="false" hidden="false" localSheetId="2" name="_xlnm.Print_Area" vbProcedure="false">'2018-2020'!$A$1:$I$134</definedName>
    <definedName function="false" hidden="false" localSheetId="1" name="_xlnm.Print_Area" vbProcedure="false">'2020-2022'!$A$1:$I$180</definedName>
    <definedName function="false" hidden="false" localSheetId="0" name="_xlnm.Print_Area" vbProcedure="false">'2021-2023'!$A$1:$I$180</definedName>
    <definedName function="false" hidden="false" localSheetId="0" name="Excel_BuiltIn_Print_Area" vbProcedure="false">'2021-2023'!$A$1:$I$130</definedName>
    <definedName function="false" hidden="false" localSheetId="1" name="Excel_BuiltIn_Print_Area" vbProcedure="false">'2020-2022'!$A$1:$I$130</definedName>
    <definedName function="false" hidden="false" localSheetId="2" name="Excel_BuiltIn_Print_Area" vbProcedure="false">'2018-2020'!$A$1:$I$135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<sst xmlns="http://schemas.openxmlformats.org/spreadsheetml/2006/main" count="570" uniqueCount="60">
  <si>
    <t xml:space="preserve">Tab. 4.28 Indicatori di copertura e adesione dei programmi di screening per dipartimento - Anni 2021-2023</t>
  </si>
  <si>
    <t xml:space="preserve">Screening mammografico</t>
  </si>
  <si>
    <t xml:space="preserve">DIPARTIMENTO E ASL</t>
  </si>
  <si>
    <t xml:space="preserve">Anno</t>
  </si>
  <si>
    <t xml:space="preserve">Popolazione bersaglio annuale (50-69 anni) (a)</t>
  </si>
  <si>
    <t xml:space="preserve">Inviti</t>
  </si>
  <si>
    <t xml:space="preserve">Copertura da inviti + adesioni spontanee</t>
  </si>
  <si>
    <t xml:space="preserve">Aderenti (comprese spontanee)</t>
  </si>
  <si>
    <t xml:space="preserve">Partecipazione allo screening </t>
  </si>
  <si>
    <t xml:space="preserve">Tasso di identificazione per cancro (‰)</t>
  </si>
  <si>
    <t xml:space="preserve">Dipartimento 1: Torino</t>
  </si>
  <si>
    <t xml:space="preserve">Dipartimento 2: TO5</t>
  </si>
  <si>
    <t xml:space="preserve">Dipartimento 3: TO3</t>
  </si>
  <si>
    <t xml:space="preserve">Dipartimento 4: TO4</t>
  </si>
  <si>
    <t xml:space="preserve">Dipartimento 5: VC e BI</t>
  </si>
  <si>
    <t xml:space="preserve">Dipartimento 6: NO e VCO</t>
  </si>
  <si>
    <t xml:space="preserve">Dipartimento 7: CN1 e CN2 (b)</t>
  </si>
  <si>
    <t xml:space="preserve">Dipartimento 8: AT</t>
  </si>
  <si>
    <t xml:space="preserve">Dipartimento 9: AL</t>
  </si>
  <si>
    <t xml:space="preserve">Piemonte</t>
  </si>
  <si>
    <r>
      <rPr>
        <sz val="10"/>
        <rFont val="Arial"/>
        <family val="2"/>
        <charset val="1"/>
      </rPr>
      <t xml:space="preserve">Screening colorettale (sigmoidoscopia)</t>
    </r>
    <r>
      <rPr>
        <sz val="8"/>
        <rFont val="Arial"/>
        <family val="2"/>
        <charset val="1"/>
      </rPr>
      <t xml:space="preserve"> </t>
    </r>
    <r>
      <rPr>
        <b val="true"/>
        <sz val="8"/>
        <rFont val="Arial"/>
        <family val="2"/>
        <charset val="1"/>
      </rPr>
      <t xml:space="preserve">(b)</t>
    </r>
  </si>
  <si>
    <t xml:space="preserve">Popolazione bersaglio annuale (58enni)</t>
  </si>
  <si>
    <t xml:space="preserve">Copertura da inviti </t>
  </si>
  <si>
    <t xml:space="preserve">Aderenti </t>
  </si>
  <si>
    <t xml:space="preserve">-</t>
  </si>
  <si>
    <t xml:space="preserve">Screening colorettale (sangue occulto feci)</t>
  </si>
  <si>
    <t xml:space="preserve">Popolazione bersaglio annuale (58-69 anni)</t>
  </si>
  <si>
    <t xml:space="preserve">Inviti (c)</t>
  </si>
  <si>
    <t xml:space="preserve">Copertura da inviti screening  </t>
  </si>
  <si>
    <t xml:space="preserve">Dipartimento 7: CN1 e CN2</t>
  </si>
  <si>
    <t xml:space="preserve">Screening della cervice uterina</t>
  </si>
  <si>
    <t xml:space="preserve">Popolazione bersaglio annuale (25-64 anni)</t>
  </si>
  <si>
    <t xml:space="preserve">Tasso di identificazione per CIN2+ (‰)</t>
  </si>
  <si>
    <t xml:space="preserve">Dipartimento 7: CN1 e CN2 (a)</t>
  </si>
  <si>
    <r>
      <rPr>
        <b val="true"/>
        <sz val="8"/>
        <rFont val="Arial"/>
        <family val="2"/>
        <charset val="1"/>
      </rPr>
      <t xml:space="preserve">(a) </t>
    </r>
    <r>
      <rPr>
        <sz val="8"/>
        <rFont val="Arial"/>
        <family val="2"/>
        <charset val="1"/>
      </rPr>
      <t xml:space="preserve">La popolazione bersaglio delle donne 50-69 anni è composta dalle donne facenti parte dell'obiettivo del programma di screening mammografico definita sulla base delle attività.</t>
    </r>
  </si>
  <si>
    <r>
      <rPr>
        <b val="true"/>
        <sz val="8"/>
        <rFont val="Arial"/>
        <family val="2"/>
        <charset val="1"/>
      </rPr>
      <t xml:space="preserve">(b) </t>
    </r>
    <r>
      <rPr>
        <sz val="8"/>
        <rFont val="Arial"/>
        <family val="2"/>
        <charset val="1"/>
      </rPr>
      <t xml:space="preserve">A partire dal 2023 il protocollo dello screening colorettale prevede solo la ricerca del sangue occulto delle feci</t>
    </r>
  </si>
  <si>
    <r>
      <rPr>
        <b val="true"/>
        <sz val="8"/>
        <rFont val="Arial"/>
        <family val="2"/>
        <charset val="1"/>
      </rPr>
      <t xml:space="preserve">(d)</t>
    </r>
    <r>
      <rPr>
        <sz val="8"/>
        <rFont val="Arial"/>
        <family val="2"/>
        <charset val="1"/>
      </rPr>
      <t xml:space="preserve"> Il tasso di identificazione per lesioni CIN2+ include le lesioni identificate con PAP test come test di screening primario per le donne tra 24 e 29 anni e con HPV test come test di screening</t>
    </r>
  </si>
  <si>
    <t xml:space="preserve">     primario per le donne tra 30 e 64 anni, come da protocollo di screening.</t>
  </si>
  <si>
    <r>
      <rPr>
        <b val="true"/>
        <i val="true"/>
        <sz val="8"/>
        <rFont val="Arial"/>
        <family val="2"/>
        <charset val="1"/>
      </rPr>
      <t xml:space="preserve">Fonte:</t>
    </r>
    <r>
      <rPr>
        <b val="true"/>
        <sz val="8"/>
        <rFont val="Arial"/>
        <family val="2"/>
        <charset val="1"/>
      </rPr>
      <t xml:space="preserve"> S.S.D. Epidemiologia Screening - CPO Piemonte.</t>
    </r>
  </si>
  <si>
    <t xml:space="preserve">Tab.  4.28 Indicatori di copertura e adesione dei programmi di screening per dipartimento - Anni 2020-2022</t>
  </si>
  <si>
    <t xml:space="preserve">Screening colorettale (sigmoidoscopia)</t>
  </si>
  <si>
    <r>
      <rPr>
        <sz val="10"/>
        <rFont val="Arial"/>
        <family val="2"/>
        <charset val="1"/>
      </rPr>
      <t xml:space="preserve">Dipartimento 9: AL</t>
    </r>
    <r>
      <rPr>
        <b val="true"/>
        <sz val="8"/>
        <rFont val="Arial"/>
        <family val="2"/>
        <charset val="1"/>
      </rPr>
      <t xml:space="preserve"> (c)</t>
    </r>
  </si>
  <si>
    <r>
      <rPr>
        <b val="true"/>
        <sz val="8"/>
        <rFont val="Arial"/>
        <family val="2"/>
        <charset val="1"/>
      </rPr>
      <t xml:space="preserve">(b)</t>
    </r>
    <r>
      <rPr>
        <sz val="8"/>
        <rFont val="Arial"/>
        <family val="2"/>
        <charset val="1"/>
      </rPr>
      <t xml:space="preserve"> Per il 2018-2019, i dati del dipartimento 7 (Cuneo) sono stati forniti dai Responsabili del Dipartimento stesso.</t>
    </r>
  </si>
  <si>
    <r>
      <rPr>
        <b val="true"/>
        <sz val="8"/>
        <rFont val="Arial"/>
        <family val="2"/>
        <charset val="1"/>
      </rPr>
      <t xml:space="preserve">(c)</t>
    </r>
    <r>
      <rPr>
        <sz val="8"/>
        <rFont val="Arial"/>
        <family val="2"/>
        <charset val="1"/>
      </rPr>
      <t xml:space="preserve"> Nel 2020 non sono stati effettuati inviti al sangue occulto nelle feci, mentre sono stati eseguiti esami di primo e secondo livello che hanno determinato un tasso di identificazione per cancro.</t>
    </r>
  </si>
  <si>
    <t xml:space="preserve">Tab.  4.28 Indicatori di copertura e adesione dei programmi di screening per dipartimento - Anni 2018-2020</t>
  </si>
  <si>
    <r>
      <rPr>
        <sz val="10"/>
        <rFont val="Arial"/>
        <family val="2"/>
        <charset val="1"/>
      </rPr>
      <t xml:space="preserve">Dipartimento 9: AL</t>
    </r>
    <r>
      <rPr>
        <b val="true"/>
        <sz val="8"/>
        <rFont val="Arial"/>
        <family val="2"/>
        <charset val="1"/>
      </rPr>
      <t xml:space="preserve"> (1)</t>
    </r>
  </si>
  <si>
    <t xml:space="preserve">(a) La popolazione bersaglio delle donne 50-69 anni è composta dalle donne facenti parte dell'obiettivo del programma di screening mammografico definita sulla base delle attività.</t>
  </si>
  <si>
    <t xml:space="preserve">(b) Per il 2018-2019, i dati del dipartimento 7 (Cuneo) sono stati forniti dai Responsabili del Dipartimento stesso.</t>
  </si>
  <si>
    <t xml:space="preserve">(c) Nel 2020 non sono stati effettuati inviti al sangue occulto nelle feci, mentre sono stati eseguiti esami di primo e secondo livello che hanno determinato un tasso di identificazione per cancro.</t>
  </si>
  <si>
    <r>
      <rPr>
        <i val="true"/>
        <sz val="8"/>
        <rFont val="Arial"/>
        <family val="2"/>
        <charset val="1"/>
      </rPr>
      <t xml:space="preserve">Fonte:</t>
    </r>
    <r>
      <rPr>
        <sz val="8"/>
        <rFont val="Arial"/>
        <family val="2"/>
        <charset val="1"/>
      </rPr>
      <t xml:space="preserve"> S.S.D. Epidemiologia Screening - CPO Piemonte.</t>
    </r>
  </si>
  <si>
    <t xml:space="preserve">Tab.  4.28 Indicatori di copertura e adesione dei programmi di screening per dipartimento - Anni 2017-2019</t>
  </si>
  <si>
    <t xml:space="preserve">(b) Per il 2018 e 2019, i dati del dipartimento 7 (Cuneo) sono stati forniti dai Responsabili del Dipartimento stesso.</t>
  </si>
  <si>
    <r>
      <rPr>
        <i val="true"/>
        <sz val="8"/>
        <rFont val="Arial"/>
        <family val="2"/>
        <charset val="1"/>
      </rPr>
      <t xml:space="preserve">Fonte:</t>
    </r>
    <r>
      <rPr>
        <sz val="8"/>
        <rFont val="Arial"/>
        <family val="2"/>
        <charset val="1"/>
      </rPr>
      <t xml:space="preserve"> S.S.D. Epidemiologia Screening - CPO Piemonte</t>
    </r>
  </si>
  <si>
    <t xml:space="preserve">Tab.  4.28 Indicatori di copertura e adesione dei programmi di screening per dipartimento - Anni 2016-2018</t>
  </si>
  <si>
    <t xml:space="preserve">Popolazione bersaglio annuale (50-69 anni)</t>
  </si>
  <si>
    <t xml:space="preserve">(a) Per il 2018 i dati del dipartimento 7 (Cuneo) sono stati forniti dai Responsabili del dipartimento stesso.</t>
  </si>
  <si>
    <t xml:space="preserve">Tab. 4.28 Indicatori di copertura e adesione dei programmi di screening per dipartimento - Anni 2015-2017</t>
  </si>
  <si>
    <t xml:space="preserve">Screening cervicale (HPV + pap test)</t>
  </si>
  <si>
    <t xml:space="preserve">Partecipazione allo screening</t>
  </si>
  <si>
    <t xml:space="preserve">Tab.  4.28 Indicatori di copertura e adesione dei programmi di screening per dipartimento - Anni 2014-2016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</si>
</sst>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%"/>
    <numFmt numFmtId="167" formatCode="0"/>
    <numFmt numFmtId="168" formatCode="0.0"/>
    <numFmt numFmtId="169" formatCode="#,##0"/>
  </numFmts>
  <fonts count="3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u val="single"/>
      <sz val="10"/>
      <color rgb="FF0000FF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666699"/>
      <name val="Calibri"/>
      <family val="2"/>
      <charset val="1"/>
    </font>
    <font>
      <b val="true"/>
      <sz val="13"/>
      <color rgb="FF666699"/>
      <name val="Calibri"/>
      <family val="2"/>
      <charset val="1"/>
    </font>
    <font>
      <b val="true"/>
      <sz val="11"/>
      <color rgb="FF666699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Times New Roman"/>
      <family val="1"/>
      <charset val="1"/>
    </font>
    <font>
      <sz val="10"/>
      <name val="Corbel"/>
      <family val="2"/>
      <charset val="1"/>
    </font>
    <font>
      <b val="true"/>
      <i val="true"/>
      <sz val="8"/>
      <name val="Arial"/>
      <family val="2"/>
      <charset val="1"/>
    </font>
    <font>
      <i val="true"/>
      <sz val="8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3" borderId="3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10" fillId="3" borderId="1" applyFont="true" applyBorder="true" applyAlignment="true" applyProtection="false">
      <alignment horizontal="general" vertical="bottom" textRotation="0" wrapText="false" indent="0" shrinkToFit="false"/>
    </xf>
    <xf numFmtId="164" fontId="11" fillId="1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applyFont="true" applyBorder="true" applyAlignment="true" applyProtection="false">
      <alignment horizontal="general" vertical="bottom" textRotation="0" wrapText="false" indent="0" shrinkToFit="false"/>
    </xf>
    <xf numFmtId="164" fontId="13" fillId="9" borderId="5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  <xf numFmtId="164" fontId="18" fillId="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9" applyFont="true" applyBorder="true" applyAlignment="true" applyProtection="false">
      <alignment horizontal="general" vertical="bottom" textRotation="0" wrapText="false" indent="0" shrinkToFit="false"/>
    </xf>
    <xf numFmtId="164" fontId="21" fillId="17" borderId="0" applyFont="true" applyBorder="false" applyAlignment="true" applyProtection="false">
      <alignment horizontal="general" vertical="bottom" textRotation="0" wrapText="false" indent="0" shrinkToFit="false"/>
    </xf>
    <xf numFmtId="164" fontId="22" fillId="7" borderId="0" applyFont="true" applyBorder="false" applyAlignment="true" applyProtection="false">
      <alignment horizontal="general" vertical="bottom" textRotation="0" wrapText="false" indent="0" shrinkToFit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1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11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1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1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10" borderId="1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1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12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2" fillId="4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1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10" borderId="1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1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4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legamento ipertestuale 2" xfId="41"/>
    <cellStyle name="Colore 1" xfId="42"/>
    <cellStyle name="Colore 2" xfId="43"/>
    <cellStyle name="Colore 3" xfId="44"/>
    <cellStyle name="Colore 4" xfId="45"/>
    <cellStyle name="Colore 5" xfId="46"/>
    <cellStyle name="Colore 6" xfId="47"/>
    <cellStyle name="Input" xfId="48"/>
    <cellStyle name="Neutrale" xfId="49"/>
    <cellStyle name="Normale 2" xfId="50"/>
    <cellStyle name="Nota 1" xfId="51"/>
    <cellStyle name="Output" xfId="52"/>
    <cellStyle name="Percentuale 2" xfId="53"/>
    <cellStyle name="Percentuale 3" xfId="54"/>
    <cellStyle name="Testo avviso" xfId="55"/>
    <cellStyle name="Testo descrittivo" xfId="56"/>
    <cellStyle name="Titolo 1 1" xfId="57"/>
    <cellStyle name="Titolo 2 1" xfId="58"/>
    <cellStyle name="Titolo 3" xfId="59"/>
    <cellStyle name="Titolo 4" xfId="60"/>
    <cellStyle name="Titolo 5" xfId="61"/>
    <cellStyle name="Totale" xfId="62"/>
    <cellStyle name="Valore non valido" xfId="63"/>
    <cellStyle name="Valore valido" xfId="6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3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2" width="10"/>
    <col collapsed="false" customWidth="true" hidden="false" outlineLevel="0" max="3" min="3" style="3" width="15.71"/>
    <col collapsed="false" customWidth="true" hidden="false" outlineLevel="0" max="7" min="4" style="3" width="14.71"/>
    <col collapsed="false" customWidth="true" hidden="false" outlineLevel="0" max="8" min="8" style="3" width="20.14"/>
    <col collapsed="false" customWidth="true" hidden="false" outlineLevel="0" max="9" min="9" style="3" width="8.42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0</v>
      </c>
      <c r="B1" s="5"/>
      <c r="H1" s="6"/>
    </row>
    <row r="2" customFormat="false" ht="12.75" hidden="false" customHeight="false" outlineLevel="0" collapsed="false">
      <c r="A2" s="7"/>
      <c r="B2" s="8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9"/>
      <c r="C3" s="10" t="s">
        <v>1</v>
      </c>
      <c r="D3" s="10"/>
      <c r="E3" s="10"/>
      <c r="F3" s="10"/>
      <c r="G3" s="10"/>
      <c r="H3" s="10"/>
    </row>
    <row r="4" customFormat="false" ht="52.5" hidden="false" customHeight="true" outlineLevel="0" collapsed="false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customFormat="false" ht="14.1" hidden="false" customHeight="true" outlineLevel="0" collapsed="false">
      <c r="A5" s="1" t="s">
        <v>10</v>
      </c>
      <c r="B5" s="2" t="n">
        <v>2023</v>
      </c>
      <c r="C5" s="3" t="n">
        <v>72123</v>
      </c>
      <c r="D5" s="3" t="n">
        <v>45428</v>
      </c>
      <c r="E5" s="15" t="n">
        <f aca="false">D5/C5</f>
        <v>0.629868419228263</v>
      </c>
      <c r="F5" s="3" t="n">
        <v>22239</v>
      </c>
      <c r="G5" s="15" t="n">
        <f aca="false">F5/D5</f>
        <v>0.489543893633882</v>
      </c>
      <c r="H5" s="3" t="n">
        <v>7.3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Format="false" ht="14.1" hidden="false" customHeight="true" outlineLevel="0" collapsed="false">
      <c r="A6" s="3"/>
      <c r="B6" s="2" t="n">
        <v>2022</v>
      </c>
      <c r="C6" s="16" t="n">
        <v>53759</v>
      </c>
      <c r="D6" s="3" t="n">
        <v>51741</v>
      </c>
      <c r="E6" s="15" t="n">
        <f aca="false">D6/C6</f>
        <v>0.962462099369408</v>
      </c>
      <c r="F6" s="3" t="n">
        <v>18374</v>
      </c>
      <c r="G6" s="15" t="n">
        <f aca="false">F6/D6</f>
        <v>0.355114899209524</v>
      </c>
      <c r="H6" s="17" t="n">
        <v>7</v>
      </c>
      <c r="J6" s="18"/>
      <c r="L6" s="14"/>
      <c r="M6" s="14"/>
      <c r="N6" s="14"/>
      <c r="O6" s="14"/>
      <c r="P6" s="14"/>
      <c r="Q6" s="14"/>
      <c r="R6" s="14"/>
      <c r="S6" s="14"/>
      <c r="T6" s="14"/>
    </row>
    <row r="7" customFormat="false" ht="14.1" hidden="false" customHeight="true" outlineLevel="0" collapsed="false">
      <c r="B7" s="2" t="n">
        <v>2021</v>
      </c>
      <c r="C7" s="16" t="n">
        <v>62406</v>
      </c>
      <c r="D7" s="3" t="n">
        <v>79920</v>
      </c>
      <c r="E7" s="19" t="n">
        <f aca="false">D7/C7</f>
        <v>1.28064609172195</v>
      </c>
      <c r="F7" s="3" t="n">
        <v>30551</v>
      </c>
      <c r="G7" s="15" t="n">
        <f aca="false">F7/D7</f>
        <v>0.38226976976977</v>
      </c>
      <c r="H7" s="3" t="n">
        <v>7.2</v>
      </c>
      <c r="J7" s="20"/>
    </row>
    <row r="8" customFormat="false" ht="14.1" hidden="false" customHeight="true" outlineLevel="0" collapsed="false">
      <c r="C8" s="16"/>
      <c r="E8" s="21"/>
      <c r="F8" s="22"/>
      <c r="G8" s="21"/>
      <c r="H8" s="23"/>
    </row>
    <row r="9" customFormat="false" ht="14.1" hidden="false" customHeight="true" outlineLevel="0" collapsed="false">
      <c r="A9" s="1" t="s">
        <v>11</v>
      </c>
      <c r="B9" s="2" t="n">
        <v>2023</v>
      </c>
      <c r="C9" s="3" t="n">
        <v>23670</v>
      </c>
      <c r="D9" s="3" t="n">
        <v>23633</v>
      </c>
      <c r="E9" s="15" t="n">
        <f aca="false">D9/C9</f>
        <v>0.998436839881707</v>
      </c>
      <c r="F9" s="3" t="n">
        <v>13147</v>
      </c>
      <c r="G9" s="15" t="n">
        <f aca="false">F9/D9</f>
        <v>0.556298396310244</v>
      </c>
      <c r="H9" s="3" t="n">
        <v>6.3</v>
      </c>
    </row>
    <row r="10" customFormat="false" ht="14.1" hidden="false" customHeight="true" outlineLevel="0" collapsed="false">
      <c r="A10" s="3"/>
      <c r="B10" s="2" t="n">
        <v>2022</v>
      </c>
      <c r="C10" s="16" t="n">
        <v>16228</v>
      </c>
      <c r="D10" s="3" t="n">
        <v>19058</v>
      </c>
      <c r="E10" s="15" t="n">
        <f aca="false">D10/C10</f>
        <v>1.17438994330786</v>
      </c>
      <c r="F10" s="3" t="n">
        <v>10074</v>
      </c>
      <c r="G10" s="15" t="n">
        <f aca="false">F10/D10</f>
        <v>0.528596914681499</v>
      </c>
      <c r="H10" s="3" t="n">
        <v>5.9</v>
      </c>
    </row>
    <row r="11" customFormat="false" ht="14.1" hidden="false" customHeight="true" outlineLevel="0" collapsed="false">
      <c r="B11" s="2" t="n">
        <v>2021</v>
      </c>
      <c r="C11" s="16" t="n">
        <v>22451</v>
      </c>
      <c r="D11" s="3" t="n">
        <v>26482</v>
      </c>
      <c r="E11" s="19" t="n">
        <f aca="false">D11/C11</f>
        <v>1.1795465680816</v>
      </c>
      <c r="F11" s="3" t="n">
        <v>12592</v>
      </c>
      <c r="G11" s="15" t="n">
        <f aca="false">F11/D11</f>
        <v>0.47549278755381</v>
      </c>
      <c r="H11" s="3" t="n">
        <v>7.3</v>
      </c>
    </row>
    <row r="12" customFormat="false" ht="14.1" hidden="false" customHeight="true" outlineLevel="0" collapsed="false">
      <c r="C12" s="16"/>
      <c r="E12" s="21"/>
      <c r="F12" s="22"/>
      <c r="G12" s="21"/>
      <c r="H12" s="23"/>
    </row>
    <row r="13" customFormat="false" ht="14.1" hidden="false" customHeight="true" outlineLevel="0" collapsed="false">
      <c r="A13" s="1" t="s">
        <v>12</v>
      </c>
      <c r="B13" s="2" t="n">
        <v>2023</v>
      </c>
      <c r="C13" s="3" t="n">
        <v>56659</v>
      </c>
      <c r="D13" s="3" t="n">
        <v>58227</v>
      </c>
      <c r="E13" s="15" t="n">
        <f aca="false">D13/C13</f>
        <v>1.02767433240968</v>
      </c>
      <c r="F13" s="3" t="n">
        <v>26424</v>
      </c>
      <c r="G13" s="15" t="n">
        <f aca="false">F13/D13</f>
        <v>0.453810088103457</v>
      </c>
      <c r="H13" s="3" t="n">
        <v>5.3</v>
      </c>
    </row>
    <row r="14" customFormat="false" ht="14.1" hidden="false" customHeight="true" outlineLevel="0" collapsed="false">
      <c r="A14" s="3"/>
      <c r="B14" s="2" t="n">
        <v>2022</v>
      </c>
      <c r="C14" s="16" t="n">
        <v>26363</v>
      </c>
      <c r="D14" s="3" t="n">
        <v>26663</v>
      </c>
      <c r="E14" s="15" t="n">
        <f aca="false">D14/C14</f>
        <v>1.01137958502447</v>
      </c>
      <c r="F14" s="3" t="n">
        <v>16864</v>
      </c>
      <c r="G14" s="15" t="n">
        <f aca="false">F14/D14</f>
        <v>0.632486966957957</v>
      </c>
      <c r="H14" s="3" t="n">
        <v>6.3</v>
      </c>
    </row>
    <row r="15" customFormat="false" ht="14.1" hidden="false" customHeight="true" outlineLevel="0" collapsed="false">
      <c r="B15" s="2" t="n">
        <v>2021</v>
      </c>
      <c r="C15" s="16" t="n">
        <v>43629.5</v>
      </c>
      <c r="D15" s="3" t="n">
        <v>64352</v>
      </c>
      <c r="E15" s="19" t="n">
        <f aca="false">D15/C15</f>
        <v>1.47496533308885</v>
      </c>
      <c r="F15" s="3" t="n">
        <v>27260</v>
      </c>
      <c r="G15" s="15" t="n">
        <f aca="false">F15/D15</f>
        <v>0.423607657881651</v>
      </c>
      <c r="H15" s="3" t="n">
        <v>4.9</v>
      </c>
    </row>
    <row r="16" customFormat="false" ht="14.1" hidden="false" customHeight="true" outlineLevel="0" collapsed="false">
      <c r="C16" s="16"/>
      <c r="E16" s="21"/>
      <c r="F16" s="22"/>
      <c r="G16" s="21"/>
      <c r="H16" s="23"/>
    </row>
    <row r="17" customFormat="false" ht="14.1" hidden="false" customHeight="true" outlineLevel="0" collapsed="false">
      <c r="A17" s="1" t="s">
        <v>13</v>
      </c>
      <c r="B17" s="2" t="n">
        <v>2023</v>
      </c>
      <c r="C17" s="3" t="n">
        <v>42316</v>
      </c>
      <c r="D17" s="3" t="n">
        <v>43322</v>
      </c>
      <c r="E17" s="15" t="n">
        <f aca="false">D17/C17</f>
        <v>1.02377351356461</v>
      </c>
      <c r="F17" s="3" t="n">
        <v>25889</v>
      </c>
      <c r="G17" s="15" t="n">
        <f aca="false">F17/D17</f>
        <v>0.597594755551452</v>
      </c>
      <c r="H17" s="3" t="n">
        <v>5.2</v>
      </c>
    </row>
    <row r="18" customFormat="false" ht="14.1" hidden="false" customHeight="true" outlineLevel="0" collapsed="false">
      <c r="A18" s="3"/>
      <c r="B18" s="2" t="n">
        <v>2022</v>
      </c>
      <c r="C18" s="16" t="n">
        <v>34397</v>
      </c>
      <c r="D18" s="3" t="n">
        <v>31007</v>
      </c>
      <c r="E18" s="15" t="n">
        <f aca="false">D18/C18</f>
        <v>0.90144489345001</v>
      </c>
      <c r="F18" s="3" t="n">
        <v>18386</v>
      </c>
      <c r="G18" s="15" t="n">
        <f aca="false">F18/D18</f>
        <v>0.592962879349824</v>
      </c>
      <c r="H18" s="3" t="n">
        <v>5.9</v>
      </c>
    </row>
    <row r="19" customFormat="false" ht="14.1" hidden="false" customHeight="true" outlineLevel="0" collapsed="false">
      <c r="B19" s="2" t="n">
        <v>2021</v>
      </c>
      <c r="C19" s="16" t="n">
        <v>38532</v>
      </c>
      <c r="D19" s="3" t="n">
        <v>42963</v>
      </c>
      <c r="E19" s="19" t="n">
        <f aca="false">D19/C19</f>
        <v>1.11499532855808</v>
      </c>
      <c r="F19" s="3" t="n">
        <v>25356</v>
      </c>
      <c r="G19" s="15" t="n">
        <f aca="false">F19/D19</f>
        <v>0.590182249842888</v>
      </c>
      <c r="H19" s="3" t="n">
        <v>6.5</v>
      </c>
    </row>
    <row r="20" customFormat="false" ht="14.1" hidden="false" customHeight="true" outlineLevel="0" collapsed="false">
      <c r="C20" s="16"/>
      <c r="E20" s="21"/>
      <c r="F20" s="22"/>
      <c r="G20" s="21"/>
      <c r="H20" s="23"/>
      <c r="I20" s="24"/>
    </row>
    <row r="21" customFormat="false" ht="14.1" hidden="false" customHeight="true" outlineLevel="0" collapsed="false">
      <c r="A21" s="1" t="s">
        <v>14</v>
      </c>
      <c r="B21" s="2" t="n">
        <v>2023</v>
      </c>
      <c r="C21" s="3" t="n">
        <v>29949</v>
      </c>
      <c r="D21" s="3" t="n">
        <v>31353</v>
      </c>
      <c r="E21" s="15" t="n">
        <f aca="false">D21/C21</f>
        <v>1.04687969548232</v>
      </c>
      <c r="F21" s="3" t="n">
        <v>15412</v>
      </c>
      <c r="G21" s="15" t="n">
        <f aca="false">F21/D21</f>
        <v>0.491563805696425</v>
      </c>
      <c r="H21" s="3" t="n">
        <v>3.8</v>
      </c>
      <c r="I21" s="24"/>
    </row>
    <row r="22" customFormat="false" ht="14.1" hidden="false" customHeight="true" outlineLevel="0" collapsed="false">
      <c r="A22" s="3"/>
      <c r="B22" s="2" t="n">
        <v>2022</v>
      </c>
      <c r="C22" s="16" t="n">
        <v>18194</v>
      </c>
      <c r="D22" s="3" t="n">
        <v>16930</v>
      </c>
      <c r="E22" s="15" t="n">
        <f aca="false">D22/C22</f>
        <v>0.930526547213367</v>
      </c>
      <c r="F22" s="3" t="n">
        <v>8411</v>
      </c>
      <c r="G22" s="15" t="n">
        <f aca="false">F22/D22</f>
        <v>0.496810395747194</v>
      </c>
      <c r="H22" s="3" t="n">
        <v>1.9</v>
      </c>
      <c r="I22" s="24"/>
    </row>
    <row r="23" customFormat="false" ht="14.1" hidden="false" customHeight="true" outlineLevel="0" collapsed="false">
      <c r="B23" s="2" t="n">
        <v>2021</v>
      </c>
      <c r="C23" s="16" t="n">
        <v>25582</v>
      </c>
      <c r="D23" s="3" t="n">
        <v>27406</v>
      </c>
      <c r="E23" s="19" t="n">
        <f aca="false">D23/C23</f>
        <v>1.07130013290595</v>
      </c>
      <c r="F23" s="3" t="n">
        <v>13055</v>
      </c>
      <c r="G23" s="15" t="n">
        <f aca="false">F23/D23</f>
        <v>0.476355542581916</v>
      </c>
      <c r="H23" s="3" t="n">
        <v>2.2</v>
      </c>
      <c r="I23" s="24"/>
    </row>
    <row r="24" customFormat="false" ht="14.1" hidden="false" customHeight="true" outlineLevel="0" collapsed="false">
      <c r="C24" s="16"/>
      <c r="E24" s="21"/>
      <c r="F24" s="22"/>
      <c r="G24" s="21"/>
      <c r="H24" s="23"/>
      <c r="I24" s="24"/>
    </row>
    <row r="25" customFormat="false" ht="14.1" hidden="false" customHeight="true" outlineLevel="0" collapsed="false">
      <c r="A25" s="1" t="s">
        <v>15</v>
      </c>
      <c r="B25" s="2" t="n">
        <v>2023</v>
      </c>
      <c r="C25" s="3" t="n">
        <v>36752</v>
      </c>
      <c r="D25" s="3" t="n">
        <v>37896</v>
      </c>
      <c r="E25" s="15" t="n">
        <f aca="false">D25/C25</f>
        <v>1.03112755768394</v>
      </c>
      <c r="F25" s="3" t="n">
        <v>24996</v>
      </c>
      <c r="G25" s="15" t="n">
        <f aca="false">F25/D25</f>
        <v>0.659594680177328</v>
      </c>
      <c r="H25" s="3" t="n">
        <v>4.5</v>
      </c>
      <c r="I25" s="24"/>
    </row>
    <row r="26" customFormat="false" ht="14.1" hidden="false" customHeight="true" outlineLevel="0" collapsed="false">
      <c r="A26" s="3"/>
      <c r="B26" s="2" t="n">
        <v>2022</v>
      </c>
      <c r="C26" s="16" t="n">
        <v>41290</v>
      </c>
      <c r="D26" s="3" t="n">
        <v>38689</v>
      </c>
      <c r="E26" s="15" t="n">
        <f aca="false">D26/C26</f>
        <v>0.937006539113587</v>
      </c>
      <c r="F26" s="3" t="n">
        <v>18352</v>
      </c>
      <c r="G26" s="15" t="n">
        <f aca="false">F26/D26</f>
        <v>0.474346713536147</v>
      </c>
      <c r="H26" s="3" t="n">
        <v>5.1</v>
      </c>
      <c r="I26" s="24"/>
    </row>
    <row r="27" customFormat="false" ht="14.1" hidden="false" customHeight="true" outlineLevel="0" collapsed="false">
      <c r="B27" s="2" t="n">
        <v>2021</v>
      </c>
      <c r="C27" s="16" t="n">
        <v>38444</v>
      </c>
      <c r="D27" s="3" t="n">
        <v>36470</v>
      </c>
      <c r="E27" s="19" t="n">
        <f aca="false">D27/C27</f>
        <v>0.948652585579024</v>
      </c>
      <c r="F27" s="3" t="n">
        <v>25000</v>
      </c>
      <c r="G27" s="15" t="n">
        <f aca="false">F27/D27</f>
        <v>0.685494927337538</v>
      </c>
      <c r="H27" s="3" t="n">
        <v>4</v>
      </c>
      <c r="I27" s="24"/>
    </row>
    <row r="28" customFormat="false" ht="14.1" hidden="false" customHeight="true" outlineLevel="0" collapsed="false">
      <c r="C28" s="16"/>
      <c r="E28" s="21"/>
      <c r="F28" s="22"/>
      <c r="G28" s="21"/>
      <c r="H28" s="23"/>
      <c r="I28" s="24"/>
    </row>
    <row r="29" customFormat="false" ht="14.1" hidden="false" customHeight="true" outlineLevel="0" collapsed="false">
      <c r="A29" s="1" t="s">
        <v>16</v>
      </c>
      <c r="B29" s="2" t="n">
        <v>2023</v>
      </c>
      <c r="C29" s="3" t="n">
        <v>43058</v>
      </c>
      <c r="D29" s="3" t="n">
        <v>43557</v>
      </c>
      <c r="E29" s="15" t="n">
        <f aca="false">D29/C29</f>
        <v>1.01158901946212</v>
      </c>
      <c r="F29" s="3" t="n">
        <v>29437</v>
      </c>
      <c r="G29" s="15" t="n">
        <f aca="false">F29/D29</f>
        <v>0.675827077163257</v>
      </c>
      <c r="H29" s="3" t="n">
        <v>5.2</v>
      </c>
      <c r="I29" s="24"/>
    </row>
    <row r="30" customFormat="false" ht="14.1" hidden="false" customHeight="true" outlineLevel="0" collapsed="false">
      <c r="A30" s="3"/>
      <c r="B30" s="2" t="n">
        <v>2022</v>
      </c>
      <c r="C30" s="16" t="n">
        <v>46529</v>
      </c>
      <c r="D30" s="3" t="n">
        <f aca="false">42904+56</f>
        <v>42960</v>
      </c>
      <c r="E30" s="15" t="n">
        <f aca="false">D30/C30</f>
        <v>0.923295149261751</v>
      </c>
      <c r="F30" s="3" t="n">
        <v>25032</v>
      </c>
      <c r="G30" s="15" t="n">
        <f aca="false">F30/D30</f>
        <v>0.58268156424581</v>
      </c>
      <c r="H30" s="3" t="n">
        <v>6.6</v>
      </c>
      <c r="I30" s="24"/>
    </row>
    <row r="31" customFormat="false" ht="14.1" hidden="false" customHeight="true" outlineLevel="0" collapsed="false">
      <c r="B31" s="2" t="n">
        <v>2021</v>
      </c>
      <c r="C31" s="16" t="n">
        <v>41438.5</v>
      </c>
      <c r="D31" s="3" t="n">
        <v>36879</v>
      </c>
      <c r="E31" s="19" t="n">
        <f aca="false">D31/C31</f>
        <v>0.889969472833235</v>
      </c>
      <c r="F31" s="3" t="n">
        <v>24216</v>
      </c>
      <c r="G31" s="15" t="n">
        <f aca="false">F31/D31</f>
        <v>0.656633856666396</v>
      </c>
      <c r="H31" s="3" t="n">
        <v>8.1</v>
      </c>
      <c r="I31" s="24"/>
    </row>
    <row r="32" customFormat="false" ht="14.1" hidden="false" customHeight="true" outlineLevel="0" collapsed="false">
      <c r="C32" s="16"/>
      <c r="E32" s="21"/>
      <c r="F32" s="22"/>
      <c r="G32" s="21"/>
      <c r="H32" s="23"/>
      <c r="I32" s="24"/>
    </row>
    <row r="33" customFormat="false" ht="14.1" hidden="false" customHeight="true" outlineLevel="0" collapsed="false">
      <c r="A33" s="1" t="s">
        <v>17</v>
      </c>
      <c r="B33" s="2" t="n">
        <v>2023</v>
      </c>
      <c r="C33" s="3" t="n">
        <v>14965</v>
      </c>
      <c r="D33" s="3" t="n">
        <v>17639</v>
      </c>
      <c r="E33" s="15" t="n">
        <f aca="false">D33/C33</f>
        <v>1.17868359505513</v>
      </c>
      <c r="F33" s="3" t="n">
        <v>9187</v>
      </c>
      <c r="G33" s="15" t="n">
        <f aca="false">F33/D33</f>
        <v>0.520834514428256</v>
      </c>
      <c r="H33" s="3" t="n">
        <v>5.7</v>
      </c>
      <c r="I33" s="24"/>
    </row>
    <row r="34" customFormat="false" ht="14.1" hidden="false" customHeight="true" outlineLevel="0" collapsed="false">
      <c r="A34" s="3"/>
      <c r="B34" s="2" t="n">
        <v>2022</v>
      </c>
      <c r="C34" s="16" t="n">
        <v>12423</v>
      </c>
      <c r="D34" s="3" t="n">
        <v>13345</v>
      </c>
      <c r="E34" s="15" t="n">
        <f aca="false">D34/C34</f>
        <v>1.07421717781534</v>
      </c>
      <c r="F34" s="3" t="n">
        <v>7249</v>
      </c>
      <c r="G34" s="15" t="n">
        <f aca="false">F34/D34</f>
        <v>0.543199700262271</v>
      </c>
      <c r="H34" s="3" t="n">
        <v>6.9</v>
      </c>
      <c r="I34" s="24"/>
    </row>
    <row r="35" customFormat="false" ht="14.1" hidden="false" customHeight="true" outlineLevel="0" collapsed="false">
      <c r="B35" s="2" t="n">
        <v>2021</v>
      </c>
      <c r="C35" s="16" t="n">
        <v>14762</v>
      </c>
      <c r="D35" s="3" t="n">
        <v>17515</v>
      </c>
      <c r="E35" s="19" t="n">
        <f aca="false">D35/C35</f>
        <v>1.18649234521068</v>
      </c>
      <c r="F35" s="3" t="n">
        <v>8599</v>
      </c>
      <c r="G35" s="15" t="n">
        <f aca="false">F35/D35</f>
        <v>0.490950613759635</v>
      </c>
      <c r="H35" s="3" t="n">
        <v>7.9</v>
      </c>
      <c r="I35" s="24"/>
    </row>
    <row r="36" customFormat="false" ht="14.1" hidden="false" customHeight="true" outlineLevel="0" collapsed="false">
      <c r="C36" s="16"/>
      <c r="E36" s="21"/>
      <c r="F36" s="22"/>
      <c r="G36" s="21"/>
      <c r="H36" s="23"/>
      <c r="I36" s="24"/>
    </row>
    <row r="37" customFormat="false" ht="14.1" hidden="false" customHeight="true" outlineLevel="0" collapsed="false">
      <c r="A37" s="1" t="s">
        <v>18</v>
      </c>
      <c r="B37" s="2" t="n">
        <v>2023</v>
      </c>
      <c r="C37" s="3" t="n">
        <v>29600</v>
      </c>
      <c r="D37" s="3" t="n">
        <v>36367</v>
      </c>
      <c r="E37" s="15" t="n">
        <f aca="false">D37/C37</f>
        <v>1.22861486486487</v>
      </c>
      <c r="F37" s="3" t="n">
        <v>16674</v>
      </c>
      <c r="G37" s="15" t="n">
        <f aca="false">F37/D37</f>
        <v>0.458492589435477</v>
      </c>
      <c r="H37" s="3" t="n">
        <v>7.7</v>
      </c>
      <c r="I37" s="24"/>
    </row>
    <row r="38" customFormat="false" ht="14.1" hidden="false" customHeight="true" outlineLevel="0" collapsed="false">
      <c r="A38" s="3"/>
      <c r="B38" s="2" t="n">
        <v>2022</v>
      </c>
      <c r="C38" s="16" t="n">
        <v>30687</v>
      </c>
      <c r="D38" s="3" t="n">
        <v>32437</v>
      </c>
      <c r="E38" s="15" t="n">
        <f aca="false">D38/C38</f>
        <v>1.05702740574185</v>
      </c>
      <c r="F38" s="3" t="n">
        <v>15791</v>
      </c>
      <c r="G38" s="15" t="n">
        <f aca="false">F38/D38</f>
        <v>0.486820606097975</v>
      </c>
      <c r="H38" s="3" t="n">
        <v>0.68</v>
      </c>
      <c r="I38" s="24"/>
      <c r="L38" s="25"/>
    </row>
    <row r="39" customFormat="false" ht="14.1" hidden="false" customHeight="true" outlineLevel="0" collapsed="false">
      <c r="B39" s="2" t="n">
        <v>2021</v>
      </c>
      <c r="C39" s="16" t="n">
        <v>32511.5</v>
      </c>
      <c r="D39" s="3" t="n">
        <v>38016</v>
      </c>
      <c r="E39" s="19" t="n">
        <f aca="false">D39/C39</f>
        <v>1.16930932131707</v>
      </c>
      <c r="F39" s="3" t="n">
        <v>16910</v>
      </c>
      <c r="G39" s="15" t="n">
        <f aca="false">F39/D39</f>
        <v>0.44481271043771</v>
      </c>
      <c r="H39" s="3" t="n">
        <v>5.1</v>
      </c>
      <c r="I39" s="24"/>
    </row>
    <row r="40" customFormat="false" ht="14.1" hidden="false" customHeight="true" outlineLevel="0" collapsed="false">
      <c r="C40" s="16"/>
      <c r="E40" s="21"/>
      <c r="F40" s="22"/>
      <c r="G40" s="21"/>
      <c r="H40" s="26"/>
      <c r="I40" s="24"/>
    </row>
    <row r="41" customFormat="false" ht="14.1" hidden="false" customHeight="true" outlineLevel="0" collapsed="false">
      <c r="A41" s="27" t="s">
        <v>19</v>
      </c>
      <c r="B41" s="28" t="n">
        <v>2023</v>
      </c>
      <c r="C41" s="29" t="n">
        <f aca="false">SUM(C37+C33+C29+C25+C21+C17+C13+C9+C5)</f>
        <v>349092</v>
      </c>
      <c r="D41" s="29" t="n">
        <f aca="false">SUM(D37+D33+D29+D25+D21+D17+D13+D9+D5)</f>
        <v>337422</v>
      </c>
      <c r="E41" s="30" t="n">
        <f aca="false">D41/C41</f>
        <v>0.966570416967447</v>
      </c>
      <c r="F41" s="29" t="n">
        <f aca="false">SUM(F37+F33+F29+F25+F21+F17+F13+F9+F5)</f>
        <v>183405</v>
      </c>
      <c r="G41" s="30" t="n">
        <f aca="false">F41/D41</f>
        <v>0.543547842167968</v>
      </c>
      <c r="H41" s="31" t="n">
        <v>6.2</v>
      </c>
      <c r="I41" s="24"/>
    </row>
    <row r="42" customFormat="false" ht="14.1" hidden="false" customHeight="true" outlineLevel="0" collapsed="false">
      <c r="A42" s="27"/>
      <c r="B42" s="28" t="n">
        <v>2022</v>
      </c>
      <c r="C42" s="29" t="n">
        <f aca="false">SUM(C38+C34+C30+C26+C22+C18+C14+C10+C6)</f>
        <v>279870</v>
      </c>
      <c r="D42" s="31" t="n">
        <f aca="false">SUM(D38+D34+D30+D26+D22+D18+D14+D10+D6)</f>
        <v>272830</v>
      </c>
      <c r="E42" s="30" t="n">
        <f aca="false">D42/C42</f>
        <v>0.974845463965413</v>
      </c>
      <c r="F42" s="31" t="n">
        <f aca="false">SUM(F38+F34+F30+F26+F22+F18+F14+F10+F6)</f>
        <v>138533</v>
      </c>
      <c r="G42" s="30" t="n">
        <f aca="false">F42/D42</f>
        <v>0.507763075908075</v>
      </c>
      <c r="H42" s="31" t="n">
        <v>5.3</v>
      </c>
      <c r="I42" s="24"/>
    </row>
    <row r="43" customFormat="false" ht="14.1" hidden="false" customHeight="true" outlineLevel="0" collapsed="false">
      <c r="A43" s="27"/>
      <c r="B43" s="28" t="n">
        <v>2021</v>
      </c>
      <c r="C43" s="29" t="n">
        <f aca="false">SUM(C39+C35+C31+C27+C23+C19+C15+C11+C7)</f>
        <v>319756.5</v>
      </c>
      <c r="D43" s="31" t="n">
        <f aca="false">SUM(D39+D35+D31+D27+D23+D19+D15+D11+D7)</f>
        <v>370003</v>
      </c>
      <c r="E43" s="32" t="n">
        <f aca="false">D43/C43</f>
        <v>1.1571398861321</v>
      </c>
      <c r="F43" s="31" t="n">
        <f aca="false">SUM(F39+F35+F31+F27+F23+F19+F15+F11+F7)</f>
        <v>183539</v>
      </c>
      <c r="G43" s="32" t="n">
        <f aca="false">F43/D43</f>
        <v>0.496047329345978</v>
      </c>
      <c r="H43" s="31" t="n">
        <v>5.9</v>
      </c>
      <c r="I43" s="24"/>
    </row>
    <row r="44" customFormat="false" ht="12.75" hidden="false" customHeight="false" outlineLevel="0" collapsed="false">
      <c r="A44" s="33"/>
      <c r="B44" s="34"/>
      <c r="C44" s="35"/>
      <c r="D44" s="35"/>
      <c r="E44" s="35"/>
      <c r="F44" s="36"/>
      <c r="G44" s="36"/>
      <c r="H44" s="37"/>
    </row>
    <row r="45" customFormat="false" ht="12.75" hidden="false" customHeight="false" outlineLevel="0" collapsed="false">
      <c r="A45" s="11"/>
      <c r="B45" s="38"/>
      <c r="C45" s="39"/>
      <c r="D45" s="39"/>
      <c r="E45" s="39"/>
      <c r="F45" s="40"/>
      <c r="G45" s="40"/>
      <c r="H45" s="41"/>
    </row>
    <row r="46" customFormat="false" ht="18" hidden="false" customHeight="true" outlineLevel="0" collapsed="false">
      <c r="A46" s="42"/>
      <c r="B46" s="9"/>
      <c r="C46" s="10" t="s">
        <v>20</v>
      </c>
      <c r="D46" s="10"/>
      <c r="E46" s="10"/>
      <c r="F46" s="10"/>
      <c r="G46" s="10"/>
      <c r="H46" s="10"/>
    </row>
    <row r="47" customFormat="false" ht="42" hidden="false" customHeight="true" outlineLevel="0" collapsed="false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customFormat="false" ht="14.1" hidden="false" customHeight="true" outlineLevel="0" collapsed="false">
      <c r="A48" s="1" t="s">
        <v>10</v>
      </c>
      <c r="B48" s="2" t="n">
        <v>2023</v>
      </c>
      <c r="C48" s="43" t="s">
        <v>24</v>
      </c>
      <c r="D48" s="43" t="s">
        <v>24</v>
      </c>
      <c r="E48" s="43" t="s">
        <v>24</v>
      </c>
      <c r="F48" s="43" t="s">
        <v>24</v>
      </c>
      <c r="G48" s="43" t="s">
        <v>24</v>
      </c>
      <c r="H48" s="43" t="s">
        <v>24</v>
      </c>
    </row>
    <row r="49" customFormat="false" ht="14.1" hidden="false" customHeight="true" outlineLevel="0" collapsed="false">
      <c r="B49" s="2" t="n">
        <v>2022</v>
      </c>
      <c r="C49" s="3" t="n">
        <v>12873</v>
      </c>
      <c r="D49" s="3" t="n">
        <v>14280</v>
      </c>
      <c r="E49" s="15" t="n">
        <f aca="false">D49/C49</f>
        <v>1.10929853181077</v>
      </c>
      <c r="F49" s="3" t="n">
        <v>4633</v>
      </c>
      <c r="G49" s="15" t="n">
        <f aca="false">F49/D49</f>
        <v>0.324439775910364</v>
      </c>
      <c r="H49" s="3" t="n">
        <v>3.7</v>
      </c>
    </row>
    <row r="50" customFormat="false" ht="14.1" hidden="false" customHeight="true" outlineLevel="0" collapsed="false">
      <c r="A50" s="3"/>
      <c r="B50" s="2" t="n">
        <v>2021</v>
      </c>
      <c r="C50" s="22" t="n">
        <v>6857</v>
      </c>
      <c r="D50" s="22" t="n">
        <v>6720</v>
      </c>
      <c r="E50" s="21" t="n">
        <f aca="false">D50/C50</f>
        <v>0.980020417092023</v>
      </c>
      <c r="F50" s="22" t="n">
        <v>2027</v>
      </c>
      <c r="G50" s="21" t="n">
        <f aca="false">F50/C50</f>
        <v>0.295610325215109</v>
      </c>
      <c r="H50" s="44" t="n">
        <v>2.5</v>
      </c>
    </row>
    <row r="51" customFormat="false" ht="14.1" hidden="false" customHeight="true" outlineLevel="0" collapsed="false">
      <c r="A51" s="3"/>
      <c r="C51" s="22"/>
      <c r="D51" s="22"/>
      <c r="E51" s="21"/>
      <c r="F51" s="22"/>
      <c r="G51" s="21"/>
      <c r="H51" s="23"/>
    </row>
    <row r="52" customFormat="false" ht="14.1" hidden="false" customHeight="true" outlineLevel="0" collapsed="false">
      <c r="A52" s="1" t="s">
        <v>11</v>
      </c>
      <c r="B52" s="2" t="n">
        <v>2023</v>
      </c>
      <c r="C52" s="43" t="s">
        <v>24</v>
      </c>
      <c r="D52" s="43" t="s">
        <v>24</v>
      </c>
      <c r="E52" s="43" t="s">
        <v>24</v>
      </c>
      <c r="F52" s="43" t="s">
        <v>24</v>
      </c>
      <c r="G52" s="43" t="s">
        <v>24</v>
      </c>
      <c r="H52" s="43" t="s">
        <v>24</v>
      </c>
    </row>
    <row r="53" customFormat="false" ht="14.1" hidden="false" customHeight="true" outlineLevel="0" collapsed="false">
      <c r="B53" s="2" t="n">
        <v>2022</v>
      </c>
      <c r="C53" s="3" t="n">
        <v>4512</v>
      </c>
      <c r="D53" s="3" t="n">
        <v>5411</v>
      </c>
      <c r="E53" s="15" t="n">
        <f aca="false">D53/C53</f>
        <v>1.19924645390071</v>
      </c>
      <c r="F53" s="3" t="n">
        <v>2024</v>
      </c>
      <c r="G53" s="15" t="n">
        <f aca="false">F53/D53</f>
        <v>0.37405285529477</v>
      </c>
      <c r="H53" s="17" t="n">
        <v>7</v>
      </c>
    </row>
    <row r="54" customFormat="false" ht="14.1" hidden="false" customHeight="true" outlineLevel="0" collapsed="false">
      <c r="A54" s="3"/>
      <c r="B54" s="2" t="n">
        <v>2021</v>
      </c>
      <c r="C54" s="22" t="n">
        <v>3080</v>
      </c>
      <c r="D54" s="22" t="n">
        <v>3080</v>
      </c>
      <c r="E54" s="21" t="n">
        <f aca="false">D54/C54</f>
        <v>1</v>
      </c>
      <c r="F54" s="22" t="n">
        <v>1276</v>
      </c>
      <c r="G54" s="21" t="n">
        <f aca="false">F54/C54</f>
        <v>0.414285714285714</v>
      </c>
      <c r="H54" s="23" t="n">
        <v>4.5</v>
      </c>
    </row>
    <row r="55" customFormat="false" ht="14.1" hidden="false" customHeight="true" outlineLevel="0" collapsed="false">
      <c r="C55" s="22"/>
      <c r="D55" s="22"/>
      <c r="E55" s="21"/>
      <c r="F55" s="22"/>
      <c r="G55" s="21"/>
      <c r="H55" s="23"/>
    </row>
    <row r="56" customFormat="false" ht="14.1" hidden="false" customHeight="true" outlineLevel="0" collapsed="false">
      <c r="A56" s="1" t="s">
        <v>12</v>
      </c>
      <c r="B56" s="2" t="n">
        <v>2023</v>
      </c>
      <c r="C56" s="43" t="s">
        <v>24</v>
      </c>
      <c r="D56" s="43" t="s">
        <v>24</v>
      </c>
      <c r="E56" s="43" t="s">
        <v>24</v>
      </c>
      <c r="F56" s="43" t="s">
        <v>24</v>
      </c>
      <c r="G56" s="43" t="s">
        <v>24</v>
      </c>
      <c r="H56" s="43" t="s">
        <v>24</v>
      </c>
    </row>
    <row r="57" customFormat="false" ht="14.1" hidden="false" customHeight="true" outlineLevel="0" collapsed="false">
      <c r="B57" s="2" t="n">
        <v>2022</v>
      </c>
      <c r="C57" s="3" t="n">
        <v>8980</v>
      </c>
      <c r="D57" s="3" t="n">
        <v>10879</v>
      </c>
      <c r="E57" s="15" t="n">
        <f aca="false">D57/C57</f>
        <v>1.21146993318486</v>
      </c>
      <c r="F57" s="3" t="n">
        <v>4204</v>
      </c>
      <c r="G57" s="15" t="n">
        <f aca="false">F57/D57</f>
        <v>0.386432576523578</v>
      </c>
      <c r="H57" s="17" t="n">
        <v>4</v>
      </c>
    </row>
    <row r="58" customFormat="false" ht="14.1" hidden="false" customHeight="true" outlineLevel="0" collapsed="false">
      <c r="B58" s="2" t="n">
        <v>2021</v>
      </c>
      <c r="C58" s="22" t="n">
        <v>6029</v>
      </c>
      <c r="D58" s="22" t="n">
        <v>6029</v>
      </c>
      <c r="E58" s="21" t="n">
        <f aca="false">D58/C58</f>
        <v>1</v>
      </c>
      <c r="F58" s="22" t="n">
        <v>1954</v>
      </c>
      <c r="G58" s="21" t="n">
        <f aca="false">F58/C58</f>
        <v>0.324100182451485</v>
      </c>
      <c r="H58" s="23" t="n">
        <v>0</v>
      </c>
    </row>
    <row r="59" customFormat="false" ht="14.1" hidden="false" customHeight="true" outlineLevel="0" collapsed="false">
      <c r="C59" s="22"/>
      <c r="D59" s="22"/>
      <c r="E59" s="21"/>
      <c r="F59" s="22"/>
      <c r="G59" s="21"/>
      <c r="H59" s="23"/>
    </row>
    <row r="60" customFormat="false" ht="14.1" hidden="false" customHeight="true" outlineLevel="0" collapsed="false">
      <c r="A60" s="1" t="s">
        <v>13</v>
      </c>
      <c r="B60" s="2" t="n">
        <v>2023</v>
      </c>
      <c r="C60" s="43" t="s">
        <v>24</v>
      </c>
      <c r="D60" s="43" t="s">
        <v>24</v>
      </c>
      <c r="E60" s="43" t="s">
        <v>24</v>
      </c>
      <c r="F60" s="43" t="s">
        <v>24</v>
      </c>
      <c r="G60" s="43" t="s">
        <v>24</v>
      </c>
      <c r="H60" s="43" t="s">
        <v>24</v>
      </c>
    </row>
    <row r="61" customFormat="false" ht="14.1" hidden="false" customHeight="true" outlineLevel="0" collapsed="false">
      <c r="B61" s="2" t="n">
        <v>2022</v>
      </c>
      <c r="C61" s="3" t="n">
        <v>7998</v>
      </c>
      <c r="D61" s="3" t="n">
        <v>8487</v>
      </c>
      <c r="E61" s="15" t="n">
        <f aca="false">D61/C61</f>
        <v>1.06114028507127</v>
      </c>
      <c r="F61" s="3" t="n">
        <v>2630</v>
      </c>
      <c r="G61" s="15" t="n">
        <f aca="false">F61/D61</f>
        <v>0.309885707552728</v>
      </c>
      <c r="H61" s="17" t="n">
        <v>2.5</v>
      </c>
    </row>
    <row r="62" customFormat="false" ht="14.1" hidden="false" customHeight="true" outlineLevel="0" collapsed="false">
      <c r="A62" s="3"/>
      <c r="B62" s="2" t="n">
        <v>2021</v>
      </c>
      <c r="C62" s="22" t="n">
        <v>4037</v>
      </c>
      <c r="D62" s="22" t="n">
        <v>4144</v>
      </c>
      <c r="E62" s="21" t="n">
        <f aca="false">D62/C62</f>
        <v>1.02650483031954</v>
      </c>
      <c r="F62" s="22" t="n">
        <v>1262</v>
      </c>
      <c r="G62" s="21" t="n">
        <f aca="false">F62/C62</f>
        <v>0.312608372553877</v>
      </c>
      <c r="H62" s="23" t="n">
        <v>4.4</v>
      </c>
    </row>
    <row r="63" customFormat="false" ht="14.1" hidden="false" customHeight="true" outlineLevel="0" collapsed="false">
      <c r="C63" s="22"/>
      <c r="D63" s="22"/>
      <c r="E63" s="21"/>
      <c r="F63" s="22"/>
      <c r="G63" s="21"/>
      <c r="H63" s="23"/>
    </row>
    <row r="64" customFormat="false" ht="14.1" hidden="false" customHeight="true" outlineLevel="0" collapsed="false">
      <c r="A64" s="1" t="s">
        <v>14</v>
      </c>
      <c r="B64" s="2" t="n">
        <v>2023</v>
      </c>
      <c r="C64" s="43" t="s">
        <v>24</v>
      </c>
      <c r="D64" s="43" t="s">
        <v>24</v>
      </c>
      <c r="E64" s="43" t="s">
        <v>24</v>
      </c>
      <c r="F64" s="43" t="s">
        <v>24</v>
      </c>
      <c r="G64" s="43" t="s">
        <v>24</v>
      </c>
      <c r="H64" s="43" t="s">
        <v>24</v>
      </c>
    </row>
    <row r="65" customFormat="false" ht="14.1" hidden="false" customHeight="true" outlineLevel="0" collapsed="false">
      <c r="B65" s="2" t="n">
        <v>2022</v>
      </c>
      <c r="C65" s="3" t="n">
        <v>5406</v>
      </c>
      <c r="D65" s="3" t="n">
        <v>5411</v>
      </c>
      <c r="E65" s="15" t="n">
        <f aca="false">D65/C65</f>
        <v>1.00092489826119</v>
      </c>
      <c r="F65" s="3" t="n">
        <v>1806</v>
      </c>
      <c r="G65" s="15" t="n">
        <f aca="false">F65/D65</f>
        <v>0.333764553686934</v>
      </c>
      <c r="H65" s="3" t="n">
        <v>5</v>
      </c>
    </row>
    <row r="66" customFormat="false" ht="14.1" hidden="false" customHeight="true" outlineLevel="0" collapsed="false">
      <c r="A66" s="3"/>
      <c r="B66" s="2" t="n">
        <v>2021</v>
      </c>
      <c r="C66" s="22" t="n">
        <v>4617</v>
      </c>
      <c r="D66" s="22" t="n">
        <v>4617</v>
      </c>
      <c r="E66" s="21" t="n">
        <f aca="false">D66/C66</f>
        <v>1</v>
      </c>
      <c r="F66" s="22" t="n">
        <v>891</v>
      </c>
      <c r="G66" s="21" t="n">
        <f aca="false">F66/C66</f>
        <v>0.192982456140351</v>
      </c>
      <c r="H66" s="44" t="n">
        <v>3.7</v>
      </c>
    </row>
    <row r="67" customFormat="false" ht="14.1" hidden="false" customHeight="true" outlineLevel="0" collapsed="false">
      <c r="C67" s="22"/>
      <c r="D67" s="22"/>
      <c r="E67" s="21"/>
      <c r="F67" s="22"/>
      <c r="G67" s="21"/>
      <c r="H67" s="23"/>
    </row>
    <row r="68" customFormat="false" ht="14.1" hidden="false" customHeight="true" outlineLevel="0" collapsed="false">
      <c r="A68" s="1" t="s">
        <v>15</v>
      </c>
      <c r="B68" s="2" t="n">
        <v>2023</v>
      </c>
      <c r="C68" s="43" t="s">
        <v>24</v>
      </c>
      <c r="D68" s="43" t="s">
        <v>24</v>
      </c>
      <c r="E68" s="43" t="s">
        <v>24</v>
      </c>
      <c r="F68" s="43" t="s">
        <v>24</v>
      </c>
      <c r="G68" s="43" t="s">
        <v>24</v>
      </c>
      <c r="H68" s="43" t="s">
        <v>24</v>
      </c>
    </row>
    <row r="69" customFormat="false" ht="14.1" hidden="false" customHeight="true" outlineLevel="0" collapsed="false">
      <c r="B69" s="2" t="n">
        <v>2022</v>
      </c>
      <c r="C69" s="3" t="n">
        <v>8316</v>
      </c>
      <c r="D69" s="3" t="n">
        <v>4392</v>
      </c>
      <c r="E69" s="15" t="n">
        <f aca="false">D69/C69</f>
        <v>0.528138528138528</v>
      </c>
      <c r="F69" s="3" t="n">
        <v>1164</v>
      </c>
      <c r="G69" s="15" t="n">
        <f aca="false">F69/D69</f>
        <v>0.265027322404372</v>
      </c>
      <c r="H69" s="17" t="n">
        <v>1.1</v>
      </c>
    </row>
    <row r="70" customFormat="false" ht="14.1" hidden="false" customHeight="true" outlineLevel="0" collapsed="false">
      <c r="A70" s="3"/>
      <c r="B70" s="2" t="n">
        <v>2021</v>
      </c>
      <c r="C70" s="22" t="n">
        <v>4215</v>
      </c>
      <c r="D70" s="22" t="n">
        <v>2692</v>
      </c>
      <c r="E70" s="21" t="n">
        <f aca="false">D70/C70</f>
        <v>0.638671411625148</v>
      </c>
      <c r="F70" s="22" t="n">
        <v>675</v>
      </c>
      <c r="G70" s="21" t="n">
        <f aca="false">F70/C70</f>
        <v>0.160142348754448</v>
      </c>
      <c r="H70" s="44" t="n">
        <v>1.6</v>
      </c>
    </row>
    <row r="71" customFormat="false" ht="14.1" hidden="false" customHeight="true" outlineLevel="0" collapsed="false">
      <c r="C71" s="22"/>
      <c r="D71" s="22"/>
      <c r="E71" s="21"/>
      <c r="F71" s="22"/>
      <c r="G71" s="21"/>
      <c r="H71" s="23"/>
    </row>
    <row r="72" customFormat="false" ht="14.1" hidden="false" customHeight="true" outlineLevel="0" collapsed="false">
      <c r="A72" s="1" t="s">
        <v>16</v>
      </c>
      <c r="B72" s="2" t="n">
        <v>2023</v>
      </c>
      <c r="C72" s="43" t="s">
        <v>24</v>
      </c>
      <c r="D72" s="43" t="s">
        <v>24</v>
      </c>
      <c r="E72" s="43" t="s">
        <v>24</v>
      </c>
      <c r="F72" s="43" t="s">
        <v>24</v>
      </c>
      <c r="G72" s="43" t="s">
        <v>24</v>
      </c>
      <c r="H72" s="43" t="s">
        <v>24</v>
      </c>
    </row>
    <row r="73" customFormat="false" ht="14.1" hidden="false" customHeight="true" outlineLevel="0" collapsed="false">
      <c r="B73" s="2" t="n">
        <v>2022</v>
      </c>
      <c r="C73" s="3" t="n">
        <v>8795</v>
      </c>
      <c r="D73" s="3" t="n">
        <v>6673</v>
      </c>
      <c r="E73" s="15" t="n">
        <f aca="false">D73/C73</f>
        <v>0.758726549175668</v>
      </c>
      <c r="F73" s="3" t="n">
        <v>2980</v>
      </c>
      <c r="G73" s="15" t="n">
        <f aca="false">F73/D73</f>
        <v>0.446575753034617</v>
      </c>
      <c r="H73" s="3" t="n">
        <v>3.4</v>
      </c>
    </row>
    <row r="74" customFormat="false" ht="14.1" hidden="false" customHeight="true" outlineLevel="0" collapsed="false">
      <c r="A74" s="3"/>
      <c r="B74" s="2" t="n">
        <v>2021</v>
      </c>
      <c r="C74" s="22" t="n">
        <v>4409</v>
      </c>
      <c r="D74" s="22" t="n">
        <v>4174</v>
      </c>
      <c r="E74" s="21" t="n">
        <f aca="false">D74/C74</f>
        <v>0.94669993195736</v>
      </c>
      <c r="F74" s="22" t="n">
        <v>1437</v>
      </c>
      <c r="G74" s="21" t="n">
        <f aca="false">F74/C74</f>
        <v>0.325924245860739</v>
      </c>
      <c r="H74" s="44" t="n">
        <v>3.7</v>
      </c>
    </row>
    <row r="75" customFormat="false" ht="14.1" hidden="false" customHeight="true" outlineLevel="0" collapsed="false">
      <c r="C75" s="22"/>
      <c r="D75" s="22"/>
      <c r="E75" s="21"/>
      <c r="F75" s="22"/>
      <c r="G75" s="21"/>
      <c r="H75" s="23"/>
    </row>
    <row r="76" customFormat="false" ht="14.1" hidden="false" customHeight="true" outlineLevel="0" collapsed="false">
      <c r="A76" s="1" t="s">
        <v>17</v>
      </c>
      <c r="B76" s="2" t="n">
        <v>2023</v>
      </c>
      <c r="C76" s="43" t="s">
        <v>24</v>
      </c>
      <c r="D76" s="43" t="s">
        <v>24</v>
      </c>
      <c r="E76" s="43" t="s">
        <v>24</v>
      </c>
      <c r="F76" s="43" t="s">
        <v>24</v>
      </c>
      <c r="G76" s="43" t="s">
        <v>24</v>
      </c>
      <c r="H76" s="43" t="s">
        <v>24</v>
      </c>
    </row>
    <row r="77" customFormat="false" ht="14.1" hidden="false" customHeight="true" outlineLevel="0" collapsed="false">
      <c r="B77" s="2" t="n">
        <v>2022</v>
      </c>
      <c r="C77" s="3" t="n">
        <v>3185</v>
      </c>
      <c r="D77" s="3" t="n">
        <v>3347</v>
      </c>
      <c r="E77" s="15" t="n">
        <f aca="false">D77/C77</f>
        <v>1.05086342229199</v>
      </c>
      <c r="F77" s="3" t="n">
        <v>1352</v>
      </c>
      <c r="G77" s="15" t="n">
        <f aca="false">F77/D77</f>
        <v>0.403943830295787</v>
      </c>
      <c r="H77" s="3" t="n">
        <v>1.1</v>
      </c>
    </row>
    <row r="78" customFormat="false" ht="14.1" hidden="false" customHeight="true" outlineLevel="0" collapsed="false">
      <c r="A78" s="3"/>
      <c r="B78" s="2" t="n">
        <v>2021</v>
      </c>
      <c r="C78" s="22" t="n">
        <v>2057</v>
      </c>
      <c r="D78" s="22" t="n">
        <v>2057</v>
      </c>
      <c r="E78" s="21" t="n">
        <f aca="false">D78/C78</f>
        <v>1</v>
      </c>
      <c r="F78" s="22" t="n">
        <v>307</v>
      </c>
      <c r="G78" s="21" t="n">
        <f aca="false">F78/C78</f>
        <v>0.149246475449684</v>
      </c>
      <c r="H78" s="23" t="n">
        <v>0</v>
      </c>
    </row>
    <row r="79" customFormat="false" ht="14.1" hidden="false" customHeight="true" outlineLevel="0" collapsed="false">
      <c r="C79" s="22"/>
      <c r="D79" s="22"/>
      <c r="E79" s="21"/>
      <c r="F79" s="22"/>
      <c r="G79" s="21"/>
      <c r="H79" s="23"/>
    </row>
    <row r="80" customFormat="false" ht="14.1" hidden="false" customHeight="true" outlineLevel="0" collapsed="false">
      <c r="A80" s="1" t="s">
        <v>18</v>
      </c>
      <c r="B80" s="2" t="n">
        <v>2023</v>
      </c>
      <c r="C80" s="43" t="s">
        <v>24</v>
      </c>
      <c r="D80" s="43" t="s">
        <v>24</v>
      </c>
      <c r="E80" s="43" t="s">
        <v>24</v>
      </c>
      <c r="F80" s="43" t="s">
        <v>24</v>
      </c>
      <c r="G80" s="43" t="s">
        <v>24</v>
      </c>
      <c r="H80" s="43" t="s">
        <v>24</v>
      </c>
    </row>
    <row r="81" customFormat="false" ht="14.1" hidden="false" customHeight="true" outlineLevel="0" collapsed="false">
      <c r="B81" s="2" t="n">
        <v>2022</v>
      </c>
      <c r="C81" s="3" t="n">
        <v>6960</v>
      </c>
      <c r="D81" s="45" t="n">
        <v>7263</v>
      </c>
      <c r="E81" s="15" t="n">
        <f aca="false">D81/C81</f>
        <v>1.04353448275862</v>
      </c>
      <c r="F81" s="45" t="n">
        <v>1939</v>
      </c>
      <c r="G81" s="15" t="n">
        <f aca="false">F81/D81</f>
        <v>0.266969571802286</v>
      </c>
      <c r="H81" s="3" t="n">
        <v>3.6</v>
      </c>
    </row>
    <row r="82" customFormat="false" ht="14.1" hidden="false" customHeight="true" outlineLevel="0" collapsed="false">
      <c r="A82" s="3"/>
      <c r="B82" s="2" t="n">
        <v>2021</v>
      </c>
      <c r="C82" s="3" t="n">
        <v>3567</v>
      </c>
      <c r="D82" s="3" t="n">
        <v>3905</v>
      </c>
      <c r="E82" s="21" t="n">
        <f aca="false">D82/C82</f>
        <v>1.09475749929913</v>
      </c>
      <c r="F82" s="22" t="n">
        <v>809</v>
      </c>
      <c r="G82" s="21" t="n">
        <f aca="false">F82/C82</f>
        <v>0.226801233529577</v>
      </c>
      <c r="H82" s="44" t="n">
        <v>2.9</v>
      </c>
    </row>
    <row r="83" customFormat="false" ht="14.1" hidden="false" customHeight="true" outlineLevel="0" collapsed="false">
      <c r="C83" s="22"/>
      <c r="D83" s="22"/>
      <c r="E83" s="21"/>
      <c r="F83" s="22"/>
      <c r="G83" s="21"/>
      <c r="H83" s="23"/>
    </row>
    <row r="84" customFormat="false" ht="14.1" hidden="false" customHeight="true" outlineLevel="0" collapsed="false">
      <c r="A84" s="27" t="s">
        <v>19</v>
      </c>
      <c r="B84" s="28" t="n">
        <v>2023</v>
      </c>
      <c r="C84" s="46" t="s">
        <v>24</v>
      </c>
      <c r="D84" s="46" t="s">
        <v>24</v>
      </c>
      <c r="E84" s="46" t="s">
        <v>24</v>
      </c>
      <c r="F84" s="46" t="s">
        <v>24</v>
      </c>
      <c r="G84" s="46" t="s">
        <v>24</v>
      </c>
      <c r="H84" s="46" t="s">
        <v>24</v>
      </c>
    </row>
    <row r="85" customFormat="false" ht="14.1" hidden="false" customHeight="true" outlineLevel="0" collapsed="false">
      <c r="A85" s="27"/>
      <c r="B85" s="28" t="n">
        <v>2022</v>
      </c>
      <c r="C85" s="47" t="n">
        <f aca="false">C81+C77+C73+C69+C65+C61+C57+C53+C49</f>
        <v>67025</v>
      </c>
      <c r="D85" s="47" t="n">
        <f aca="false">D81+D77+D73+D69+D65+D61+D57+D53+D49</f>
        <v>66143</v>
      </c>
      <c r="E85" s="30" t="n">
        <f aca="false">D85/C85</f>
        <v>0.986840731070496</v>
      </c>
      <c r="F85" s="47" t="n">
        <f aca="false">F81+F77+F73+F69+F65+F61+F57+F53+F49</f>
        <v>22732</v>
      </c>
      <c r="G85" s="32" t="n">
        <f aca="false">F85/C85</f>
        <v>0.339157030958598</v>
      </c>
      <c r="H85" s="31" t="n">
        <v>3.5</v>
      </c>
    </row>
    <row r="86" customFormat="false" ht="14.1" hidden="false" customHeight="true" outlineLevel="0" collapsed="false">
      <c r="A86" s="48"/>
      <c r="B86" s="49" t="n">
        <v>2021</v>
      </c>
      <c r="C86" s="50" t="n">
        <v>38868</v>
      </c>
      <c r="D86" s="50" t="n">
        <v>33513</v>
      </c>
      <c r="E86" s="51" t="n">
        <f aca="false">D86/C86</f>
        <v>0.862225995677678</v>
      </c>
      <c r="F86" s="50" t="n">
        <v>10621</v>
      </c>
      <c r="G86" s="51" t="n">
        <f aca="false">F86/C86</f>
        <v>0.273258207265617</v>
      </c>
      <c r="H86" s="52" t="n">
        <v>2.7</v>
      </c>
      <c r="HP86" s="53"/>
      <c r="HQ86" s="53"/>
      <c r="HR86" s="53"/>
      <c r="HS86" s="53"/>
      <c r="HT86" s="53"/>
      <c r="HU86" s="53"/>
      <c r="HV86" s="53"/>
      <c r="HW86" s="53"/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  <c r="IU86" s="53"/>
      <c r="IV86" s="53"/>
    </row>
    <row r="87" customFormat="false" ht="14.1" hidden="false" customHeight="true" outlineLevel="0" collapsed="false">
      <c r="A87" s="11"/>
      <c r="B87" s="38"/>
      <c r="C87" s="39"/>
      <c r="D87" s="39"/>
      <c r="E87" s="39"/>
      <c r="F87" s="40"/>
      <c r="G87" s="40"/>
      <c r="H87" s="41"/>
    </row>
    <row r="88" customFormat="false" ht="14.1" hidden="false" customHeight="true" outlineLevel="0" collapsed="false">
      <c r="A88" s="42"/>
      <c r="B88" s="9"/>
      <c r="C88" s="10" t="s">
        <v>25</v>
      </c>
      <c r="D88" s="10"/>
      <c r="E88" s="10"/>
      <c r="F88" s="10"/>
      <c r="G88" s="10"/>
      <c r="H88" s="10"/>
    </row>
    <row r="89" customFormat="false" ht="51.75" hidden="false" customHeight="true" outlineLevel="0" collapsed="false">
      <c r="A89" s="11" t="s">
        <v>2</v>
      </c>
      <c r="B89" s="12" t="s">
        <v>3</v>
      </c>
      <c r="C89" s="10" t="s">
        <v>26</v>
      </c>
      <c r="D89" s="10" t="s">
        <v>27</v>
      </c>
      <c r="E89" s="10" t="s">
        <v>28</v>
      </c>
      <c r="F89" s="10" t="s">
        <v>23</v>
      </c>
      <c r="G89" s="10" t="s">
        <v>8</v>
      </c>
      <c r="H89" s="10" t="s">
        <v>9</v>
      </c>
    </row>
    <row r="90" customFormat="false" ht="14.1" hidden="false" customHeight="true" outlineLevel="0" collapsed="false">
      <c r="A90" s="1" t="s">
        <v>10</v>
      </c>
      <c r="B90" s="2" t="n">
        <v>2023</v>
      </c>
      <c r="C90" s="22" t="n">
        <v>83346</v>
      </c>
      <c r="D90" s="22" t="n">
        <v>84566</v>
      </c>
      <c r="E90" s="15" t="n">
        <f aca="false">D90/C90</f>
        <v>1.01463777505819</v>
      </c>
      <c r="F90" s="22" t="n">
        <v>28346</v>
      </c>
      <c r="G90" s="15" t="n">
        <f aca="false">F90/D90</f>
        <v>0.335193813116382</v>
      </c>
      <c r="H90" s="17" t="n">
        <v>2</v>
      </c>
    </row>
    <row r="91" customFormat="false" ht="14.1" hidden="false" customHeight="true" outlineLevel="0" collapsed="false">
      <c r="B91" s="2" t="n">
        <v>2022</v>
      </c>
      <c r="C91" s="22" t="n">
        <v>45832</v>
      </c>
      <c r="D91" s="22" t="n">
        <v>57532</v>
      </c>
      <c r="E91" s="15" t="n">
        <f aca="false">D91/C91</f>
        <v>1.25528015360447</v>
      </c>
      <c r="F91" s="22" t="n">
        <v>13292</v>
      </c>
      <c r="G91" s="15" t="n">
        <f aca="false">F91/D91</f>
        <v>0.231036640478343</v>
      </c>
      <c r="H91" s="3" t="n">
        <v>2.8</v>
      </c>
    </row>
    <row r="92" customFormat="false" ht="14.1" hidden="false" customHeight="true" outlineLevel="0" collapsed="false">
      <c r="A92" s="3"/>
      <c r="B92" s="2" t="n">
        <v>2021</v>
      </c>
      <c r="C92" s="22" t="n">
        <v>32608</v>
      </c>
      <c r="D92" s="22" t="n">
        <v>23177</v>
      </c>
      <c r="E92" s="21" t="n">
        <f aca="false">D92/C92</f>
        <v>0.71077649656526</v>
      </c>
      <c r="F92" s="22" t="n">
        <v>9199</v>
      </c>
      <c r="G92" s="21" t="n">
        <f aca="false">F92/D92</f>
        <v>0.396902101221038</v>
      </c>
      <c r="H92" s="23" t="n">
        <v>2.3</v>
      </c>
    </row>
    <row r="93" customFormat="false" ht="14.1" hidden="false" customHeight="true" outlineLevel="0" collapsed="false">
      <c r="C93" s="22"/>
      <c r="D93" s="22"/>
      <c r="E93" s="21"/>
      <c r="F93" s="22"/>
      <c r="G93" s="21"/>
      <c r="H93" s="23"/>
    </row>
    <row r="94" customFormat="false" ht="14.1" hidden="false" customHeight="true" outlineLevel="0" collapsed="false">
      <c r="A94" s="1" t="s">
        <v>11</v>
      </c>
      <c r="B94" s="2" t="n">
        <v>2023</v>
      </c>
      <c r="C94" s="22" t="n">
        <v>30736</v>
      </c>
      <c r="D94" s="22" t="n">
        <v>30473</v>
      </c>
      <c r="E94" s="15" t="n">
        <f aca="false">D94/C94</f>
        <v>0.991443258719417</v>
      </c>
      <c r="F94" s="22" t="n">
        <v>11329</v>
      </c>
      <c r="G94" s="15" t="n">
        <f aca="false">F94/D94</f>
        <v>0.371771732353231</v>
      </c>
      <c r="H94" s="17" t="n">
        <v>1.4</v>
      </c>
      <c r="J94" s="54"/>
      <c r="K94" s="54"/>
    </row>
    <row r="95" customFormat="false" ht="14.1" hidden="false" customHeight="true" outlineLevel="0" collapsed="false">
      <c r="B95" s="2" t="n">
        <v>2022</v>
      </c>
      <c r="C95" s="22" t="n">
        <v>17225</v>
      </c>
      <c r="D95" s="22" t="n">
        <v>20997</v>
      </c>
      <c r="E95" s="15" t="n">
        <f aca="false">D95/C95</f>
        <v>1.21898403483309</v>
      </c>
      <c r="F95" s="22" t="n">
        <v>8203</v>
      </c>
      <c r="G95" s="15" t="n">
        <f aca="false">F95/D95</f>
        <v>0.390674858313092</v>
      </c>
      <c r="H95" s="3" t="n">
        <v>2.7</v>
      </c>
      <c r="L95" s="54"/>
    </row>
    <row r="96" customFormat="false" ht="14.1" hidden="false" customHeight="true" outlineLevel="0" collapsed="false">
      <c r="A96" s="3"/>
      <c r="B96" s="2" t="n">
        <v>2021</v>
      </c>
      <c r="C96" s="22" t="n">
        <v>15691</v>
      </c>
      <c r="D96" s="22" t="n">
        <v>15338</v>
      </c>
      <c r="E96" s="21" t="n">
        <f aca="false">D96/C96</f>
        <v>0.977503027213052</v>
      </c>
      <c r="F96" s="22" t="n">
        <v>6195</v>
      </c>
      <c r="G96" s="21" t="n">
        <f aca="false">F96/D96</f>
        <v>0.403898813404616</v>
      </c>
      <c r="H96" s="23" t="n">
        <v>3.1</v>
      </c>
    </row>
    <row r="97" customFormat="false" ht="14.1" hidden="false" customHeight="true" outlineLevel="0" collapsed="false">
      <c r="C97" s="22"/>
      <c r="D97" s="22"/>
      <c r="E97" s="21"/>
      <c r="F97" s="22"/>
      <c r="G97" s="21"/>
      <c r="H97" s="23"/>
    </row>
    <row r="98" customFormat="false" ht="14.1" hidden="false" customHeight="true" outlineLevel="0" collapsed="false">
      <c r="A98" s="1" t="s">
        <v>12</v>
      </c>
      <c r="B98" s="2" t="n">
        <v>2023</v>
      </c>
      <c r="C98" s="22" t="n">
        <v>51807</v>
      </c>
      <c r="D98" s="22" t="n">
        <v>58231</v>
      </c>
      <c r="E98" s="15" t="n">
        <f aca="false">D98/C98</f>
        <v>1.12399868743606</v>
      </c>
      <c r="F98" s="22" t="n">
        <v>23629</v>
      </c>
      <c r="G98" s="15" t="n">
        <f aca="false">F98/D98</f>
        <v>0.40578042623345</v>
      </c>
      <c r="H98" s="17" t="n">
        <v>1.6</v>
      </c>
    </row>
    <row r="99" customFormat="false" ht="14.1" hidden="false" customHeight="true" outlineLevel="0" collapsed="false">
      <c r="B99" s="2" t="n">
        <v>2022</v>
      </c>
      <c r="C99" s="3" t="n">
        <v>25821</v>
      </c>
      <c r="D99" s="3" t="n">
        <v>41050</v>
      </c>
      <c r="E99" s="15" t="n">
        <f aca="false">D99/C99</f>
        <v>1.58979125517989</v>
      </c>
      <c r="F99" s="3" t="n">
        <v>10553</v>
      </c>
      <c r="G99" s="15" t="n">
        <f aca="false">F99/D99</f>
        <v>0.257076735688185</v>
      </c>
      <c r="H99" s="17" t="n">
        <v>1.92</v>
      </c>
    </row>
    <row r="100" customFormat="false" ht="14.1" hidden="false" customHeight="true" outlineLevel="0" collapsed="false">
      <c r="A100" s="3"/>
      <c r="B100" s="2" t="n">
        <v>2021</v>
      </c>
      <c r="C100" s="22" t="n">
        <v>23156</v>
      </c>
      <c r="D100" s="22" t="n">
        <v>23311</v>
      </c>
      <c r="E100" s="21" t="n">
        <f aca="false">D100/C100</f>
        <v>1.00669372948696</v>
      </c>
      <c r="F100" s="22" t="n">
        <v>10035</v>
      </c>
      <c r="G100" s="21" t="n">
        <f aca="false">F100/D100</f>
        <v>0.430483462742911</v>
      </c>
      <c r="H100" s="23" t="n">
        <v>1.8</v>
      </c>
    </row>
    <row r="101" customFormat="false" ht="14.1" hidden="false" customHeight="true" outlineLevel="0" collapsed="false">
      <c r="C101" s="22"/>
      <c r="D101" s="22"/>
      <c r="E101" s="21"/>
      <c r="F101" s="22"/>
      <c r="G101" s="21"/>
      <c r="H101" s="23"/>
    </row>
    <row r="102" customFormat="false" ht="14.1" hidden="false" customHeight="true" outlineLevel="0" collapsed="false">
      <c r="A102" s="1" t="s">
        <v>13</v>
      </c>
      <c r="B102" s="2" t="n">
        <v>2023</v>
      </c>
      <c r="C102" s="22" t="n">
        <v>49346</v>
      </c>
      <c r="D102" s="22" t="n">
        <v>53086</v>
      </c>
      <c r="E102" s="15" t="n">
        <f aca="false">D102/C102</f>
        <v>1.07579135086937</v>
      </c>
      <c r="F102" s="22" t="n">
        <v>23836</v>
      </c>
      <c r="G102" s="15" t="n">
        <f aca="false">F102/D102</f>
        <v>0.449007271220284</v>
      </c>
      <c r="H102" s="17" t="n">
        <v>1.5</v>
      </c>
    </row>
    <row r="103" customFormat="false" ht="14.1" hidden="false" customHeight="true" outlineLevel="0" collapsed="false">
      <c r="B103" s="2" t="n">
        <v>2022</v>
      </c>
      <c r="C103" s="22" t="n">
        <v>26021</v>
      </c>
      <c r="D103" s="22" t="n">
        <v>37407</v>
      </c>
      <c r="E103" s="15" t="n">
        <f aca="false">D103/C103</f>
        <v>1.43756965527843</v>
      </c>
      <c r="F103" s="22" t="n">
        <v>6929</v>
      </c>
      <c r="G103" s="15" t="n">
        <f aca="false">F103/D103</f>
        <v>0.185232710455262</v>
      </c>
      <c r="H103" s="17" t="n">
        <v>1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customFormat="false" ht="14.1" hidden="false" customHeight="true" outlineLevel="0" collapsed="false">
      <c r="A104" s="3"/>
      <c r="B104" s="2" t="n">
        <v>2021</v>
      </c>
      <c r="C104" s="22" t="n">
        <v>34520</v>
      </c>
      <c r="D104" s="22" t="n">
        <v>26351</v>
      </c>
      <c r="E104" s="21" t="n">
        <f aca="false">D104/C104</f>
        <v>0.763354577056779</v>
      </c>
      <c r="F104" s="22" t="n">
        <v>14806</v>
      </c>
      <c r="G104" s="21" t="n">
        <f aca="false">F104/D104</f>
        <v>0.561876209631513</v>
      </c>
      <c r="H104" s="23" t="n">
        <v>1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customFormat="false" ht="14.1" hidden="false" customHeight="true" outlineLevel="0" collapsed="false">
      <c r="C105" s="22"/>
      <c r="D105" s="22"/>
      <c r="E105" s="21"/>
      <c r="F105" s="22"/>
      <c r="G105" s="21"/>
      <c r="H105" s="2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customFormat="false" ht="14.1" hidden="false" customHeight="true" outlineLevel="0" collapsed="false">
      <c r="A106" s="1" t="s">
        <v>14</v>
      </c>
      <c r="B106" s="2" t="n">
        <v>2023</v>
      </c>
      <c r="C106" s="22" t="n">
        <v>36143</v>
      </c>
      <c r="D106" s="22" t="n">
        <v>38979</v>
      </c>
      <c r="E106" s="15" t="n">
        <f aca="false">D106/C106</f>
        <v>1.0784660930194</v>
      </c>
      <c r="F106" s="22" t="n">
        <v>12072</v>
      </c>
      <c r="G106" s="15" t="n">
        <f aca="false">F106/D106</f>
        <v>0.309705225890864</v>
      </c>
      <c r="H106" s="17" t="n">
        <v>2.1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customFormat="false" ht="14.1" hidden="false" customHeight="true" outlineLevel="0" collapsed="false">
      <c r="B107" s="2" t="n">
        <v>2022</v>
      </c>
      <c r="C107" s="22" t="n">
        <v>17369</v>
      </c>
      <c r="D107" s="22" t="n">
        <v>18014</v>
      </c>
      <c r="E107" s="15" t="n">
        <f aca="false">D107/C107</f>
        <v>1.03713512579884</v>
      </c>
      <c r="F107" s="22" t="n">
        <v>3969</v>
      </c>
      <c r="G107" s="15" t="n">
        <f aca="false">F107/D107</f>
        <v>0.220328633285223</v>
      </c>
      <c r="H107" s="3" t="n">
        <v>2.3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customFormat="false" ht="14.1" hidden="false" customHeight="true" outlineLevel="0" collapsed="false">
      <c r="A108" s="3"/>
      <c r="B108" s="2" t="n">
        <v>2021</v>
      </c>
      <c r="C108" s="22" t="n">
        <v>33314</v>
      </c>
      <c r="D108" s="22" t="n">
        <v>16769</v>
      </c>
      <c r="E108" s="21" t="n">
        <f aca="false">D108/C108</f>
        <v>0.50336194993096</v>
      </c>
      <c r="F108" s="22" t="n">
        <v>4870</v>
      </c>
      <c r="G108" s="21" t="n">
        <f aca="false">F108/D108</f>
        <v>0.290416840598724</v>
      </c>
      <c r="H108" s="23" t="n">
        <v>2.5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customFormat="false" ht="14.1" hidden="false" customHeight="true" outlineLevel="0" collapsed="false">
      <c r="C109" s="22"/>
      <c r="D109" s="22"/>
      <c r="E109" s="21"/>
      <c r="F109" s="22"/>
      <c r="G109" s="21"/>
      <c r="H109" s="2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customFormat="false" ht="14.1" hidden="false" customHeight="true" outlineLevel="0" collapsed="false">
      <c r="A110" s="1" t="s">
        <v>15</v>
      </c>
      <c r="B110" s="2" t="n">
        <v>2023</v>
      </c>
      <c r="C110" s="22" t="n">
        <v>52694</v>
      </c>
      <c r="D110" s="22" t="n">
        <v>35947</v>
      </c>
      <c r="E110" s="15" t="n">
        <f aca="false">D110/C110</f>
        <v>0.682183929859187</v>
      </c>
      <c r="F110" s="22" t="n">
        <v>13695</v>
      </c>
      <c r="G110" s="15" t="n">
        <f aca="false">F110/D110</f>
        <v>0.38097755028236</v>
      </c>
      <c r="H110" s="17" t="n">
        <v>0.5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customFormat="false" ht="14.1" hidden="false" customHeight="true" outlineLevel="0" collapsed="false">
      <c r="B111" s="2" t="n">
        <v>2022</v>
      </c>
      <c r="C111" s="22" t="n">
        <v>20781</v>
      </c>
      <c r="D111" s="22" t="n">
        <v>26874</v>
      </c>
      <c r="E111" s="15" t="n">
        <f aca="false">D111/C111</f>
        <v>1.2932005197055</v>
      </c>
      <c r="F111" s="22" t="n">
        <v>6856</v>
      </c>
      <c r="G111" s="15" t="n">
        <f aca="false">F111/D111</f>
        <v>0.255116469450026</v>
      </c>
      <c r="H111" s="17" t="n">
        <v>1.03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customFormat="false" ht="14.1" hidden="false" customHeight="true" outlineLevel="0" collapsed="false">
      <c r="A112" s="3"/>
      <c r="B112" s="2" t="n">
        <v>2021</v>
      </c>
      <c r="C112" s="22" t="n">
        <v>23934</v>
      </c>
      <c r="D112" s="22" t="n">
        <v>22796</v>
      </c>
      <c r="E112" s="21" t="n">
        <f aca="false">D112/C112</f>
        <v>0.952452577922621</v>
      </c>
      <c r="F112" s="22" t="n">
        <v>10066</v>
      </c>
      <c r="G112" s="21" t="n">
        <f aca="false">F112/D112</f>
        <v>0.441568696262502</v>
      </c>
      <c r="H112" s="23" t="n">
        <v>1.1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customFormat="false" ht="14.1" hidden="false" customHeight="true" outlineLevel="0" collapsed="false">
      <c r="C113" s="22"/>
      <c r="D113" s="22"/>
      <c r="E113" s="21"/>
      <c r="F113" s="22"/>
      <c r="G113" s="21"/>
      <c r="H113" s="2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4.1" hidden="false" customHeight="true" outlineLevel="0" collapsed="false">
      <c r="A114" s="1" t="s">
        <v>29</v>
      </c>
      <c r="B114" s="2" t="n">
        <v>2023</v>
      </c>
      <c r="C114" s="22" t="n">
        <v>58687</v>
      </c>
      <c r="D114" s="22" t="n">
        <v>69714</v>
      </c>
      <c r="E114" s="15" t="n">
        <f aca="false">D114/C114</f>
        <v>1.18789510453763</v>
      </c>
      <c r="F114" s="22" t="n">
        <v>27575</v>
      </c>
      <c r="G114" s="15" t="n">
        <f aca="false">F114/D114</f>
        <v>0.395544653871532</v>
      </c>
      <c r="H114" s="17" t="n">
        <v>1.4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4.1" hidden="false" customHeight="true" outlineLevel="0" collapsed="false">
      <c r="B115" s="2" t="n">
        <v>2022</v>
      </c>
      <c r="C115" s="22" t="n">
        <v>16406</v>
      </c>
      <c r="D115" s="22" t="n">
        <v>17291</v>
      </c>
      <c r="E115" s="15" t="n">
        <f aca="false">D115/C115</f>
        <v>1.05394367914178</v>
      </c>
      <c r="F115" s="22" t="n">
        <v>7753</v>
      </c>
      <c r="G115" s="15" t="n">
        <f aca="false">F115/D115</f>
        <v>0.44838355213695</v>
      </c>
      <c r="H115" s="3" t="n">
        <v>2.1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4.1" hidden="false" customHeight="true" outlineLevel="0" collapsed="false">
      <c r="A116" s="3"/>
      <c r="B116" s="2" t="n">
        <v>2021</v>
      </c>
      <c r="C116" s="22" t="n">
        <v>22130</v>
      </c>
      <c r="D116" s="22" t="n">
        <v>23377</v>
      </c>
      <c r="E116" s="21" t="n">
        <f aca="false">D116/C116</f>
        <v>1.05634884771803</v>
      </c>
      <c r="F116" s="22" t="n">
        <v>12880</v>
      </c>
      <c r="G116" s="21" t="n">
        <f aca="false">F116/D116</f>
        <v>0.550968901056594</v>
      </c>
      <c r="H116" s="23" t="n">
        <v>1.5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4.1" hidden="false" customHeight="true" outlineLevel="0" collapsed="false">
      <c r="C117" s="22"/>
      <c r="D117" s="22"/>
      <c r="E117" s="21"/>
      <c r="F117" s="22"/>
      <c r="G117" s="21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4.1" hidden="false" customHeight="true" outlineLevel="0" collapsed="false">
      <c r="A118" s="1" t="s">
        <v>17</v>
      </c>
      <c r="B118" s="2" t="n">
        <v>2023</v>
      </c>
      <c r="C118" s="22" t="n">
        <v>18307</v>
      </c>
      <c r="D118" s="22" t="n">
        <v>19880</v>
      </c>
      <c r="E118" s="15" t="n">
        <f aca="false">D118/C118</f>
        <v>1.08592341727208</v>
      </c>
      <c r="F118" s="22" t="n">
        <v>8677</v>
      </c>
      <c r="G118" s="15" t="n">
        <f aca="false">F118/D118</f>
        <v>0.436468812877264</v>
      </c>
      <c r="H118" s="17" t="n">
        <v>0.9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4.1" hidden="false" customHeight="true" outlineLevel="0" collapsed="false">
      <c r="B119" s="2" t="n">
        <v>2022</v>
      </c>
      <c r="C119" s="22" t="n">
        <v>13958</v>
      </c>
      <c r="D119" s="22" t="n">
        <v>17119</v>
      </c>
      <c r="E119" s="15" t="n">
        <f aca="false">D119/C119</f>
        <v>1.22646510961456</v>
      </c>
      <c r="F119" s="22" t="n">
        <v>4815</v>
      </c>
      <c r="G119" s="15" t="n">
        <f aca="false">F119/D119</f>
        <v>0.28126642911385</v>
      </c>
      <c r="H119" s="3" t="n">
        <v>1.6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4.1" hidden="false" customHeight="true" outlineLevel="0" collapsed="false">
      <c r="A120" s="3"/>
      <c r="B120" s="2" t="n">
        <v>2021</v>
      </c>
      <c r="C120" s="22" t="n">
        <v>9164</v>
      </c>
      <c r="D120" s="22" t="n">
        <v>8702</v>
      </c>
      <c r="E120" s="21" t="n">
        <f aca="false">D120/C120</f>
        <v>0.949585333915321</v>
      </c>
      <c r="F120" s="22" t="n">
        <v>4277</v>
      </c>
      <c r="G120" s="21" t="n">
        <f aca="false">F120/D120</f>
        <v>0.491496207768329</v>
      </c>
      <c r="H120" s="23" t="n">
        <v>0.3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4.1" hidden="false" customHeight="true" outlineLevel="0" collapsed="false">
      <c r="C121" s="22"/>
      <c r="D121" s="22"/>
      <c r="E121" s="21"/>
      <c r="F121" s="22"/>
      <c r="G121" s="21"/>
      <c r="H121" s="2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="53" customFormat="true" ht="14.1" hidden="false" customHeight="true" outlineLevel="0" collapsed="false">
      <c r="A122" s="1" t="s">
        <v>18</v>
      </c>
      <c r="B122" s="2" t="n">
        <v>2023</v>
      </c>
      <c r="C122" s="22" t="n">
        <v>62321</v>
      </c>
      <c r="D122" s="22" t="n">
        <v>70062</v>
      </c>
      <c r="E122" s="15" t="n">
        <f aca="false">D122/C122</f>
        <v>1.12421174243032</v>
      </c>
      <c r="F122" s="22" t="n">
        <v>24035</v>
      </c>
      <c r="G122" s="15" t="n">
        <f aca="false">F122/D122</f>
        <v>0.343053295652422</v>
      </c>
      <c r="H122" s="17" t="n">
        <v>2.2</v>
      </c>
      <c r="I122" s="5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customFormat="false" ht="14.1" hidden="false" customHeight="true" outlineLevel="0" collapsed="false">
      <c r="B123" s="2" t="n">
        <v>2022</v>
      </c>
      <c r="C123" s="22" t="n">
        <v>10396</v>
      </c>
      <c r="D123" s="22" t="n">
        <v>10658</v>
      </c>
      <c r="E123" s="15" t="n">
        <f aca="false">D123/C123</f>
        <v>1.02520200076953</v>
      </c>
      <c r="F123" s="22" t="n">
        <v>2492</v>
      </c>
      <c r="G123" s="15" t="n">
        <f aca="false">F123/D123</f>
        <v>0.233814974666917</v>
      </c>
      <c r="H123" s="3" t="n">
        <v>0.3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4.1" hidden="false" customHeight="true" outlineLevel="0" collapsed="false">
      <c r="A124" s="3"/>
      <c r="B124" s="2" t="n">
        <v>2021</v>
      </c>
      <c r="C124" s="22" t="n">
        <v>45855</v>
      </c>
      <c r="D124" s="22" t="n">
        <v>53669</v>
      </c>
      <c r="E124" s="21" t="n">
        <f aca="false">D124/C124</f>
        <v>1.17040671682477</v>
      </c>
      <c r="F124" s="22" t="n">
        <v>18750</v>
      </c>
      <c r="G124" s="21" t="n">
        <f aca="false">F124/D124</f>
        <v>0.349363692261827</v>
      </c>
      <c r="H124" s="23" t="n">
        <v>2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4.1" hidden="false" customHeight="true" outlineLevel="0" collapsed="false">
      <c r="C125" s="22"/>
      <c r="D125" s="22"/>
      <c r="E125" s="21"/>
      <c r="F125" s="22"/>
      <c r="G125" s="21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4.1" hidden="false" customHeight="true" outlineLevel="0" collapsed="false">
      <c r="A126" s="27" t="s">
        <v>19</v>
      </c>
      <c r="B126" s="28" t="n">
        <v>2023</v>
      </c>
      <c r="C126" s="47" t="n">
        <f aca="false">C122+C118+C114+C110+C106+C102+C98+C94+C90</f>
        <v>443387</v>
      </c>
      <c r="D126" s="47" t="n">
        <f aca="false">D122+D118+D114+D110+D106+D102+D98+D94+D90</f>
        <v>460938</v>
      </c>
      <c r="E126" s="32" t="n">
        <f aca="false">D126/C126</f>
        <v>1.03958393006561</v>
      </c>
      <c r="F126" s="47" t="n">
        <f aca="false">F122+F118+F114+F110+F106+F102+F98+F94+F90</f>
        <v>173194</v>
      </c>
      <c r="G126" s="32" t="n">
        <f aca="false">F126/D126</f>
        <v>0.375742507669144</v>
      </c>
      <c r="H126" s="31" t="n">
        <v>1.6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4.1" hidden="false" customHeight="true" outlineLevel="0" collapsed="false">
      <c r="A127" s="27"/>
      <c r="B127" s="28" t="n">
        <v>2022</v>
      </c>
      <c r="C127" s="47" t="n">
        <f aca="false">C123+C119+C115+C111+C107+C103+C99+C95+C91</f>
        <v>193809</v>
      </c>
      <c r="D127" s="47" t="n">
        <f aca="false">D123+D119+D115+D111+D107+D103+D99+D95+D91</f>
        <v>246942</v>
      </c>
      <c r="E127" s="32" t="n">
        <f aca="false">D127/C127</f>
        <v>1.27415135520022</v>
      </c>
      <c r="F127" s="47" t="n">
        <f aca="false">F123+F119+F115+F111+F107+F103+F99+F95+F91</f>
        <v>64862</v>
      </c>
      <c r="G127" s="32" t="n">
        <f aca="false">F127/D127</f>
        <v>0.262660867734124</v>
      </c>
      <c r="H127" s="31" t="n">
        <v>1.7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4.1" hidden="false" customHeight="true" outlineLevel="0" collapsed="false">
      <c r="A128" s="48"/>
      <c r="B128" s="49" t="n">
        <v>2021</v>
      </c>
      <c r="C128" s="50" t="n">
        <f aca="false">C124+C120+C116+C112+C108+C104+C100+C96+C92</f>
        <v>240372</v>
      </c>
      <c r="D128" s="50" t="n">
        <f aca="false">D124+D120+D116+D112+D108+D104+D100+D96+D92</f>
        <v>213490</v>
      </c>
      <c r="E128" s="51" t="n">
        <f aca="false">D128/C128</f>
        <v>0.888165010899772</v>
      </c>
      <c r="F128" s="50" t="n">
        <f aca="false">F124+F120+F116+F112+F108+F104+F100+F96+F92</f>
        <v>91078</v>
      </c>
      <c r="G128" s="51" t="n">
        <f aca="false">F128/D128</f>
        <v>0.426614829734414</v>
      </c>
      <c r="H128" s="52" t="n">
        <v>1.7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2.75" hidden="false" customHeight="false" outlineLevel="0" collapsed="false">
      <c r="A129" s="42"/>
      <c r="B129" s="9"/>
      <c r="C129" s="24"/>
      <c r="D129" s="24"/>
      <c r="E129" s="24"/>
      <c r="F129" s="56"/>
      <c r="G129" s="56"/>
      <c r="H129" s="57"/>
    </row>
    <row r="130" customFormat="false" ht="6" hidden="false" customHeight="true" outlineLevel="0" collapsed="false">
      <c r="A130" s="11"/>
      <c r="B130" s="38"/>
      <c r="C130" s="39"/>
      <c r="D130" s="39"/>
      <c r="E130" s="39"/>
      <c r="F130" s="40"/>
      <c r="G130" s="40"/>
      <c r="H130" s="41"/>
    </row>
    <row r="131" customFormat="false" ht="15" hidden="false" customHeight="true" outlineLevel="0" collapsed="false">
      <c r="A131" s="42"/>
      <c r="B131" s="9"/>
      <c r="C131" s="10" t="s">
        <v>30</v>
      </c>
      <c r="D131" s="10"/>
      <c r="E131" s="10"/>
      <c r="F131" s="10"/>
      <c r="G131" s="10"/>
      <c r="H131" s="10"/>
    </row>
    <row r="132" customFormat="false" ht="53.25" hidden="false" customHeight="true" outlineLevel="0" collapsed="false">
      <c r="A132" s="11" t="s">
        <v>2</v>
      </c>
      <c r="B132" s="12" t="s">
        <v>3</v>
      </c>
      <c r="C132" s="10" t="s">
        <v>31</v>
      </c>
      <c r="D132" s="10" t="s">
        <v>5</v>
      </c>
      <c r="E132" s="10" t="s">
        <v>6</v>
      </c>
      <c r="F132" s="10" t="s">
        <v>7</v>
      </c>
      <c r="G132" s="10" t="s">
        <v>8</v>
      </c>
      <c r="H132" s="10" t="s">
        <v>32</v>
      </c>
    </row>
    <row r="133" customFormat="false" ht="12.75" hidden="false" customHeight="false" outlineLevel="0" collapsed="false">
      <c r="A133" s="42"/>
      <c r="B133" s="58"/>
      <c r="C133" s="59"/>
      <c r="D133" s="59"/>
      <c r="E133" s="59"/>
      <c r="F133" s="59"/>
      <c r="G133" s="59"/>
      <c r="H133" s="59"/>
    </row>
    <row r="134" customFormat="false" ht="14.1" hidden="false" customHeight="true" outlineLevel="0" collapsed="false">
      <c r="A134" s="1" t="s">
        <v>10</v>
      </c>
      <c r="B134" s="2" t="n">
        <v>2023</v>
      </c>
      <c r="C134" s="3" t="n">
        <v>50142</v>
      </c>
      <c r="D134" s="3" t="n">
        <v>38084</v>
      </c>
      <c r="E134" s="21" t="n">
        <f aca="false">D134/C134</f>
        <v>0.759522954808344</v>
      </c>
      <c r="F134" s="3" t="n">
        <v>20935</v>
      </c>
      <c r="G134" s="21" t="n">
        <f aca="false">F134/D134</f>
        <v>0.549705913244407</v>
      </c>
      <c r="H134" s="23" t="n">
        <v>14.5211368521615</v>
      </c>
    </row>
    <row r="135" customFormat="false" ht="14.1" hidden="false" customHeight="true" outlineLevel="0" collapsed="false">
      <c r="B135" s="2" t="n">
        <v>2022</v>
      </c>
      <c r="C135" s="3" t="n">
        <v>77360</v>
      </c>
      <c r="D135" s="22" t="n">
        <v>71316</v>
      </c>
      <c r="E135" s="21" t="n">
        <f aca="false">D135/C135</f>
        <v>0.921871768355739</v>
      </c>
      <c r="F135" s="3" t="n">
        <v>22795</v>
      </c>
      <c r="G135" s="21" t="n">
        <f aca="false">F135/D135</f>
        <v>0.319633742778619</v>
      </c>
      <c r="H135" s="23" t="n">
        <v>16.3632375520948</v>
      </c>
    </row>
    <row r="136" customFormat="false" ht="14.1" hidden="false" customHeight="true" outlineLevel="0" collapsed="false">
      <c r="B136" s="2" t="n">
        <v>2021</v>
      </c>
      <c r="C136" s="22" t="n">
        <v>75174</v>
      </c>
      <c r="D136" s="22" t="n">
        <v>95581</v>
      </c>
      <c r="E136" s="21" t="n">
        <f aca="false">D136/C136</f>
        <v>1.27146353792535</v>
      </c>
      <c r="F136" s="22" t="n">
        <v>21421</v>
      </c>
      <c r="G136" s="21" t="n">
        <f aca="false">F136/D136</f>
        <v>0.2241135790586</v>
      </c>
      <c r="H136" s="23" t="n">
        <v>20.4</v>
      </c>
    </row>
    <row r="137" customFormat="false" ht="14.1" hidden="false" customHeight="true" outlineLevel="0" collapsed="false">
      <c r="C137" s="22"/>
      <c r="D137" s="22"/>
      <c r="E137" s="21"/>
      <c r="F137" s="22"/>
      <c r="G137" s="21"/>
      <c r="H137" s="23"/>
    </row>
    <row r="138" customFormat="false" ht="14.1" hidden="false" customHeight="true" outlineLevel="0" collapsed="false">
      <c r="A138" s="1" t="s">
        <v>11</v>
      </c>
      <c r="B138" s="2" t="n">
        <v>2023</v>
      </c>
      <c r="C138" s="3" t="n">
        <v>18671</v>
      </c>
      <c r="D138" s="3" t="n">
        <v>20882</v>
      </c>
      <c r="E138" s="21" t="n">
        <f aca="false">D138/C138</f>
        <v>1.11841893846071</v>
      </c>
      <c r="F138" s="3" t="n">
        <v>11957</v>
      </c>
      <c r="G138" s="21" t="n">
        <f aca="false">F138/D138</f>
        <v>0.572598410113974</v>
      </c>
      <c r="H138" s="23" t="n">
        <v>13.6321819854479</v>
      </c>
    </row>
    <row r="139" customFormat="false" ht="14.1" hidden="false" customHeight="true" outlineLevel="0" collapsed="false">
      <c r="B139" s="2" t="n">
        <v>2022</v>
      </c>
      <c r="C139" s="3" t="n">
        <v>17416</v>
      </c>
      <c r="D139" s="22" t="n">
        <v>20391</v>
      </c>
      <c r="E139" s="21" t="n">
        <f aca="false">D139/C139</f>
        <v>1.17081993569132</v>
      </c>
      <c r="F139" s="3" t="n">
        <v>12388</v>
      </c>
      <c r="G139" s="21" t="n">
        <f aca="false">F139/D139</f>
        <v>0.607522926781423</v>
      </c>
      <c r="H139" s="23" t="n">
        <v>15.0145301905069</v>
      </c>
    </row>
    <row r="140" customFormat="false" ht="14.1" hidden="false" customHeight="true" outlineLevel="0" collapsed="false">
      <c r="B140" s="2" t="n">
        <v>2021</v>
      </c>
      <c r="C140" s="22" t="n">
        <v>17178</v>
      </c>
      <c r="D140" s="22" t="n">
        <v>19586</v>
      </c>
      <c r="E140" s="21" t="n">
        <f aca="false">D140/C140</f>
        <v>1.1401792991035</v>
      </c>
      <c r="F140" s="22" t="n">
        <v>14862</v>
      </c>
      <c r="G140" s="21" t="n">
        <f aca="false">F140/D140</f>
        <v>0.758807311344838</v>
      </c>
      <c r="H140" s="23" t="n">
        <v>13.7</v>
      </c>
    </row>
    <row r="141" customFormat="false" ht="14.1" hidden="false" customHeight="true" outlineLevel="0" collapsed="false">
      <c r="C141" s="22"/>
      <c r="D141" s="22"/>
      <c r="E141" s="21"/>
      <c r="F141" s="22"/>
      <c r="G141" s="21"/>
      <c r="H141" s="23"/>
    </row>
    <row r="142" customFormat="false" ht="14.1" hidden="false" customHeight="true" outlineLevel="0" collapsed="false">
      <c r="A142" s="1" t="s">
        <v>12</v>
      </c>
      <c r="B142" s="2" t="n">
        <v>2023</v>
      </c>
      <c r="C142" s="3" t="n">
        <v>23479</v>
      </c>
      <c r="D142" s="3" t="n">
        <v>25923</v>
      </c>
      <c r="E142" s="21" t="n">
        <f aca="false">D142/C142</f>
        <v>1.10409301929384</v>
      </c>
      <c r="F142" s="3" t="n">
        <v>19244</v>
      </c>
      <c r="G142" s="21" t="n">
        <f aca="false">F142/D142</f>
        <v>0.742352351193921</v>
      </c>
      <c r="H142" s="23" t="n">
        <v>6.96320931199335</v>
      </c>
    </row>
    <row r="143" customFormat="false" ht="14.1" hidden="false" customHeight="true" outlineLevel="0" collapsed="false">
      <c r="B143" s="2" t="n">
        <v>2022</v>
      </c>
      <c r="C143" s="3" t="n">
        <v>49876</v>
      </c>
      <c r="D143" s="22" t="n">
        <v>53472</v>
      </c>
      <c r="E143" s="21" t="n">
        <f aca="false">D143/C143</f>
        <v>1.07209880503649</v>
      </c>
      <c r="F143" s="3" t="n">
        <v>27631</v>
      </c>
      <c r="G143" s="21" t="n">
        <f aca="false">F143/D143</f>
        <v>0.516737731897068</v>
      </c>
      <c r="H143" s="23" t="n">
        <v>9.15638232420108</v>
      </c>
    </row>
    <row r="144" customFormat="false" ht="14.1" hidden="false" customHeight="true" outlineLevel="0" collapsed="false">
      <c r="B144" s="2" t="n">
        <v>2021</v>
      </c>
      <c r="C144" s="22" t="n">
        <v>42844</v>
      </c>
      <c r="D144" s="22" t="n">
        <v>53740</v>
      </c>
      <c r="E144" s="21" t="n">
        <f aca="false">D144/C144</f>
        <v>1.25431799085053</v>
      </c>
      <c r="F144" s="22" t="n">
        <v>17377</v>
      </c>
      <c r="G144" s="21" t="n">
        <f aca="false">F144/D144</f>
        <v>0.323353181987346</v>
      </c>
      <c r="H144" s="23" t="n">
        <v>10.3</v>
      </c>
    </row>
    <row r="145" customFormat="false" ht="14.1" hidden="false" customHeight="true" outlineLevel="0" collapsed="false">
      <c r="C145" s="22"/>
      <c r="D145" s="22"/>
      <c r="E145" s="21"/>
      <c r="F145" s="22"/>
      <c r="G145" s="21"/>
      <c r="H145" s="23"/>
    </row>
    <row r="146" customFormat="false" ht="14.1" hidden="false" customHeight="true" outlineLevel="0" collapsed="false">
      <c r="A146" s="1" t="s">
        <v>13</v>
      </c>
      <c r="B146" s="2" t="n">
        <v>2023</v>
      </c>
      <c r="C146" s="3" t="n">
        <v>24735</v>
      </c>
      <c r="D146" s="3" t="n">
        <v>26804</v>
      </c>
      <c r="E146" s="21" t="n">
        <f aca="false">D146/C146</f>
        <v>1.0836466545381</v>
      </c>
      <c r="F146" s="3" t="n">
        <v>17102</v>
      </c>
      <c r="G146" s="21" t="n">
        <f aca="false">F146/D146</f>
        <v>0.638039098641994</v>
      </c>
      <c r="H146" s="23" t="n">
        <v>5.61337855221612</v>
      </c>
    </row>
    <row r="147" customFormat="false" ht="14.1" hidden="false" customHeight="true" outlineLevel="0" collapsed="false">
      <c r="B147" s="2" t="n">
        <v>2022</v>
      </c>
      <c r="C147" s="3" t="n">
        <v>34388</v>
      </c>
      <c r="D147" s="22" t="n">
        <v>36227</v>
      </c>
      <c r="E147" s="21" t="n">
        <f aca="false">D147/C147</f>
        <v>1.05347795742701</v>
      </c>
      <c r="F147" s="3" t="n">
        <v>19675</v>
      </c>
      <c r="G147" s="21" t="n">
        <f aca="false">F147/D147</f>
        <v>0.54310321031275</v>
      </c>
      <c r="H147" s="23" t="n">
        <v>6.25158831003812</v>
      </c>
    </row>
    <row r="148" customFormat="false" ht="14.1" hidden="false" customHeight="true" outlineLevel="0" collapsed="false">
      <c r="B148" s="2" t="n">
        <v>2021</v>
      </c>
      <c r="C148" s="22" t="n">
        <v>35908</v>
      </c>
      <c r="D148" s="22" t="n">
        <v>40788</v>
      </c>
      <c r="E148" s="21" t="n">
        <f aca="false">D148/C148</f>
        <v>1.13590286287178</v>
      </c>
      <c r="F148" s="22" t="n">
        <v>15612</v>
      </c>
      <c r="G148" s="21" t="n">
        <f aca="false">F148/D148</f>
        <v>0.38275963518682</v>
      </c>
      <c r="H148" s="23" t="n">
        <v>7.1</v>
      </c>
    </row>
    <row r="149" customFormat="false" ht="14.1" hidden="false" customHeight="true" outlineLevel="0" collapsed="false">
      <c r="C149" s="22"/>
      <c r="D149" s="22"/>
      <c r="E149" s="21"/>
      <c r="F149" s="22"/>
      <c r="G149" s="21"/>
      <c r="H149" s="23"/>
    </row>
    <row r="150" customFormat="false" ht="14.1" hidden="false" customHeight="true" outlineLevel="0" collapsed="false">
      <c r="A150" s="1" t="s">
        <v>14</v>
      </c>
      <c r="B150" s="2" t="n">
        <v>2023</v>
      </c>
      <c r="C150" s="3" t="n">
        <v>21226</v>
      </c>
      <c r="D150" s="3" t="n">
        <v>23827</v>
      </c>
      <c r="E150" s="21" t="n">
        <f aca="false">D150/C150</f>
        <v>1.12253839630642</v>
      </c>
      <c r="F150" s="3" t="n">
        <v>9786</v>
      </c>
      <c r="G150" s="21" t="n">
        <f aca="false">F150/D150</f>
        <v>0.410710538464767</v>
      </c>
      <c r="H150" s="23" t="n">
        <v>3.26997751890456</v>
      </c>
    </row>
    <row r="151" customFormat="false" ht="14.1" hidden="false" customHeight="true" outlineLevel="0" collapsed="false">
      <c r="B151" s="2" t="n">
        <v>2022</v>
      </c>
      <c r="C151" s="3" t="n">
        <v>19331</v>
      </c>
      <c r="D151" s="22" t="n">
        <v>23149</v>
      </c>
      <c r="E151" s="21" t="n">
        <f aca="false">D151/C151</f>
        <v>1.19750659562361</v>
      </c>
      <c r="F151" s="3" t="n">
        <v>8573</v>
      </c>
      <c r="G151" s="21" t="n">
        <f aca="false">F151/D151</f>
        <v>0.370339971489049</v>
      </c>
      <c r="H151" s="23" t="n">
        <v>5.36568295812434</v>
      </c>
    </row>
    <row r="152" customFormat="false" ht="14.1" hidden="false" customHeight="true" outlineLevel="0" collapsed="false">
      <c r="B152" s="2" t="n">
        <v>2021</v>
      </c>
      <c r="C152" s="22" t="n">
        <v>21419</v>
      </c>
      <c r="D152" s="22" t="n">
        <v>24103</v>
      </c>
      <c r="E152" s="21" t="n">
        <f aca="false">D152/C152</f>
        <v>1.12530930482282</v>
      </c>
      <c r="F152" s="22" t="n">
        <v>9135</v>
      </c>
      <c r="G152" s="21" t="n">
        <f aca="false">F152/D152</f>
        <v>0.378998464921379</v>
      </c>
      <c r="H152" s="23" t="n">
        <v>6</v>
      </c>
    </row>
    <row r="153" customFormat="false" ht="14.1" hidden="false" customHeight="true" outlineLevel="0" collapsed="false">
      <c r="C153" s="22"/>
      <c r="D153" s="22"/>
      <c r="E153" s="21"/>
      <c r="F153" s="22"/>
      <c r="G153" s="21"/>
      <c r="H153" s="23"/>
    </row>
    <row r="154" customFormat="false" ht="14.1" hidden="false" customHeight="true" outlineLevel="0" collapsed="false">
      <c r="A154" s="1" t="s">
        <v>15</v>
      </c>
      <c r="B154" s="2" t="n">
        <v>2023</v>
      </c>
      <c r="C154" s="3" t="n">
        <v>19143</v>
      </c>
      <c r="D154" s="3" t="n">
        <v>23488</v>
      </c>
      <c r="E154" s="21" t="n">
        <f aca="false">D154/C154</f>
        <v>1.22697591809016</v>
      </c>
      <c r="F154" s="3" t="n">
        <v>9021</v>
      </c>
      <c r="G154" s="21" t="n">
        <f aca="false">F154/D154</f>
        <v>0.384068460490463</v>
      </c>
      <c r="H154" s="23" t="n">
        <v>2.77131138454717</v>
      </c>
    </row>
    <row r="155" customFormat="false" ht="14.1" hidden="false" customHeight="true" outlineLevel="0" collapsed="false">
      <c r="B155" s="2" t="n">
        <v>2022</v>
      </c>
      <c r="C155" s="3" t="n">
        <v>39528</v>
      </c>
      <c r="D155" s="22" t="n">
        <v>45610</v>
      </c>
      <c r="E155" s="21" t="n">
        <f aca="false">D155/C155</f>
        <v>1.15386561424813</v>
      </c>
      <c r="F155" s="3" t="n">
        <v>11082</v>
      </c>
      <c r="G155" s="21" t="n">
        <f aca="false">F155/D155</f>
        <v>0.242973032229774</v>
      </c>
      <c r="H155" s="23" t="n">
        <v>4.69229380978163</v>
      </c>
    </row>
    <row r="156" customFormat="false" ht="14.1" hidden="false" customHeight="true" outlineLevel="0" collapsed="false">
      <c r="B156" s="2" t="n">
        <v>2021</v>
      </c>
      <c r="C156" s="22" t="n">
        <v>46409</v>
      </c>
      <c r="D156" s="22" t="n">
        <v>55564</v>
      </c>
      <c r="E156" s="21" t="n">
        <f aca="false">D156/C156</f>
        <v>1.19726777133746</v>
      </c>
      <c r="F156" s="22" t="n">
        <v>13859</v>
      </c>
      <c r="G156" s="21" t="n">
        <f aca="false">F156/D156</f>
        <v>0.249424087538694</v>
      </c>
      <c r="H156" s="23" t="n">
        <v>4.8</v>
      </c>
    </row>
    <row r="157" customFormat="false" ht="14.1" hidden="false" customHeight="true" outlineLevel="0" collapsed="false">
      <c r="C157" s="22"/>
      <c r="D157" s="22"/>
      <c r="E157" s="21"/>
      <c r="F157" s="22"/>
      <c r="G157" s="21"/>
      <c r="H157" s="23"/>
    </row>
    <row r="158" customFormat="false" ht="14.1" hidden="false" customHeight="true" outlineLevel="0" collapsed="false">
      <c r="A158" s="1" t="s">
        <v>33</v>
      </c>
      <c r="B158" s="2" t="n">
        <v>2023</v>
      </c>
      <c r="C158" s="3" t="n">
        <v>30832</v>
      </c>
      <c r="D158" s="3" t="n">
        <v>32750</v>
      </c>
      <c r="E158" s="21" t="n">
        <f aca="false">D158/C158</f>
        <v>1.06220809548521</v>
      </c>
      <c r="F158" s="3" t="n">
        <v>18593</v>
      </c>
      <c r="G158" s="21" t="n">
        <f aca="false">F158/D158</f>
        <v>0.567725190839695</v>
      </c>
      <c r="H158" s="23" t="n">
        <v>8.82052385306298</v>
      </c>
    </row>
    <row r="159" customFormat="false" ht="14.1" hidden="false" customHeight="true" outlineLevel="0" collapsed="false">
      <c r="B159" s="2" t="n">
        <v>2022</v>
      </c>
      <c r="C159" s="3" t="n">
        <v>52981</v>
      </c>
      <c r="D159" s="22" t="n">
        <v>44861</v>
      </c>
      <c r="E159" s="21" t="n">
        <f aca="false">D159/C159</f>
        <v>0.846737509673279</v>
      </c>
      <c r="F159" s="3" t="n">
        <v>28402</v>
      </c>
      <c r="G159" s="21" t="n">
        <f aca="false">F159/D159</f>
        <v>0.63311116560041</v>
      </c>
      <c r="H159" s="23" t="n">
        <v>6.51362580099993</v>
      </c>
    </row>
    <row r="160" customFormat="false" ht="14.1" hidden="false" customHeight="true" outlineLevel="0" collapsed="false">
      <c r="B160" s="2" t="n">
        <v>2021</v>
      </c>
      <c r="C160" s="22" t="n">
        <v>36939</v>
      </c>
      <c r="D160" s="22" t="n">
        <v>39242</v>
      </c>
      <c r="E160" s="21" t="n">
        <f aca="false">D160/C160</f>
        <v>1.06234602994125</v>
      </c>
      <c r="F160" s="22" t="n">
        <v>22595</v>
      </c>
      <c r="G160" s="21" t="n">
        <f aca="false">F160/D160</f>
        <v>0.575786147495031</v>
      </c>
      <c r="H160" s="23" t="n">
        <v>6.1</v>
      </c>
    </row>
    <row r="161" customFormat="false" ht="14.1" hidden="false" customHeight="true" outlineLevel="0" collapsed="false">
      <c r="C161" s="22"/>
      <c r="D161" s="22"/>
      <c r="E161" s="21"/>
      <c r="F161" s="22"/>
      <c r="G161" s="21"/>
      <c r="H161" s="23"/>
    </row>
    <row r="162" customFormat="false" ht="14.1" hidden="false" customHeight="true" outlineLevel="0" collapsed="false">
      <c r="A162" s="1" t="s">
        <v>17</v>
      </c>
      <c r="B162" s="2" t="n">
        <v>2023</v>
      </c>
      <c r="C162" s="3" t="n">
        <v>14269</v>
      </c>
      <c r="D162" s="3" t="n">
        <v>16732</v>
      </c>
      <c r="E162" s="21" t="n">
        <f aca="false">D162/C162</f>
        <v>1.17261195598851</v>
      </c>
      <c r="F162" s="3" t="n">
        <v>8754</v>
      </c>
      <c r="G162" s="21" t="n">
        <f aca="false">F162/D162</f>
        <v>0.523189098732967</v>
      </c>
      <c r="H162" s="17" t="n">
        <v>4.68357322366918</v>
      </c>
    </row>
    <row r="163" customFormat="false" ht="14.1" hidden="false" customHeight="true" outlineLevel="0" collapsed="false">
      <c r="B163" s="2" t="n">
        <v>2022</v>
      </c>
      <c r="C163" s="22" t="n">
        <v>9211</v>
      </c>
      <c r="D163" s="22" t="n">
        <v>10629</v>
      </c>
      <c r="E163" s="21" t="n">
        <f aca="false">D163/C163</f>
        <v>1.15394636847248</v>
      </c>
      <c r="F163" s="22" t="n">
        <v>5979</v>
      </c>
      <c r="G163" s="21" t="n">
        <f aca="false">F163/D163</f>
        <v>0.562517640417725</v>
      </c>
      <c r="H163" s="23" t="n">
        <v>6.35557785582873</v>
      </c>
    </row>
    <row r="164" customFormat="false" ht="14.1" hidden="false" customHeight="true" outlineLevel="0" collapsed="false">
      <c r="B164" s="2" t="n">
        <v>2021</v>
      </c>
      <c r="C164" s="22" t="n">
        <v>13605</v>
      </c>
      <c r="D164" s="22" t="n">
        <v>14549</v>
      </c>
      <c r="E164" s="21" t="n">
        <f aca="false">D164/C164</f>
        <v>1.06938625505329</v>
      </c>
      <c r="F164" s="22" t="n">
        <v>4034</v>
      </c>
      <c r="G164" s="21" t="n">
        <f aca="false">F164/D164</f>
        <v>0.277269915458107</v>
      </c>
      <c r="H164" s="23" t="n">
        <v>5.9</v>
      </c>
    </row>
    <row r="165" customFormat="false" ht="14.1" hidden="false" customHeight="true" outlineLevel="0" collapsed="false">
      <c r="C165" s="22"/>
      <c r="D165" s="22"/>
      <c r="E165" s="21"/>
      <c r="F165" s="22"/>
      <c r="G165" s="21"/>
      <c r="H165" s="23"/>
    </row>
    <row r="166" customFormat="false" ht="14.1" hidden="false" customHeight="true" outlineLevel="0" collapsed="false">
      <c r="A166" s="1" t="s">
        <v>18</v>
      </c>
      <c r="B166" s="2" t="n">
        <v>2023</v>
      </c>
      <c r="C166" s="3" t="n">
        <v>16550</v>
      </c>
      <c r="D166" s="3" t="n">
        <v>20195</v>
      </c>
      <c r="E166" s="21" t="n">
        <f aca="false">D166/C166</f>
        <v>1.2202416918429</v>
      </c>
      <c r="F166" s="3" t="n">
        <v>11470</v>
      </c>
      <c r="G166" s="21" t="n">
        <f aca="false">F166/D166</f>
        <v>0.567962366922506</v>
      </c>
      <c r="H166" s="17" t="n">
        <v>4.1848299912816</v>
      </c>
    </row>
    <row r="167" customFormat="false" ht="14.1" hidden="false" customHeight="true" outlineLevel="0" collapsed="false">
      <c r="B167" s="2" t="n">
        <v>2022</v>
      </c>
      <c r="C167" s="3" t="n">
        <v>36397</v>
      </c>
      <c r="D167" s="22" t="n">
        <v>42679</v>
      </c>
      <c r="E167" s="21" t="n">
        <f aca="false">D167/C167</f>
        <v>1.17259664258043</v>
      </c>
      <c r="F167" s="3" t="n">
        <v>15668</v>
      </c>
      <c r="G167" s="21" t="n">
        <f aca="false">F167/D167</f>
        <v>0.367112631504956</v>
      </c>
      <c r="H167" s="23" t="n">
        <v>4.91447536379883</v>
      </c>
    </row>
    <row r="168" customFormat="false" ht="14.1" hidden="false" customHeight="true" outlineLevel="0" collapsed="false">
      <c r="B168" s="2" t="n">
        <v>2021</v>
      </c>
      <c r="C168" s="22" t="n">
        <v>32896</v>
      </c>
      <c r="D168" s="22" t="n">
        <v>35670</v>
      </c>
      <c r="E168" s="21" t="n">
        <f aca="false">D168/C168</f>
        <v>1.0843263618677</v>
      </c>
      <c r="F168" s="22" t="n">
        <v>9522</v>
      </c>
      <c r="G168" s="21" t="n">
        <f aca="false">F168/D168</f>
        <v>0.266947014297729</v>
      </c>
      <c r="H168" s="23" t="n">
        <v>7.2</v>
      </c>
    </row>
    <row r="169" customFormat="false" ht="14.1" hidden="false" customHeight="true" outlineLevel="0" collapsed="false">
      <c r="C169" s="22"/>
      <c r="D169" s="22"/>
      <c r="E169" s="21"/>
      <c r="F169" s="22"/>
      <c r="G169" s="21"/>
      <c r="H169" s="23"/>
    </row>
    <row r="170" customFormat="false" ht="14.1" hidden="false" customHeight="true" outlineLevel="0" collapsed="false">
      <c r="A170" s="27" t="s">
        <v>19</v>
      </c>
      <c r="B170" s="28" t="n">
        <v>2023</v>
      </c>
      <c r="C170" s="47" t="n">
        <f aca="false">C134+C138+C142+C146+C150+C154+C158+C162+C166</f>
        <v>219047</v>
      </c>
      <c r="D170" s="47" t="n">
        <f aca="false">D134+D138+D142+D146+D150+D154+D158+D162+D166</f>
        <v>228685</v>
      </c>
      <c r="E170" s="32" t="n">
        <f aca="false">D170/C170</f>
        <v>1.04399968956434</v>
      </c>
      <c r="F170" s="47" t="n">
        <f aca="false">F134+F138+F142+F146+F150+F154+F158+F162+F166</f>
        <v>126862</v>
      </c>
      <c r="G170" s="32" t="n">
        <f aca="false">F170/D170</f>
        <v>0.554745610774646</v>
      </c>
      <c r="H170" s="60" t="n">
        <v>7.91411139663571</v>
      </c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  <c r="IL170" s="53"/>
      <c r="IM170" s="53"/>
      <c r="IN170" s="53"/>
      <c r="IO170" s="53"/>
      <c r="IP170" s="53"/>
      <c r="IQ170" s="53"/>
      <c r="IR170" s="53"/>
      <c r="IS170" s="53"/>
      <c r="IT170" s="53"/>
      <c r="IU170" s="53"/>
      <c r="IV170" s="53"/>
    </row>
    <row r="171" customFormat="false" ht="14.1" hidden="false" customHeight="true" outlineLevel="0" collapsed="false">
      <c r="A171" s="27"/>
      <c r="B171" s="28" t="n">
        <v>2022</v>
      </c>
      <c r="C171" s="47" t="n">
        <f aca="false">C135+C139+C143+C147+C151+C155+C159+C163+C167</f>
        <v>336488</v>
      </c>
      <c r="D171" s="47" t="n">
        <f aca="false">D135+D139+D143+D147+D151+D155+D159+D163+D167</f>
        <v>348334</v>
      </c>
      <c r="E171" s="32" t="n">
        <f aca="false">D171/C171</f>
        <v>1.03520482156867</v>
      </c>
      <c r="F171" s="47" t="n">
        <f aca="false">F135+F139+F143+F147+F151+F155+F159+F163+F167</f>
        <v>152193</v>
      </c>
      <c r="G171" s="32" t="n">
        <f aca="false">F171/D171</f>
        <v>0.436916867144752</v>
      </c>
      <c r="H171" s="31" t="n">
        <v>8.8</v>
      </c>
      <c r="HP171" s="53"/>
      <c r="HQ171" s="53"/>
      <c r="HR171" s="53"/>
      <c r="HS171" s="53"/>
      <c r="HT171" s="53"/>
      <c r="HU171" s="53"/>
      <c r="HV171" s="53"/>
      <c r="HW171" s="53"/>
      <c r="HX171" s="53"/>
      <c r="HY171" s="53"/>
      <c r="HZ171" s="53"/>
      <c r="IA171" s="53"/>
      <c r="IB171" s="53"/>
      <c r="IC171" s="53"/>
      <c r="ID171" s="53"/>
      <c r="IE171" s="53"/>
      <c r="IF171" s="53"/>
      <c r="IG171" s="53"/>
      <c r="IH171" s="53"/>
      <c r="II171" s="53"/>
      <c r="IJ171" s="53"/>
      <c r="IK171" s="53"/>
      <c r="IL171" s="53"/>
      <c r="IM171" s="53"/>
      <c r="IN171" s="53"/>
      <c r="IO171" s="53"/>
      <c r="IP171" s="53"/>
      <c r="IQ171" s="53"/>
      <c r="IR171" s="53"/>
      <c r="IS171" s="53"/>
      <c r="IT171" s="53"/>
      <c r="IU171" s="53"/>
      <c r="IV171" s="53"/>
    </row>
    <row r="172" customFormat="false" ht="14.1" hidden="false" customHeight="true" outlineLevel="0" collapsed="false">
      <c r="A172" s="48"/>
      <c r="B172" s="49" t="n">
        <v>2021</v>
      </c>
      <c r="C172" s="50" t="n">
        <f aca="false">C136+C140+C144+C148+C152+C156+C160+C163+C168</f>
        <v>317978</v>
      </c>
      <c r="D172" s="50" t="n">
        <f aca="false">D136+D140+D144+D148+D152+D156+D160+D164+D168</f>
        <v>378823</v>
      </c>
      <c r="E172" s="51" t="n">
        <f aca="false">D172/C172</f>
        <v>1.19134971601809</v>
      </c>
      <c r="F172" s="50" t="n">
        <f aca="false">F136+F140+F144+F148+F152+F156+F160+F163+F168</f>
        <v>130362</v>
      </c>
      <c r="G172" s="51" t="n">
        <f aca="false">F172/D172</f>
        <v>0.344123772843782</v>
      </c>
      <c r="H172" s="52" t="n">
        <v>10.1</v>
      </c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  <c r="IL172" s="53"/>
      <c r="IM172" s="53"/>
      <c r="IN172" s="53"/>
      <c r="IO172" s="53"/>
      <c r="IP172" s="53"/>
      <c r="IQ172" s="53"/>
      <c r="IR172" s="53"/>
      <c r="IS172" s="53"/>
      <c r="IT172" s="53"/>
      <c r="IU172" s="53"/>
      <c r="IV172" s="53"/>
    </row>
    <row r="173" customFormat="false" ht="14.1" hidden="false" customHeight="true" outlineLevel="0" collapsed="false"/>
    <row r="174" customFormat="false" ht="12.75" hidden="false" customHeight="false" outlineLevel="0" collapsed="false">
      <c r="A174" s="61" t="s">
        <v>34</v>
      </c>
      <c r="B174" s="62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</row>
    <row r="175" customFormat="false" ht="14.1" hidden="false" customHeight="true" outlineLevel="0" collapsed="false">
      <c r="A175" s="61" t="s">
        <v>35</v>
      </c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</row>
    <row r="176" s="53" customFormat="true" ht="12.75" hidden="false" customHeight="false" outlineLevel="0" collapsed="false">
      <c r="A176" s="61"/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customFormat="false" ht="14.1" hidden="false" customHeight="true" outlineLevel="0" collapsed="false">
      <c r="A177" s="61" t="s">
        <v>36</v>
      </c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</row>
    <row r="178" customFormat="false" ht="14.1" hidden="false" customHeight="true" outlineLevel="0" collapsed="false">
      <c r="A178" s="64" t="s">
        <v>37</v>
      </c>
      <c r="B178" s="62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</row>
    <row r="179" customFormat="false" ht="14.1" hidden="false" customHeight="true" outlineLevel="0" collapsed="false">
      <c r="A179" s="61"/>
      <c r="B179" s="62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</row>
    <row r="180" customFormat="false" ht="14.1" hidden="false" customHeight="true" outlineLevel="0" collapsed="false">
      <c r="A180" s="65" t="s">
        <v>38</v>
      </c>
      <c r="B180" s="62"/>
      <c r="C180" s="61"/>
      <c r="D180" s="61"/>
      <c r="E180" s="61"/>
      <c r="F180" s="61"/>
      <c r="G180" s="61"/>
      <c r="H180" s="61"/>
      <c r="I180" s="63"/>
      <c r="J180" s="63"/>
      <c r="K180" s="63"/>
      <c r="L180" s="63"/>
      <c r="M180" s="63"/>
      <c r="N180" s="63"/>
      <c r="O180" s="63"/>
    </row>
    <row r="181" customFormat="false" ht="14.1" hidden="false" customHeight="true" outlineLevel="0" collapsed="false"/>
    <row r="182" customFormat="false" ht="14.1" hidden="false" customHeight="true" outlineLevel="0" collapsed="false"/>
    <row r="183" customFormat="false" ht="14.1" hidden="false" customHeight="true" outlineLevel="0" collapsed="false"/>
    <row r="184" customFormat="false" ht="14.1" hidden="false" customHeight="true" outlineLevel="0" collapsed="false"/>
    <row r="185" customFormat="false" ht="14.1" hidden="false" customHeight="true" outlineLevel="0" collapsed="false"/>
    <row r="186" customFormat="false" ht="14.1" hidden="false" customHeight="true" outlineLevel="0" collapsed="false"/>
    <row r="187" customFormat="false" ht="14.1" hidden="false" customHeight="true" outlineLevel="0" collapsed="false"/>
    <row r="188" customFormat="false" ht="14.1" hidden="false" customHeight="true" outlineLevel="0" collapsed="false"/>
    <row r="189" customFormat="false" ht="14.1" hidden="false" customHeight="true" outlineLevel="0" collapsed="false"/>
    <row r="190" customFormat="false" ht="14.1" hidden="false" customHeight="true" outlineLevel="0" collapsed="false"/>
    <row r="191" customFormat="false" ht="14.1" hidden="false" customHeight="true" outlineLevel="0" collapsed="false"/>
    <row r="192" customFormat="false" ht="14.1" hidden="false" customHeight="true" outlineLevel="0" collapsed="false"/>
    <row r="193" customFormat="false" ht="14.1" hidden="false" customHeight="true" outlineLevel="0" collapsed="false"/>
    <row r="194" customFormat="false" ht="14.1" hidden="false" customHeight="true" outlineLevel="0" collapsed="false"/>
    <row r="195" customFormat="false" ht="14.1" hidden="false" customHeight="true" outlineLevel="0" collapsed="false"/>
    <row r="196" customFormat="false" ht="14.1" hidden="false" customHeight="true" outlineLevel="0" collapsed="false"/>
    <row r="197" customFormat="false" ht="14.1" hidden="false" customHeight="true" outlineLevel="0" collapsed="false"/>
    <row r="198" customFormat="false" ht="14.1" hidden="false" customHeight="true" outlineLevel="0" collapsed="false"/>
    <row r="199" customFormat="false" ht="14.1" hidden="false" customHeight="true" outlineLevel="0" collapsed="false"/>
    <row r="200" customFormat="false" ht="14.1" hidden="false" customHeight="true" outlineLevel="0" collapsed="false"/>
    <row r="201" customFormat="false" ht="14.1" hidden="false" customHeight="true" outlineLevel="0" collapsed="false"/>
    <row r="202" customFormat="false" ht="14.1" hidden="false" customHeight="true" outlineLevel="0" collapsed="false"/>
    <row r="203" customFormat="false" ht="14.1" hidden="false" customHeight="true" outlineLevel="0" collapsed="false"/>
    <row r="204" customFormat="false" ht="14.1" hidden="false" customHeight="true" outlineLevel="0" collapsed="false"/>
    <row r="205" customFormat="false" ht="14.1" hidden="false" customHeight="true" outlineLevel="0" collapsed="false"/>
    <row r="206" customFormat="false" ht="14.1" hidden="false" customHeight="true" outlineLevel="0" collapsed="false"/>
    <row r="207" customFormat="false" ht="14.1" hidden="false" customHeight="true" outlineLevel="0" collapsed="false"/>
    <row r="208" customFormat="false" ht="14.1" hidden="false" customHeight="true" outlineLevel="0" collapsed="false"/>
    <row r="209" customFormat="false" ht="14.1" hidden="false" customHeight="true" outlineLevel="0" collapsed="false"/>
    <row r="210" customFormat="false" ht="14.1" hidden="false" customHeight="true" outlineLevel="0" collapsed="false"/>
    <row r="211" customFormat="false" ht="14.1" hidden="false" customHeight="true" outlineLevel="0" collapsed="false"/>
    <row r="212" customFormat="false" ht="14.1" hidden="false" customHeight="true" outlineLevel="0" collapsed="false"/>
    <row r="213" customFormat="false" ht="14.1" hidden="false" customHeight="true" outlineLevel="0" collapsed="false"/>
    <row r="214" customFormat="false" ht="14.1" hidden="false" customHeight="true" outlineLevel="0" collapsed="false"/>
    <row r="215" customFormat="false" ht="14.1" hidden="false" customHeight="true" outlineLevel="0" collapsed="false"/>
    <row r="216" customFormat="false" ht="14.1" hidden="false" customHeight="true" outlineLevel="0" collapsed="false"/>
    <row r="217" customFormat="false" ht="14.1" hidden="false" customHeight="true" outlineLevel="0" collapsed="false"/>
    <row r="218" customFormat="false" ht="14.1" hidden="false" customHeight="true" outlineLevel="0" collapsed="false"/>
    <row r="219" customFormat="false" ht="14.1" hidden="false" customHeight="true" outlineLevel="0" collapsed="false"/>
    <row r="220" customFormat="false" ht="14.1" hidden="false" customHeight="true" outlineLevel="0" collapsed="false"/>
    <row r="221" customFormat="false" ht="14.1" hidden="false" customHeight="true" outlineLevel="0" collapsed="false"/>
    <row r="222" customFormat="false" ht="14.1" hidden="false" customHeight="true" outlineLevel="0" collapsed="false"/>
    <row r="223" customFormat="false" ht="14.1" hidden="false" customHeight="true" outlineLevel="0" collapsed="false"/>
    <row r="224" customFormat="false" ht="14.1" hidden="false" customHeight="true" outlineLevel="0" collapsed="false"/>
    <row r="225" customFormat="false" ht="14.1" hidden="false" customHeight="true" outlineLevel="0" collapsed="false"/>
    <row r="226" customFormat="false" ht="14.1" hidden="false" customHeight="true" outlineLevel="0" collapsed="false"/>
    <row r="227" customFormat="false" ht="14.1" hidden="false" customHeight="true" outlineLevel="0" collapsed="false"/>
    <row r="228" customFormat="false" ht="14.1" hidden="false" customHeight="true" outlineLevel="0" collapsed="false"/>
    <row r="229" customFormat="false" ht="14.1" hidden="false" customHeight="true" outlineLevel="0" collapsed="false"/>
    <row r="230" customFormat="false" ht="14.1" hidden="false" customHeight="true" outlineLevel="0" collapsed="false"/>
    <row r="231" customFormat="false" ht="14.1" hidden="false" customHeight="true" outlineLevel="0" collapsed="false"/>
    <row r="232" customFormat="false" ht="14.1" hidden="false" customHeight="true" outlineLevel="0" collapsed="false"/>
    <row r="233" customFormat="false" ht="14.1" hidden="false" customHeight="true" outlineLevel="0" collapsed="false"/>
    <row r="234" customFormat="false" ht="14.1" hidden="false" customHeight="true" outlineLevel="0" collapsed="false"/>
    <row r="235" customFormat="false" ht="14.1" hidden="false" customHeight="true" outlineLevel="0" collapsed="false"/>
    <row r="236" customFormat="false" ht="14.1" hidden="false" customHeight="true" outlineLevel="0" collapsed="false"/>
    <row r="237" customFormat="false" ht="14.1" hidden="false" customHeight="true" outlineLevel="0" collapsed="false"/>
    <row r="238" customFormat="false" ht="14.1" hidden="false" customHeight="true" outlineLevel="0" collapsed="false"/>
    <row r="239" customFormat="false" ht="14.1" hidden="false" customHeight="true" outlineLevel="0" collapsed="false"/>
    <row r="240" customFormat="false" ht="14.1" hidden="false" customHeight="true" outlineLevel="0" collapsed="false"/>
    <row r="241" customFormat="false" ht="14.1" hidden="false" customHeight="true" outlineLevel="0" collapsed="false"/>
    <row r="242" customFormat="false" ht="14.1" hidden="false" customHeight="true" outlineLevel="0" collapsed="false"/>
    <row r="243" customFormat="false" ht="14.1" hidden="false" customHeight="true" outlineLevel="0" collapsed="false"/>
    <row r="244" customFormat="false" ht="14.1" hidden="false" customHeight="true" outlineLevel="0" collapsed="false"/>
    <row r="245" customFormat="false" ht="14.1" hidden="false" customHeight="true" outlineLevel="0" collapsed="false"/>
    <row r="246" customFormat="false" ht="14.1" hidden="false" customHeight="true" outlineLevel="0" collapsed="false"/>
    <row r="247" customFormat="false" ht="14.1" hidden="false" customHeight="true" outlineLevel="0" collapsed="false"/>
    <row r="248" customFormat="false" ht="14.1" hidden="false" customHeight="true" outlineLevel="0" collapsed="false"/>
    <row r="249" customFormat="false" ht="14.1" hidden="false" customHeight="true" outlineLevel="0" collapsed="false"/>
    <row r="250" customFormat="false" ht="14.1" hidden="false" customHeight="true" outlineLevel="0" collapsed="false"/>
    <row r="251" customFormat="false" ht="14.1" hidden="false" customHeight="true" outlineLevel="0" collapsed="false"/>
    <row r="252" customFormat="false" ht="14.1" hidden="false" customHeight="true" outlineLevel="0" collapsed="false"/>
    <row r="253" customFormat="false" ht="14.1" hidden="false" customHeight="true" outlineLevel="0" collapsed="false"/>
    <row r="254" customFormat="false" ht="14.1" hidden="false" customHeight="true" outlineLevel="0" collapsed="false"/>
    <row r="255" customFormat="false" ht="14.1" hidden="false" customHeight="true" outlineLevel="0" collapsed="false"/>
    <row r="256" customFormat="false" ht="14.1" hidden="false" customHeight="true" outlineLevel="0" collapsed="false"/>
    <row r="257" customFormat="false" ht="14.1" hidden="false" customHeight="true" outlineLevel="0" collapsed="false"/>
    <row r="258" customFormat="false" ht="14.1" hidden="false" customHeight="true" outlineLevel="0" collapsed="false"/>
    <row r="259" customFormat="false" ht="14.1" hidden="false" customHeight="true" outlineLevel="0" collapsed="false"/>
    <row r="260" customFormat="false" ht="14.1" hidden="false" customHeight="true" outlineLevel="0" collapsed="false"/>
    <row r="261" customFormat="false" ht="14.1" hidden="false" customHeight="true" outlineLevel="0" collapsed="false"/>
    <row r="262" customFormat="false" ht="14.1" hidden="false" customHeight="true" outlineLevel="0" collapsed="false"/>
    <row r="263" customFormat="false" ht="14.1" hidden="false" customHeight="true" outlineLevel="0" collapsed="false"/>
    <row r="264" customFormat="false" ht="14.1" hidden="false" customHeight="true" outlineLevel="0" collapsed="false"/>
    <row r="265" customFormat="false" ht="14.1" hidden="false" customHeight="true" outlineLevel="0" collapsed="false"/>
    <row r="266" customFormat="false" ht="14.1" hidden="false" customHeight="true" outlineLevel="0" collapsed="false"/>
    <row r="267" customFormat="false" ht="14.1" hidden="false" customHeight="true" outlineLevel="0" collapsed="false"/>
    <row r="268" customFormat="false" ht="14.1" hidden="false" customHeight="true" outlineLevel="0" collapsed="false"/>
    <row r="269" customFormat="false" ht="14.1" hidden="false" customHeight="true" outlineLevel="0" collapsed="false"/>
    <row r="270" customFormat="false" ht="14.1" hidden="false" customHeight="true" outlineLevel="0" collapsed="false"/>
    <row r="271" customFormat="false" ht="14.1" hidden="false" customHeight="true" outlineLevel="0" collapsed="false"/>
    <row r="272" customFormat="false" ht="14.1" hidden="false" customHeight="true" outlineLevel="0" collapsed="false"/>
    <row r="273" customFormat="false" ht="14.1" hidden="false" customHeight="true" outlineLevel="0" collapsed="false"/>
    <row r="274" customFormat="false" ht="14.1" hidden="false" customHeight="true" outlineLevel="0" collapsed="false"/>
    <row r="275" customFormat="false" ht="14.1" hidden="false" customHeight="true" outlineLevel="0" collapsed="false"/>
    <row r="276" customFormat="false" ht="14.1" hidden="false" customHeight="true" outlineLevel="0" collapsed="false"/>
    <row r="277" customFormat="false" ht="14.1" hidden="false" customHeight="true" outlineLevel="0" collapsed="false"/>
    <row r="278" customFormat="false" ht="14.1" hidden="false" customHeight="true" outlineLevel="0" collapsed="false"/>
    <row r="279" customFormat="false" ht="14.1" hidden="false" customHeight="true" outlineLevel="0" collapsed="false"/>
    <row r="280" customFormat="false" ht="14.1" hidden="false" customHeight="true" outlineLevel="0" collapsed="false"/>
    <row r="281" customFormat="false" ht="14.1" hidden="false" customHeight="true" outlineLevel="0" collapsed="false"/>
    <row r="282" customFormat="false" ht="14.1" hidden="false" customHeight="true" outlineLevel="0" collapsed="false"/>
    <row r="283" customFormat="false" ht="14.1" hidden="false" customHeight="true" outlineLevel="0" collapsed="false"/>
    <row r="284" customFormat="false" ht="14.1" hidden="false" customHeight="true" outlineLevel="0" collapsed="false"/>
    <row r="285" customFormat="false" ht="14.1" hidden="false" customHeight="true" outlineLevel="0" collapsed="false"/>
    <row r="286" customFormat="false" ht="14.1" hidden="false" customHeight="true" outlineLevel="0" collapsed="false"/>
    <row r="287" customFormat="false" ht="14.1" hidden="false" customHeight="true" outlineLevel="0" collapsed="false"/>
    <row r="288" customFormat="false" ht="14.1" hidden="false" customHeight="true" outlineLevel="0" collapsed="false"/>
    <row r="289" customFormat="false" ht="14.1" hidden="false" customHeight="true" outlineLevel="0" collapsed="false"/>
    <row r="290" customFormat="false" ht="14.1" hidden="false" customHeight="true" outlineLevel="0" collapsed="false"/>
    <row r="291" customFormat="false" ht="14.1" hidden="false" customHeight="true" outlineLevel="0" collapsed="false"/>
    <row r="292" customFormat="false" ht="14.1" hidden="false" customHeight="true" outlineLevel="0" collapsed="false"/>
    <row r="293" customFormat="false" ht="14.1" hidden="false" customHeight="true" outlineLevel="0" collapsed="false"/>
    <row r="294" customFormat="false" ht="14.1" hidden="false" customHeight="true" outlineLevel="0" collapsed="false"/>
    <row r="295" customFormat="false" ht="14.1" hidden="false" customHeight="true" outlineLevel="0" collapsed="false"/>
    <row r="296" customFormat="false" ht="14.1" hidden="false" customHeight="true" outlineLevel="0" collapsed="false"/>
    <row r="297" customFormat="false" ht="14.1" hidden="false" customHeight="true" outlineLevel="0" collapsed="false"/>
    <row r="298" customFormat="false" ht="14.1" hidden="false" customHeight="true" outlineLevel="0" collapsed="false"/>
    <row r="299" customFormat="false" ht="14.1" hidden="false" customHeight="true" outlineLevel="0" collapsed="false"/>
    <row r="300" customFormat="false" ht="14.1" hidden="false" customHeight="true" outlineLevel="0" collapsed="false"/>
    <row r="301" customFormat="false" ht="14.1" hidden="false" customHeight="true" outlineLevel="0" collapsed="false"/>
    <row r="302" customFormat="false" ht="14.1" hidden="false" customHeight="true" outlineLevel="0" collapsed="false"/>
    <row r="303" customFormat="false" ht="14.1" hidden="false" customHeight="true" outlineLevel="0" collapsed="false"/>
    <row r="304" customFormat="false" ht="14.1" hidden="false" customHeight="true" outlineLevel="0" collapsed="false"/>
    <row r="305" customFormat="false" ht="14.1" hidden="false" customHeight="true" outlineLevel="0" collapsed="false"/>
    <row r="306" customFormat="false" ht="14.1" hidden="false" customHeight="true" outlineLevel="0" collapsed="false"/>
    <row r="307" customFormat="false" ht="14.1" hidden="false" customHeight="true" outlineLevel="0" collapsed="false"/>
    <row r="308" customFormat="false" ht="14.1" hidden="false" customHeight="true" outlineLevel="0" collapsed="false"/>
    <row r="309" customFormat="false" ht="14.1" hidden="false" customHeight="true" outlineLevel="0" collapsed="false"/>
    <row r="310" customFormat="false" ht="14.1" hidden="false" customHeight="true" outlineLevel="0" collapsed="false"/>
    <row r="311" customFormat="false" ht="14.1" hidden="false" customHeight="true" outlineLevel="0" collapsed="false"/>
    <row r="312" customFormat="false" ht="14.1" hidden="false" customHeight="true" outlineLevel="0" collapsed="false"/>
    <row r="313" customFormat="false" ht="14.1" hidden="false" customHeight="true" outlineLevel="0" collapsed="false"/>
    <row r="314" customFormat="false" ht="14.1" hidden="false" customHeight="true" outlineLevel="0" collapsed="false"/>
    <row r="315" customFormat="false" ht="14.1" hidden="false" customHeight="true" outlineLevel="0" collapsed="false"/>
    <row r="316" customFormat="false" ht="14.1" hidden="false" customHeight="true" outlineLevel="0" collapsed="false"/>
    <row r="317" customFormat="false" ht="14.1" hidden="false" customHeight="true" outlineLevel="0" collapsed="false"/>
    <row r="318" customFormat="false" ht="14.1" hidden="false" customHeight="true" outlineLevel="0" collapsed="false"/>
    <row r="319" customFormat="false" ht="14.1" hidden="false" customHeight="true" outlineLevel="0" collapsed="false"/>
    <row r="320" customFormat="false" ht="14.1" hidden="false" customHeight="true" outlineLevel="0" collapsed="false"/>
    <row r="321" customFormat="false" ht="14.1" hidden="false" customHeight="true" outlineLevel="0" collapsed="false"/>
    <row r="322" customFormat="false" ht="14.1" hidden="false" customHeight="true" outlineLevel="0" collapsed="false"/>
    <row r="323" customFormat="false" ht="14.1" hidden="false" customHeight="true" outlineLevel="0" collapsed="false"/>
    <row r="324" customFormat="false" ht="14.1" hidden="false" customHeight="true" outlineLevel="0" collapsed="false"/>
    <row r="325" customFormat="false" ht="14.1" hidden="false" customHeight="true" outlineLevel="0" collapsed="false"/>
    <row r="326" customFormat="false" ht="14.1" hidden="false" customHeight="true" outlineLevel="0" collapsed="false"/>
    <row r="327" customFormat="false" ht="14.1" hidden="false" customHeight="true" outlineLevel="0" collapsed="false"/>
    <row r="328" customFormat="false" ht="14.1" hidden="false" customHeight="true" outlineLevel="0" collapsed="false"/>
    <row r="329" customFormat="false" ht="14.1" hidden="false" customHeight="true" outlineLevel="0" collapsed="false"/>
    <row r="330" customFormat="false" ht="14.1" hidden="false" customHeight="true" outlineLevel="0" collapsed="false"/>
    <row r="331" customFormat="false" ht="14.1" hidden="false" customHeight="true" outlineLevel="0" collapsed="false"/>
    <row r="332" customFormat="false" ht="14.1" hidden="false" customHeight="true" outlineLevel="0" collapsed="false"/>
    <row r="333" customFormat="false" ht="14.1" hidden="false" customHeight="true" outlineLevel="0" collapsed="false"/>
    <row r="334" customFormat="false" ht="14.1" hidden="false" customHeight="true" outlineLevel="0" collapsed="false"/>
    <row r="335" customFormat="false" ht="14.1" hidden="false" customHeight="true" outlineLevel="0" collapsed="false"/>
    <row r="336" customFormat="false" ht="14.1" hidden="false" customHeight="true" outlineLevel="0" collapsed="false"/>
  </sheetData>
  <mergeCells count="4">
    <mergeCell ref="C3:H3"/>
    <mergeCell ref="C46:H46"/>
    <mergeCell ref="C88:H88"/>
    <mergeCell ref="C131:H1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4" man="true" max="16383" min="0"/>
    <brk id="87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3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2" width="10"/>
    <col collapsed="false" customWidth="true" hidden="false" outlineLevel="0" max="3" min="3" style="3" width="15.71"/>
    <col collapsed="false" customWidth="true" hidden="false" outlineLevel="0" max="7" min="4" style="3" width="14.71"/>
    <col collapsed="false" customWidth="true" hidden="false" outlineLevel="0" max="8" min="8" style="3" width="20.14"/>
    <col collapsed="false" customWidth="true" hidden="false" outlineLevel="0" max="9" min="9" style="3" width="8.42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39</v>
      </c>
      <c r="B1" s="5"/>
      <c r="H1" s="6"/>
    </row>
    <row r="2" customFormat="false" ht="12.75" hidden="false" customHeight="false" outlineLevel="0" collapsed="false">
      <c r="A2" s="7"/>
      <c r="B2" s="8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9"/>
      <c r="C3" s="10" t="s">
        <v>1</v>
      </c>
      <c r="D3" s="10"/>
      <c r="E3" s="10"/>
      <c r="F3" s="10"/>
      <c r="G3" s="10"/>
      <c r="H3" s="10"/>
    </row>
    <row r="4" customFormat="false" ht="52.5" hidden="false" customHeight="true" outlineLevel="0" collapsed="false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customFormat="false" ht="14.1" hidden="false" customHeight="true" outlineLevel="0" collapsed="false">
      <c r="A5" s="1" t="s">
        <v>10</v>
      </c>
      <c r="B5" s="2" t="n">
        <v>2022</v>
      </c>
      <c r="C5" s="16" t="n">
        <v>53759</v>
      </c>
      <c r="D5" s="3" t="n">
        <v>51741</v>
      </c>
      <c r="E5" s="15" t="n">
        <f aca="false">D5/C5</f>
        <v>0.962462099369408</v>
      </c>
      <c r="F5" s="3" t="n">
        <v>18374</v>
      </c>
      <c r="G5" s="15" t="n">
        <f aca="false">F5/D5</f>
        <v>0.355114899209524</v>
      </c>
      <c r="H5" s="17" t="n">
        <v>7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Format="false" ht="14.1" hidden="false" customHeight="true" outlineLevel="0" collapsed="false">
      <c r="A6" s="3"/>
      <c r="B6" s="2" t="n">
        <v>2021</v>
      </c>
      <c r="C6" s="16" t="n">
        <v>62406</v>
      </c>
      <c r="D6" s="3" t="n">
        <v>79920</v>
      </c>
      <c r="E6" s="19" t="n">
        <f aca="false">D6/C6</f>
        <v>1.28064609172195</v>
      </c>
      <c r="F6" s="3" t="n">
        <v>30551</v>
      </c>
      <c r="G6" s="15" t="n">
        <f aca="false">F6/D6</f>
        <v>0.38226976976977</v>
      </c>
      <c r="H6" s="3" t="n">
        <v>7.2</v>
      </c>
      <c r="J6" s="18"/>
      <c r="L6" s="14"/>
      <c r="M6" s="14"/>
      <c r="N6" s="14"/>
      <c r="O6" s="14"/>
      <c r="P6" s="14"/>
      <c r="Q6" s="14"/>
      <c r="R6" s="14"/>
      <c r="S6" s="14"/>
      <c r="T6" s="14"/>
    </row>
    <row r="7" customFormat="false" ht="14.1" hidden="false" customHeight="true" outlineLevel="0" collapsed="false">
      <c r="B7" s="2" t="n">
        <v>2020</v>
      </c>
      <c r="C7" s="16" t="n">
        <v>61988.5</v>
      </c>
      <c r="D7" s="3" t="n">
        <v>21381</v>
      </c>
      <c r="E7" s="21" t="n">
        <v>0.344918815586762</v>
      </c>
      <c r="F7" s="3" t="n">
        <v>13235</v>
      </c>
      <c r="G7" s="21" t="n">
        <v>0.213507344104148</v>
      </c>
      <c r="H7" s="3" t="n">
        <v>7.2</v>
      </c>
      <c r="J7" s="20"/>
    </row>
    <row r="8" customFormat="false" ht="14.1" hidden="false" customHeight="true" outlineLevel="0" collapsed="false">
      <c r="C8" s="16"/>
      <c r="E8" s="21"/>
      <c r="F8" s="22"/>
      <c r="G8" s="21"/>
      <c r="H8" s="23"/>
    </row>
    <row r="9" customFormat="false" ht="14.1" hidden="false" customHeight="true" outlineLevel="0" collapsed="false">
      <c r="A9" s="1" t="s">
        <v>11</v>
      </c>
      <c r="B9" s="2" t="n">
        <v>2022</v>
      </c>
      <c r="C9" s="16" t="n">
        <v>16228</v>
      </c>
      <c r="D9" s="3" t="n">
        <v>19058</v>
      </c>
      <c r="E9" s="15" t="n">
        <f aca="false">D9/C9</f>
        <v>1.17438994330786</v>
      </c>
      <c r="F9" s="3" t="n">
        <v>10074</v>
      </c>
      <c r="G9" s="15" t="n">
        <f aca="false">F9/D9</f>
        <v>0.528596914681499</v>
      </c>
      <c r="H9" s="3" t="n">
        <v>5.9</v>
      </c>
    </row>
    <row r="10" customFormat="false" ht="14.1" hidden="false" customHeight="true" outlineLevel="0" collapsed="false">
      <c r="A10" s="3"/>
      <c r="B10" s="2" t="n">
        <v>2021</v>
      </c>
      <c r="C10" s="16" t="n">
        <v>22451</v>
      </c>
      <c r="D10" s="3" t="n">
        <v>26482</v>
      </c>
      <c r="E10" s="19" t="n">
        <f aca="false">D10/C10</f>
        <v>1.1795465680816</v>
      </c>
      <c r="F10" s="3" t="n">
        <v>12592</v>
      </c>
      <c r="G10" s="15" t="n">
        <f aca="false">F10/D10</f>
        <v>0.47549278755381</v>
      </c>
      <c r="H10" s="3" t="n">
        <v>7.3</v>
      </c>
    </row>
    <row r="11" customFormat="false" ht="14.1" hidden="false" customHeight="true" outlineLevel="0" collapsed="false">
      <c r="B11" s="2" t="n">
        <v>2020</v>
      </c>
      <c r="C11" s="16" t="n">
        <v>22278</v>
      </c>
      <c r="D11" s="3" t="n">
        <v>20798</v>
      </c>
      <c r="E11" s="15" t="n">
        <v>0.933566747463866</v>
      </c>
      <c r="F11" s="3" t="n">
        <v>10454</v>
      </c>
      <c r="G11" s="25" t="n">
        <v>0.469252177035641</v>
      </c>
      <c r="H11" s="3" t="n">
        <v>7.3</v>
      </c>
    </row>
    <row r="12" customFormat="false" ht="14.1" hidden="false" customHeight="true" outlineLevel="0" collapsed="false">
      <c r="C12" s="16"/>
      <c r="E12" s="21"/>
      <c r="F12" s="22"/>
      <c r="G12" s="21"/>
      <c r="H12" s="23"/>
    </row>
    <row r="13" customFormat="false" ht="14.1" hidden="false" customHeight="true" outlineLevel="0" collapsed="false">
      <c r="A13" s="1" t="s">
        <v>12</v>
      </c>
      <c r="B13" s="2" t="n">
        <v>2022</v>
      </c>
      <c r="C13" s="16" t="n">
        <v>26363</v>
      </c>
      <c r="D13" s="3" t="n">
        <v>26663</v>
      </c>
      <c r="E13" s="15" t="n">
        <f aca="false">D13/C13</f>
        <v>1.01137958502447</v>
      </c>
      <c r="F13" s="3" t="n">
        <v>16864</v>
      </c>
      <c r="G13" s="15" t="n">
        <f aca="false">F13/D13</f>
        <v>0.632486966957957</v>
      </c>
      <c r="H13" s="3" t="n">
        <v>6.3</v>
      </c>
    </row>
    <row r="14" customFormat="false" ht="14.1" hidden="false" customHeight="true" outlineLevel="0" collapsed="false">
      <c r="A14" s="3"/>
      <c r="B14" s="2" t="n">
        <v>2021</v>
      </c>
      <c r="C14" s="16" t="n">
        <v>43629.5</v>
      </c>
      <c r="D14" s="3" t="n">
        <v>64352</v>
      </c>
      <c r="E14" s="19" t="n">
        <f aca="false">D14/C14</f>
        <v>1.47496533308885</v>
      </c>
      <c r="F14" s="3" t="n">
        <v>27260</v>
      </c>
      <c r="G14" s="15" t="n">
        <f aca="false">F14/D14</f>
        <v>0.423607657881651</v>
      </c>
      <c r="H14" s="3" t="n">
        <v>4.9</v>
      </c>
    </row>
    <row r="15" customFormat="false" ht="14.1" hidden="false" customHeight="true" outlineLevel="0" collapsed="false">
      <c r="B15" s="2" t="n">
        <v>2020</v>
      </c>
      <c r="C15" s="16" t="n">
        <v>43476.5</v>
      </c>
      <c r="D15" s="3" t="n">
        <v>18498</v>
      </c>
      <c r="E15" s="25" t="n">
        <v>0.425471231584879</v>
      </c>
      <c r="F15" s="3" t="n">
        <v>11362</v>
      </c>
      <c r="G15" s="25" t="n">
        <v>0.261336584131657</v>
      </c>
      <c r="H15" s="3" t="n">
        <v>4.3</v>
      </c>
    </row>
    <row r="16" customFormat="false" ht="14.1" hidden="false" customHeight="true" outlineLevel="0" collapsed="false">
      <c r="C16" s="16"/>
      <c r="E16" s="21"/>
      <c r="F16" s="22"/>
      <c r="G16" s="21"/>
      <c r="H16" s="23"/>
    </row>
    <row r="17" customFormat="false" ht="14.1" hidden="false" customHeight="true" outlineLevel="0" collapsed="false">
      <c r="A17" s="1" t="s">
        <v>13</v>
      </c>
      <c r="B17" s="2" t="n">
        <v>2022</v>
      </c>
      <c r="C17" s="16" t="n">
        <v>34397</v>
      </c>
      <c r="D17" s="3" t="n">
        <v>31007</v>
      </c>
      <c r="E17" s="15" t="n">
        <f aca="false">D17/C17</f>
        <v>0.90144489345001</v>
      </c>
      <c r="F17" s="3" t="n">
        <v>18386</v>
      </c>
      <c r="G17" s="15" t="n">
        <f aca="false">F17/D17</f>
        <v>0.592962879349824</v>
      </c>
      <c r="H17" s="3" t="n">
        <v>5.9</v>
      </c>
    </row>
    <row r="18" customFormat="false" ht="14.1" hidden="false" customHeight="true" outlineLevel="0" collapsed="false">
      <c r="A18" s="3"/>
      <c r="B18" s="2" t="n">
        <v>2021</v>
      </c>
      <c r="C18" s="16" t="n">
        <v>38532</v>
      </c>
      <c r="D18" s="3" t="n">
        <v>42963</v>
      </c>
      <c r="E18" s="19" t="n">
        <f aca="false">D18/C18</f>
        <v>1.11499532855808</v>
      </c>
      <c r="F18" s="3" t="n">
        <v>25356</v>
      </c>
      <c r="G18" s="15" t="n">
        <f aca="false">F18/D18</f>
        <v>0.590182249842888</v>
      </c>
      <c r="H18" s="3" t="n">
        <v>6.5</v>
      </c>
    </row>
    <row r="19" customFormat="false" ht="14.1" hidden="false" customHeight="true" outlineLevel="0" collapsed="false">
      <c r="B19" s="2" t="n">
        <v>2020</v>
      </c>
      <c r="C19" s="16" t="n">
        <v>38439</v>
      </c>
      <c r="D19" s="3" t="n">
        <v>32709</v>
      </c>
      <c r="E19" s="19" t="n">
        <f aca="false">D19/C19</f>
        <v>0.850932646530867</v>
      </c>
      <c r="F19" s="3" t="n">
        <v>16906</v>
      </c>
      <c r="G19" s="25" t="n">
        <v>0.439813730846276</v>
      </c>
      <c r="H19" s="3" t="n">
        <v>7.5</v>
      </c>
    </row>
    <row r="20" customFormat="false" ht="14.1" hidden="false" customHeight="true" outlineLevel="0" collapsed="false">
      <c r="C20" s="16"/>
      <c r="E20" s="21"/>
      <c r="F20" s="22"/>
      <c r="G20" s="21"/>
      <c r="H20" s="23"/>
      <c r="I20" s="24"/>
    </row>
    <row r="21" customFormat="false" ht="14.1" hidden="false" customHeight="true" outlineLevel="0" collapsed="false">
      <c r="A21" s="1" t="s">
        <v>14</v>
      </c>
      <c r="B21" s="2" t="n">
        <v>2022</v>
      </c>
      <c r="C21" s="16" t="n">
        <v>18194</v>
      </c>
      <c r="D21" s="3" t="n">
        <v>16930</v>
      </c>
      <c r="E21" s="15" t="n">
        <f aca="false">D21/C21</f>
        <v>0.930526547213367</v>
      </c>
      <c r="F21" s="3" t="n">
        <v>8411</v>
      </c>
      <c r="G21" s="15" t="n">
        <f aca="false">F21/D21</f>
        <v>0.496810395747194</v>
      </c>
      <c r="H21" s="3" t="n">
        <v>1.9</v>
      </c>
      <c r="I21" s="24"/>
    </row>
    <row r="22" customFormat="false" ht="14.1" hidden="false" customHeight="true" outlineLevel="0" collapsed="false">
      <c r="A22" s="3"/>
      <c r="B22" s="2" t="n">
        <v>2021</v>
      </c>
      <c r="C22" s="16" t="n">
        <v>25582</v>
      </c>
      <c r="D22" s="3" t="n">
        <v>27406</v>
      </c>
      <c r="E22" s="19" t="n">
        <f aca="false">D22/C22</f>
        <v>1.07130013290595</v>
      </c>
      <c r="F22" s="3" t="n">
        <v>13055</v>
      </c>
      <c r="G22" s="15" t="n">
        <f aca="false">F22/D22</f>
        <v>0.476355542581916</v>
      </c>
      <c r="H22" s="3" t="n">
        <v>2.2</v>
      </c>
      <c r="I22" s="24"/>
    </row>
    <row r="23" customFormat="false" ht="14.1" hidden="false" customHeight="true" outlineLevel="0" collapsed="false">
      <c r="B23" s="2" t="n">
        <v>2020</v>
      </c>
      <c r="C23" s="16" t="n">
        <v>25765</v>
      </c>
      <c r="D23" s="3" t="n">
        <v>18991</v>
      </c>
      <c r="E23" s="21" t="n">
        <v>0.737085193091403</v>
      </c>
      <c r="F23" s="22" t="n">
        <v>9024</v>
      </c>
      <c r="G23" s="21" t="n">
        <v>0.35024257713953</v>
      </c>
      <c r="H23" s="3" t="n">
        <v>1.6</v>
      </c>
      <c r="I23" s="24"/>
    </row>
    <row r="24" customFormat="false" ht="14.1" hidden="false" customHeight="true" outlineLevel="0" collapsed="false">
      <c r="C24" s="16"/>
      <c r="E24" s="21"/>
      <c r="F24" s="22"/>
      <c r="G24" s="21"/>
      <c r="H24" s="23"/>
      <c r="I24" s="24"/>
    </row>
    <row r="25" customFormat="false" ht="14.1" hidden="false" customHeight="true" outlineLevel="0" collapsed="false">
      <c r="A25" s="1" t="s">
        <v>15</v>
      </c>
      <c r="B25" s="2" t="n">
        <v>2022</v>
      </c>
      <c r="C25" s="16" t="n">
        <v>41290</v>
      </c>
      <c r="D25" s="3" t="n">
        <v>38689</v>
      </c>
      <c r="E25" s="15" t="n">
        <f aca="false">D25/C25</f>
        <v>0.937006539113587</v>
      </c>
      <c r="F25" s="3" t="n">
        <v>18352</v>
      </c>
      <c r="G25" s="15" t="n">
        <f aca="false">F25/D25</f>
        <v>0.474346713536147</v>
      </c>
      <c r="H25" s="3" t="n">
        <v>5.1</v>
      </c>
      <c r="I25" s="24"/>
    </row>
    <row r="26" customFormat="false" ht="14.1" hidden="false" customHeight="true" outlineLevel="0" collapsed="false">
      <c r="A26" s="3"/>
      <c r="B26" s="2" t="n">
        <v>2021</v>
      </c>
      <c r="C26" s="16" t="n">
        <v>38444</v>
      </c>
      <c r="D26" s="3" t="n">
        <v>36470</v>
      </c>
      <c r="E26" s="19" t="n">
        <f aca="false">D26/C26</f>
        <v>0.948652585579024</v>
      </c>
      <c r="F26" s="3" t="n">
        <v>25000</v>
      </c>
      <c r="G26" s="15" t="n">
        <f aca="false">F26/D26</f>
        <v>0.685494927337538</v>
      </c>
      <c r="H26" s="3" t="n">
        <v>4</v>
      </c>
      <c r="I26" s="24"/>
    </row>
    <row r="27" customFormat="false" ht="14.1" hidden="false" customHeight="true" outlineLevel="0" collapsed="false">
      <c r="B27" s="2" t="n">
        <v>2020</v>
      </c>
      <c r="C27" s="16" t="n">
        <v>38274.5</v>
      </c>
      <c r="D27" s="3" t="n">
        <v>22879</v>
      </c>
      <c r="E27" s="21" t="n">
        <v>0.597760911311709</v>
      </c>
      <c r="F27" s="22" t="n">
        <v>12303</v>
      </c>
      <c r="G27" s="21" t="n">
        <v>0.321441168401939</v>
      </c>
      <c r="H27" s="3" t="n">
        <v>2.8</v>
      </c>
      <c r="I27" s="24"/>
    </row>
    <row r="28" customFormat="false" ht="14.1" hidden="false" customHeight="true" outlineLevel="0" collapsed="false">
      <c r="C28" s="16"/>
      <c r="E28" s="21"/>
      <c r="F28" s="22"/>
      <c r="G28" s="21"/>
      <c r="H28" s="23"/>
      <c r="I28" s="24"/>
    </row>
    <row r="29" customFormat="false" ht="14.1" hidden="false" customHeight="true" outlineLevel="0" collapsed="false">
      <c r="A29" s="1" t="s">
        <v>16</v>
      </c>
      <c r="B29" s="2" t="n">
        <v>2022</v>
      </c>
      <c r="C29" s="16" t="n">
        <v>46529</v>
      </c>
      <c r="D29" s="3" t="n">
        <f aca="false">42904+56</f>
        <v>42960</v>
      </c>
      <c r="E29" s="15" t="n">
        <f aca="false">D29/C29</f>
        <v>0.923295149261751</v>
      </c>
      <c r="F29" s="3" t="n">
        <v>25032</v>
      </c>
      <c r="G29" s="15" t="n">
        <f aca="false">F29/D29</f>
        <v>0.58268156424581</v>
      </c>
      <c r="H29" s="3" t="n">
        <v>6.6</v>
      </c>
      <c r="I29" s="24"/>
    </row>
    <row r="30" customFormat="false" ht="14.1" hidden="false" customHeight="true" outlineLevel="0" collapsed="false">
      <c r="A30" s="3"/>
      <c r="B30" s="2" t="n">
        <v>2021</v>
      </c>
      <c r="C30" s="16" t="n">
        <v>41438.5</v>
      </c>
      <c r="D30" s="3" t="n">
        <v>36879</v>
      </c>
      <c r="E30" s="19" t="n">
        <f aca="false">D30/C30</f>
        <v>0.889969472833235</v>
      </c>
      <c r="F30" s="3" t="n">
        <v>24216</v>
      </c>
      <c r="G30" s="15" t="n">
        <f aca="false">F30/D30</f>
        <v>0.656633856666396</v>
      </c>
      <c r="H30" s="3" t="n">
        <v>8.1</v>
      </c>
      <c r="I30" s="24"/>
    </row>
    <row r="31" customFormat="false" ht="14.1" hidden="false" customHeight="true" outlineLevel="0" collapsed="false">
      <c r="B31" s="2" t="n">
        <v>2020</v>
      </c>
      <c r="C31" s="16" t="n">
        <v>41322</v>
      </c>
      <c r="D31" s="3" t="n">
        <v>24551</v>
      </c>
      <c r="E31" s="25" t="n">
        <v>0.594138715454238</v>
      </c>
      <c r="F31" s="3" t="n">
        <v>13954</v>
      </c>
      <c r="G31" s="25" t="n">
        <v>0.337689366439185</v>
      </c>
      <c r="H31" s="3" t="n">
        <v>4.4</v>
      </c>
      <c r="I31" s="24"/>
    </row>
    <row r="32" customFormat="false" ht="14.1" hidden="false" customHeight="true" outlineLevel="0" collapsed="false">
      <c r="C32" s="16"/>
      <c r="E32" s="21"/>
      <c r="F32" s="22"/>
      <c r="G32" s="21"/>
      <c r="H32" s="23"/>
      <c r="I32" s="24"/>
    </row>
    <row r="33" customFormat="false" ht="14.1" hidden="false" customHeight="true" outlineLevel="0" collapsed="false">
      <c r="A33" s="1" t="s">
        <v>17</v>
      </c>
      <c r="B33" s="2" t="n">
        <v>2022</v>
      </c>
      <c r="C33" s="16" t="n">
        <v>12423</v>
      </c>
      <c r="D33" s="3" t="n">
        <v>13345</v>
      </c>
      <c r="E33" s="15" t="n">
        <f aca="false">D33/C33</f>
        <v>1.07421717781534</v>
      </c>
      <c r="F33" s="3" t="n">
        <v>7249</v>
      </c>
      <c r="G33" s="15" t="n">
        <f aca="false">F33/D33</f>
        <v>0.543199700262271</v>
      </c>
      <c r="H33" s="3" t="n">
        <v>6.9</v>
      </c>
      <c r="I33" s="24"/>
    </row>
    <row r="34" customFormat="false" ht="14.1" hidden="false" customHeight="true" outlineLevel="0" collapsed="false">
      <c r="A34" s="3"/>
      <c r="B34" s="2" t="n">
        <v>2021</v>
      </c>
      <c r="C34" s="16" t="n">
        <v>14762</v>
      </c>
      <c r="D34" s="3" t="n">
        <v>17515</v>
      </c>
      <c r="E34" s="19" t="n">
        <f aca="false">D34/C34</f>
        <v>1.18649234521068</v>
      </c>
      <c r="F34" s="3" t="n">
        <v>8599</v>
      </c>
      <c r="G34" s="15" t="n">
        <f aca="false">F34/D34</f>
        <v>0.490950613759635</v>
      </c>
      <c r="H34" s="3" t="n">
        <v>7.9</v>
      </c>
      <c r="I34" s="24"/>
    </row>
    <row r="35" customFormat="false" ht="14.1" hidden="false" customHeight="true" outlineLevel="0" collapsed="false">
      <c r="B35" s="2" t="n">
        <v>2020</v>
      </c>
      <c r="C35" s="16" t="n">
        <v>14815.5</v>
      </c>
      <c r="D35" s="3" t="n">
        <v>10883</v>
      </c>
      <c r="E35" s="21" t="n">
        <v>0.734568526205663</v>
      </c>
      <c r="F35" s="22" t="n">
        <v>5124</v>
      </c>
      <c r="G35" s="21" t="n">
        <v>0.345854004252303</v>
      </c>
      <c r="H35" s="3" t="n">
        <v>5.3</v>
      </c>
      <c r="I35" s="24"/>
    </row>
    <row r="36" customFormat="false" ht="14.1" hidden="false" customHeight="true" outlineLevel="0" collapsed="false">
      <c r="C36" s="16"/>
      <c r="E36" s="21"/>
      <c r="F36" s="22"/>
      <c r="G36" s="21"/>
      <c r="H36" s="23"/>
      <c r="I36" s="24"/>
    </row>
    <row r="37" customFormat="false" ht="14.1" hidden="false" customHeight="true" outlineLevel="0" collapsed="false">
      <c r="A37" s="1" t="s">
        <v>18</v>
      </c>
      <c r="B37" s="2" t="n">
        <v>2022</v>
      </c>
      <c r="C37" s="16" t="n">
        <v>30687</v>
      </c>
      <c r="D37" s="3" t="n">
        <v>32437</v>
      </c>
      <c r="E37" s="15" t="n">
        <f aca="false">D37/C37</f>
        <v>1.05702740574185</v>
      </c>
      <c r="F37" s="3" t="n">
        <v>15791</v>
      </c>
      <c r="G37" s="15" t="n">
        <f aca="false">F37/D37</f>
        <v>0.486820606097975</v>
      </c>
      <c r="H37" s="3" t="n">
        <v>0.68</v>
      </c>
      <c r="I37" s="24"/>
    </row>
    <row r="38" customFormat="false" ht="14.1" hidden="false" customHeight="true" outlineLevel="0" collapsed="false">
      <c r="A38" s="3"/>
      <c r="B38" s="2" t="n">
        <v>2021</v>
      </c>
      <c r="C38" s="16" t="n">
        <v>32511.5</v>
      </c>
      <c r="D38" s="3" t="n">
        <v>38016</v>
      </c>
      <c r="E38" s="19" t="n">
        <f aca="false">D38/C38</f>
        <v>1.16930932131707</v>
      </c>
      <c r="F38" s="3" t="n">
        <v>16910</v>
      </c>
      <c r="G38" s="15" t="n">
        <f aca="false">F38/D38</f>
        <v>0.44481271043771</v>
      </c>
      <c r="H38" s="3" t="n">
        <v>5.1</v>
      </c>
      <c r="I38" s="24"/>
      <c r="L38" s="25"/>
    </row>
    <row r="39" customFormat="false" ht="14.1" hidden="false" customHeight="true" outlineLevel="0" collapsed="false">
      <c r="B39" s="2" t="n">
        <v>2020</v>
      </c>
      <c r="C39" s="16" t="n">
        <v>32849</v>
      </c>
      <c r="D39" s="3" t="n">
        <v>12288</v>
      </c>
      <c r="E39" s="25" t="n">
        <v>0.374075314317026</v>
      </c>
      <c r="F39" s="3" t="n">
        <v>7236</v>
      </c>
      <c r="G39" s="25" t="n">
        <v>0.220280678255046</v>
      </c>
      <c r="H39" s="3" t="n">
        <v>2.6</v>
      </c>
      <c r="I39" s="24"/>
    </row>
    <row r="40" customFormat="false" ht="14.1" hidden="false" customHeight="true" outlineLevel="0" collapsed="false">
      <c r="C40" s="16"/>
      <c r="E40" s="21"/>
      <c r="F40" s="22"/>
      <c r="G40" s="21"/>
      <c r="H40" s="23"/>
      <c r="I40" s="24"/>
    </row>
    <row r="41" customFormat="false" ht="14.1" hidden="false" customHeight="true" outlineLevel="0" collapsed="false">
      <c r="A41" s="27" t="s">
        <v>19</v>
      </c>
      <c r="B41" s="28" t="n">
        <v>2022</v>
      </c>
      <c r="C41" s="29" t="n">
        <f aca="false">SUM(C37+C33+C29+C25+C21+C17+C13+C9+C5)</f>
        <v>279870</v>
      </c>
      <c r="D41" s="31" t="n">
        <f aca="false">SUM(D37+D33+D29+D25+D21+D17+D13+D9+D5)</f>
        <v>272830</v>
      </c>
      <c r="E41" s="30" t="n">
        <f aca="false">D41/C41</f>
        <v>0.974845463965413</v>
      </c>
      <c r="F41" s="31" t="n">
        <f aca="false">SUM(F37+F33+F29+F25+F21+F17+F13+F9+F5)</f>
        <v>138533</v>
      </c>
      <c r="G41" s="30" t="n">
        <f aca="false">F41/D41</f>
        <v>0.507763075908075</v>
      </c>
      <c r="H41" s="31" t="n">
        <v>5.3</v>
      </c>
      <c r="I41" s="24"/>
    </row>
    <row r="42" customFormat="false" ht="14.1" hidden="false" customHeight="true" outlineLevel="0" collapsed="false">
      <c r="A42" s="27"/>
      <c r="B42" s="28" t="n">
        <v>2021</v>
      </c>
      <c r="C42" s="29" t="n">
        <f aca="false">SUM(C38+C34+C30+C26+C22+C18+C14+C10+C6)</f>
        <v>319756.5</v>
      </c>
      <c r="D42" s="31" t="n">
        <f aca="false">SUM(D38+D34+D30+D26+D22+D18+D14+D10+D6)</f>
        <v>370003</v>
      </c>
      <c r="E42" s="32" t="n">
        <f aca="false">D42/C42</f>
        <v>1.1571398861321</v>
      </c>
      <c r="F42" s="31" t="n">
        <f aca="false">SUM(F38+F34+F30+F26+F22+F18+F14+F10+F6)</f>
        <v>183539</v>
      </c>
      <c r="G42" s="32" t="n">
        <f aca="false">F42/D42</f>
        <v>0.496047329345978</v>
      </c>
      <c r="H42" s="31" t="n">
        <v>5.9</v>
      </c>
      <c r="I42" s="24"/>
    </row>
    <row r="43" customFormat="false" ht="14.1" hidden="false" customHeight="true" outlineLevel="0" collapsed="false">
      <c r="A43" s="27"/>
      <c r="B43" s="28" t="n">
        <v>2020</v>
      </c>
      <c r="C43" s="29" t="n">
        <v>319208</v>
      </c>
      <c r="D43" s="31" t="n">
        <v>182978</v>
      </c>
      <c r="E43" s="32" t="n">
        <v>0.573224981830029</v>
      </c>
      <c r="F43" s="47" t="n">
        <v>99598</v>
      </c>
      <c r="G43" s="32" t="n">
        <v>0.312015989574196</v>
      </c>
      <c r="H43" s="66" t="n">
        <v>5.2</v>
      </c>
      <c r="I43" s="24"/>
    </row>
    <row r="44" customFormat="false" ht="12.75" hidden="false" customHeight="false" outlineLevel="0" collapsed="false">
      <c r="A44" s="33"/>
      <c r="B44" s="34"/>
      <c r="C44" s="35"/>
      <c r="D44" s="35"/>
      <c r="E44" s="35"/>
      <c r="F44" s="36"/>
      <c r="G44" s="36"/>
      <c r="H44" s="37"/>
    </row>
    <row r="45" customFormat="false" ht="12.75" hidden="false" customHeight="false" outlineLevel="0" collapsed="false">
      <c r="A45" s="11"/>
      <c r="B45" s="38"/>
      <c r="C45" s="39"/>
      <c r="D45" s="39"/>
      <c r="E45" s="39"/>
      <c r="F45" s="40"/>
      <c r="G45" s="40"/>
      <c r="H45" s="41"/>
    </row>
    <row r="46" customFormat="false" ht="18" hidden="false" customHeight="true" outlineLevel="0" collapsed="false">
      <c r="A46" s="42"/>
      <c r="B46" s="9"/>
      <c r="C46" s="10" t="s">
        <v>40</v>
      </c>
      <c r="D46" s="10"/>
      <c r="E46" s="10"/>
      <c r="F46" s="10"/>
      <c r="G46" s="10"/>
      <c r="H46" s="10"/>
    </row>
    <row r="47" customFormat="false" ht="42" hidden="false" customHeight="true" outlineLevel="0" collapsed="false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customFormat="false" ht="14.1" hidden="false" customHeight="true" outlineLevel="0" collapsed="false">
      <c r="A48" s="1" t="s">
        <v>10</v>
      </c>
      <c r="B48" s="2" t="n">
        <v>2022</v>
      </c>
      <c r="C48" s="3" t="n">
        <v>12873</v>
      </c>
      <c r="D48" s="3" t="n">
        <v>14280</v>
      </c>
      <c r="E48" s="15" t="n">
        <f aca="false">D48/C48</f>
        <v>1.10929853181077</v>
      </c>
      <c r="F48" s="3" t="n">
        <v>4633</v>
      </c>
      <c r="G48" s="15" t="n">
        <f aca="false">F48/D48</f>
        <v>0.324439775910364</v>
      </c>
      <c r="H48" s="3" t="n">
        <v>3.7</v>
      </c>
    </row>
    <row r="49" customFormat="false" ht="14.1" hidden="false" customHeight="true" outlineLevel="0" collapsed="false">
      <c r="B49" s="2" t="n">
        <v>2021</v>
      </c>
      <c r="C49" s="22" t="n">
        <v>6857</v>
      </c>
      <c r="D49" s="22" t="n">
        <v>6720</v>
      </c>
      <c r="E49" s="21" t="n">
        <f aca="false">D49/C49</f>
        <v>0.980020417092023</v>
      </c>
      <c r="F49" s="22" t="n">
        <v>2027</v>
      </c>
      <c r="G49" s="21" t="n">
        <f aca="false">F49/C49</f>
        <v>0.295610325215109</v>
      </c>
      <c r="H49" s="44" t="n">
        <v>2.5</v>
      </c>
    </row>
    <row r="50" customFormat="false" ht="14.1" hidden="false" customHeight="true" outlineLevel="0" collapsed="false">
      <c r="A50" s="3"/>
      <c r="B50" s="2" t="n">
        <v>2020</v>
      </c>
      <c r="C50" s="22" t="n">
        <v>12183</v>
      </c>
      <c r="D50" s="22" t="n">
        <v>4213</v>
      </c>
      <c r="E50" s="21" t="n">
        <f aca="false">D50/C50</f>
        <v>0.345809734876467</v>
      </c>
      <c r="F50" s="22" t="n">
        <v>1080</v>
      </c>
      <c r="G50" s="21" t="n">
        <f aca="false">F50/C50</f>
        <v>0.0886481162275302</v>
      </c>
      <c r="H50" s="23" t="n">
        <v>1.1</v>
      </c>
    </row>
    <row r="51" customFormat="false" ht="14.1" hidden="false" customHeight="true" outlineLevel="0" collapsed="false">
      <c r="A51" s="3"/>
      <c r="C51" s="22"/>
      <c r="D51" s="22"/>
      <c r="E51" s="21"/>
      <c r="F51" s="22"/>
      <c r="G51" s="21"/>
      <c r="H51" s="23"/>
    </row>
    <row r="52" customFormat="false" ht="14.1" hidden="false" customHeight="true" outlineLevel="0" collapsed="false">
      <c r="A52" s="1" t="s">
        <v>11</v>
      </c>
      <c r="B52" s="2" t="n">
        <v>2022</v>
      </c>
      <c r="C52" s="3" t="n">
        <v>4512</v>
      </c>
      <c r="D52" s="3" t="n">
        <v>5411</v>
      </c>
      <c r="E52" s="15" t="n">
        <f aca="false">D52/C52</f>
        <v>1.19924645390071</v>
      </c>
      <c r="F52" s="3" t="n">
        <v>2024</v>
      </c>
      <c r="G52" s="15" t="n">
        <f aca="false">F52/D52</f>
        <v>0.37405285529477</v>
      </c>
      <c r="H52" s="17" t="n">
        <v>7</v>
      </c>
    </row>
    <row r="53" customFormat="false" ht="14.1" hidden="false" customHeight="true" outlineLevel="0" collapsed="false">
      <c r="B53" s="2" t="n">
        <v>2021</v>
      </c>
      <c r="C53" s="22" t="n">
        <v>3080</v>
      </c>
      <c r="D53" s="22" t="n">
        <v>3080</v>
      </c>
      <c r="E53" s="21" t="n">
        <f aca="false">D53/C53</f>
        <v>1</v>
      </c>
      <c r="F53" s="22" t="n">
        <v>1276</v>
      </c>
      <c r="G53" s="21" t="n">
        <f aca="false">F53/C53</f>
        <v>0.414285714285714</v>
      </c>
      <c r="H53" s="23" t="n">
        <v>4.5</v>
      </c>
    </row>
    <row r="54" customFormat="false" ht="14.1" hidden="false" customHeight="true" outlineLevel="0" collapsed="false">
      <c r="A54" s="3"/>
      <c r="B54" s="2" t="n">
        <v>2020</v>
      </c>
      <c r="C54" s="22" t="n">
        <v>4426</v>
      </c>
      <c r="D54" s="22" t="n">
        <v>4580</v>
      </c>
      <c r="E54" s="21" t="n">
        <f aca="false">D54/C54</f>
        <v>1.0347943967465</v>
      </c>
      <c r="F54" s="22" t="n">
        <v>1736</v>
      </c>
      <c r="G54" s="21" t="n">
        <f aca="false">F54/C54</f>
        <v>0.392227745142341</v>
      </c>
      <c r="H54" s="44" t="n">
        <v>5.2</v>
      </c>
    </row>
    <row r="55" customFormat="false" ht="14.1" hidden="false" customHeight="true" outlineLevel="0" collapsed="false">
      <c r="C55" s="22"/>
      <c r="D55" s="22"/>
      <c r="E55" s="21"/>
      <c r="F55" s="22"/>
      <c r="G55" s="21"/>
      <c r="H55" s="23"/>
    </row>
    <row r="56" customFormat="false" ht="14.1" hidden="false" customHeight="true" outlineLevel="0" collapsed="false">
      <c r="A56" s="1" t="s">
        <v>12</v>
      </c>
      <c r="B56" s="2" t="n">
        <v>2022</v>
      </c>
      <c r="C56" s="3" t="n">
        <v>8980</v>
      </c>
      <c r="D56" s="3" t="n">
        <v>10879</v>
      </c>
      <c r="E56" s="15" t="n">
        <f aca="false">D56/C56</f>
        <v>1.21146993318486</v>
      </c>
      <c r="F56" s="3" t="n">
        <v>4204</v>
      </c>
      <c r="G56" s="15" t="n">
        <f aca="false">F56/D56</f>
        <v>0.386432576523578</v>
      </c>
      <c r="H56" s="17" t="n">
        <v>4</v>
      </c>
    </row>
    <row r="57" customFormat="false" ht="14.1" hidden="false" customHeight="true" outlineLevel="0" collapsed="false">
      <c r="B57" s="2" t="n">
        <v>2021</v>
      </c>
      <c r="C57" s="22" t="n">
        <v>6029</v>
      </c>
      <c r="D57" s="22" t="n">
        <v>6029</v>
      </c>
      <c r="E57" s="21" t="n">
        <f aca="false">D57/C57</f>
        <v>1</v>
      </c>
      <c r="F57" s="22" t="n">
        <v>1954</v>
      </c>
      <c r="G57" s="21" t="n">
        <f aca="false">F57/C57</f>
        <v>0.324100182451485</v>
      </c>
      <c r="H57" s="23" t="n">
        <v>0</v>
      </c>
    </row>
    <row r="58" customFormat="false" ht="14.1" hidden="false" customHeight="true" outlineLevel="0" collapsed="false">
      <c r="B58" s="2" t="n">
        <v>2020</v>
      </c>
      <c r="C58" s="22" t="n">
        <v>8602</v>
      </c>
      <c r="D58" s="22" t="n">
        <v>4415</v>
      </c>
      <c r="E58" s="21" t="n">
        <f aca="false">D58/C58</f>
        <v>0.513252731922809</v>
      </c>
      <c r="F58" s="22" t="n">
        <v>1147</v>
      </c>
      <c r="G58" s="21" t="n">
        <f aca="false">F58/C58</f>
        <v>0.133341083468961</v>
      </c>
      <c r="H58" s="44" t="n">
        <v>1.4</v>
      </c>
    </row>
    <row r="59" customFormat="false" ht="14.1" hidden="false" customHeight="true" outlineLevel="0" collapsed="false">
      <c r="C59" s="22"/>
      <c r="D59" s="22"/>
      <c r="E59" s="21"/>
      <c r="F59" s="22"/>
      <c r="G59" s="21"/>
      <c r="H59" s="23"/>
    </row>
    <row r="60" customFormat="false" ht="14.1" hidden="false" customHeight="true" outlineLevel="0" collapsed="false">
      <c r="A60" s="1" t="s">
        <v>13</v>
      </c>
      <c r="B60" s="2" t="n">
        <v>2022</v>
      </c>
      <c r="C60" s="3" t="n">
        <v>7998</v>
      </c>
      <c r="D60" s="3" t="n">
        <v>8487</v>
      </c>
      <c r="E60" s="15" t="n">
        <f aca="false">D60/C60</f>
        <v>1.06114028507127</v>
      </c>
      <c r="F60" s="3" t="n">
        <v>2630</v>
      </c>
      <c r="G60" s="15" t="n">
        <f aca="false">F60/D60</f>
        <v>0.309885707552728</v>
      </c>
      <c r="H60" s="17" t="n">
        <v>2.5</v>
      </c>
    </row>
    <row r="61" customFormat="false" ht="14.1" hidden="false" customHeight="true" outlineLevel="0" collapsed="false">
      <c r="B61" s="2" t="n">
        <v>2021</v>
      </c>
      <c r="C61" s="22" t="n">
        <v>4037</v>
      </c>
      <c r="D61" s="22" t="n">
        <v>4144</v>
      </c>
      <c r="E61" s="21" t="n">
        <f aca="false">D61/C61</f>
        <v>1.02650483031954</v>
      </c>
      <c r="F61" s="22" t="n">
        <v>1262</v>
      </c>
      <c r="G61" s="21" t="n">
        <f aca="false">F61/C61</f>
        <v>0.312608372553877</v>
      </c>
      <c r="H61" s="23" t="n">
        <v>4.4</v>
      </c>
    </row>
    <row r="62" customFormat="false" ht="14.1" hidden="false" customHeight="true" outlineLevel="0" collapsed="false">
      <c r="A62" s="3"/>
      <c r="B62" s="2" t="n">
        <v>2020</v>
      </c>
      <c r="C62" s="22" t="n">
        <v>7824</v>
      </c>
      <c r="D62" s="22" t="n">
        <v>2745</v>
      </c>
      <c r="E62" s="21" t="n">
        <f aca="false">D62/C62</f>
        <v>0.350843558282209</v>
      </c>
      <c r="F62" s="22" t="n">
        <v>767</v>
      </c>
      <c r="G62" s="21" t="n">
        <f aca="false">F62/C62</f>
        <v>0.0980316973415133</v>
      </c>
      <c r="H62" s="44" t="n">
        <v>1.9</v>
      </c>
    </row>
    <row r="63" customFormat="false" ht="14.1" hidden="false" customHeight="true" outlineLevel="0" collapsed="false">
      <c r="C63" s="22"/>
      <c r="D63" s="22"/>
      <c r="E63" s="21"/>
      <c r="F63" s="22"/>
      <c r="G63" s="21"/>
      <c r="H63" s="23"/>
    </row>
    <row r="64" customFormat="false" ht="14.1" hidden="false" customHeight="true" outlineLevel="0" collapsed="false">
      <c r="A64" s="1" t="s">
        <v>14</v>
      </c>
      <c r="B64" s="2" t="n">
        <v>2022</v>
      </c>
      <c r="C64" s="3" t="n">
        <v>5406</v>
      </c>
      <c r="D64" s="3" t="n">
        <v>5411</v>
      </c>
      <c r="E64" s="15" t="n">
        <f aca="false">D64/C64</f>
        <v>1.00092489826119</v>
      </c>
      <c r="F64" s="3" t="n">
        <v>1806</v>
      </c>
      <c r="G64" s="15" t="n">
        <f aca="false">F64/D64</f>
        <v>0.333764553686934</v>
      </c>
      <c r="H64" s="3" t="n">
        <v>5</v>
      </c>
    </row>
    <row r="65" customFormat="false" ht="14.1" hidden="false" customHeight="true" outlineLevel="0" collapsed="false">
      <c r="B65" s="2" t="n">
        <v>2021</v>
      </c>
      <c r="C65" s="22" t="n">
        <v>4617</v>
      </c>
      <c r="D65" s="22" t="n">
        <v>4617</v>
      </c>
      <c r="E65" s="21" t="n">
        <f aca="false">D65/C65</f>
        <v>1</v>
      </c>
      <c r="F65" s="22" t="n">
        <v>891</v>
      </c>
      <c r="G65" s="21" t="n">
        <f aca="false">F65/C65</f>
        <v>0.192982456140351</v>
      </c>
      <c r="H65" s="44" t="n">
        <v>3.7</v>
      </c>
    </row>
    <row r="66" customFormat="false" ht="14.1" hidden="false" customHeight="true" outlineLevel="0" collapsed="false">
      <c r="A66" s="3"/>
      <c r="B66" s="2" t="n">
        <v>2020</v>
      </c>
      <c r="C66" s="22" t="n">
        <v>5284</v>
      </c>
      <c r="D66" s="22" t="n">
        <v>3015</v>
      </c>
      <c r="E66" s="21" t="n">
        <f aca="false">D66/C66</f>
        <v>0.570590461771385</v>
      </c>
      <c r="F66" s="22" t="n">
        <v>832</v>
      </c>
      <c r="G66" s="21" t="n">
        <f aca="false">F66/C66</f>
        <v>0.157456472369417</v>
      </c>
      <c r="H66" s="23" t="n">
        <v>0</v>
      </c>
    </row>
    <row r="67" customFormat="false" ht="14.1" hidden="false" customHeight="true" outlineLevel="0" collapsed="false">
      <c r="C67" s="22"/>
      <c r="D67" s="22"/>
      <c r="E67" s="21"/>
      <c r="F67" s="22"/>
      <c r="G67" s="21"/>
      <c r="H67" s="23"/>
    </row>
    <row r="68" customFormat="false" ht="14.1" hidden="false" customHeight="true" outlineLevel="0" collapsed="false">
      <c r="A68" s="1" t="s">
        <v>15</v>
      </c>
      <c r="B68" s="2" t="n">
        <v>2022</v>
      </c>
      <c r="C68" s="3" t="n">
        <v>8316</v>
      </c>
      <c r="D68" s="3" t="n">
        <v>4392</v>
      </c>
      <c r="E68" s="15" t="n">
        <f aca="false">D68/C68</f>
        <v>0.528138528138528</v>
      </c>
      <c r="F68" s="3" t="n">
        <v>1164</v>
      </c>
      <c r="G68" s="15" t="n">
        <f aca="false">F68/D68</f>
        <v>0.265027322404372</v>
      </c>
      <c r="H68" s="17" t="n">
        <v>1.1</v>
      </c>
    </row>
    <row r="69" customFormat="false" ht="14.1" hidden="false" customHeight="true" outlineLevel="0" collapsed="false">
      <c r="B69" s="2" t="n">
        <v>2021</v>
      </c>
      <c r="C69" s="22" t="n">
        <v>4215</v>
      </c>
      <c r="D69" s="22" t="n">
        <v>2692</v>
      </c>
      <c r="E69" s="21" t="n">
        <f aca="false">D69/C69</f>
        <v>0.638671411625148</v>
      </c>
      <c r="F69" s="22" t="n">
        <v>675</v>
      </c>
      <c r="G69" s="21" t="n">
        <f aca="false">F69/C69</f>
        <v>0.160142348754448</v>
      </c>
      <c r="H69" s="44" t="n">
        <v>1.6</v>
      </c>
    </row>
    <row r="70" customFormat="false" ht="14.1" hidden="false" customHeight="true" outlineLevel="0" collapsed="false">
      <c r="A70" s="3"/>
      <c r="B70" s="2" t="n">
        <v>2020</v>
      </c>
      <c r="C70" s="22" t="n">
        <v>7959</v>
      </c>
      <c r="D70" s="22" t="n">
        <v>2788</v>
      </c>
      <c r="E70" s="21" t="n">
        <f aca="false">D70/C70</f>
        <v>0.350295263224023</v>
      </c>
      <c r="F70" s="22" t="n">
        <v>505</v>
      </c>
      <c r="G70" s="21" t="n">
        <f aca="false">F70/C70</f>
        <v>0.0634501821836914</v>
      </c>
      <c r="H70" s="23" t="n">
        <v>3.4</v>
      </c>
    </row>
    <row r="71" customFormat="false" ht="14.1" hidden="false" customHeight="true" outlineLevel="0" collapsed="false">
      <c r="C71" s="22"/>
      <c r="D71" s="22"/>
      <c r="E71" s="21"/>
      <c r="F71" s="22"/>
      <c r="G71" s="21"/>
      <c r="H71" s="23"/>
    </row>
    <row r="72" customFormat="false" ht="14.1" hidden="false" customHeight="true" outlineLevel="0" collapsed="false">
      <c r="A72" s="1" t="s">
        <v>16</v>
      </c>
      <c r="B72" s="2" t="n">
        <v>2022</v>
      </c>
      <c r="C72" s="3" t="n">
        <v>8795</v>
      </c>
      <c r="D72" s="3" t="n">
        <v>6673</v>
      </c>
      <c r="E72" s="15" t="n">
        <f aca="false">D72/C72</f>
        <v>0.758726549175668</v>
      </c>
      <c r="F72" s="3" t="n">
        <v>2980</v>
      </c>
      <c r="G72" s="15" t="n">
        <f aca="false">F72/D72</f>
        <v>0.446575753034617</v>
      </c>
      <c r="H72" s="3" t="n">
        <v>3.4</v>
      </c>
    </row>
    <row r="73" customFormat="false" ht="14.1" hidden="false" customHeight="true" outlineLevel="0" collapsed="false">
      <c r="B73" s="2" t="n">
        <v>2021</v>
      </c>
      <c r="C73" s="22" t="n">
        <v>4409</v>
      </c>
      <c r="D73" s="22" t="n">
        <v>4174</v>
      </c>
      <c r="E73" s="21" t="n">
        <f aca="false">D73/C73</f>
        <v>0.94669993195736</v>
      </c>
      <c r="F73" s="22" t="n">
        <v>1437</v>
      </c>
      <c r="G73" s="21" t="n">
        <f aca="false">F73/C73</f>
        <v>0.325924245860739</v>
      </c>
      <c r="H73" s="44" t="n">
        <v>3.7</v>
      </c>
    </row>
    <row r="74" customFormat="false" ht="14.1" hidden="false" customHeight="true" outlineLevel="0" collapsed="false">
      <c r="A74" s="3"/>
      <c r="B74" s="2" t="n">
        <v>2020</v>
      </c>
      <c r="C74" s="22" t="n">
        <v>8554</v>
      </c>
      <c r="D74" s="22" t="n">
        <v>4175</v>
      </c>
      <c r="E74" s="21" t="n">
        <f aca="false">D74/C74</f>
        <v>0.488075754033201</v>
      </c>
      <c r="F74" s="22" t="n">
        <v>847</v>
      </c>
      <c r="G74" s="21" t="n">
        <f aca="false">F74/C74</f>
        <v>0.0990180032733224</v>
      </c>
      <c r="H74" s="23" t="n">
        <v>2.3</v>
      </c>
    </row>
    <row r="75" customFormat="false" ht="14.1" hidden="false" customHeight="true" outlineLevel="0" collapsed="false">
      <c r="C75" s="22"/>
      <c r="D75" s="22"/>
      <c r="E75" s="21"/>
      <c r="F75" s="22"/>
      <c r="G75" s="21"/>
      <c r="H75" s="23"/>
    </row>
    <row r="76" customFormat="false" ht="14.1" hidden="false" customHeight="true" outlineLevel="0" collapsed="false">
      <c r="A76" s="1" t="s">
        <v>17</v>
      </c>
      <c r="B76" s="2" t="n">
        <v>2022</v>
      </c>
      <c r="C76" s="3" t="n">
        <v>3185</v>
      </c>
      <c r="D76" s="3" t="n">
        <v>3347</v>
      </c>
      <c r="E76" s="15" t="n">
        <f aca="false">D76/C76</f>
        <v>1.05086342229199</v>
      </c>
      <c r="F76" s="3" t="n">
        <v>1352</v>
      </c>
      <c r="G76" s="15" t="n">
        <f aca="false">F76/D76</f>
        <v>0.403943830295787</v>
      </c>
      <c r="H76" s="3" t="n">
        <v>1.1</v>
      </c>
    </row>
    <row r="77" customFormat="false" ht="14.1" hidden="false" customHeight="true" outlineLevel="0" collapsed="false">
      <c r="B77" s="2" t="n">
        <v>2021</v>
      </c>
      <c r="C77" s="22" t="n">
        <v>2057</v>
      </c>
      <c r="D77" s="22" t="n">
        <v>2057</v>
      </c>
      <c r="E77" s="21" t="n">
        <f aca="false">D77/C77</f>
        <v>1</v>
      </c>
      <c r="F77" s="22" t="n">
        <v>307</v>
      </c>
      <c r="G77" s="21" t="n">
        <f aca="false">F77/C77</f>
        <v>0.149246475449684</v>
      </c>
      <c r="H77" s="23" t="n">
        <v>0</v>
      </c>
    </row>
    <row r="78" customFormat="false" ht="14.1" hidden="false" customHeight="true" outlineLevel="0" collapsed="false">
      <c r="A78" s="3"/>
      <c r="B78" s="2" t="n">
        <v>2020</v>
      </c>
      <c r="C78" s="22" t="n">
        <v>3014</v>
      </c>
      <c r="D78" s="22" t="n">
        <v>908</v>
      </c>
      <c r="E78" s="21" t="n">
        <f aca="false">D78/C78</f>
        <v>0.301260783012608</v>
      </c>
      <c r="F78" s="22" t="n">
        <v>258</v>
      </c>
      <c r="G78" s="21" t="n">
        <f aca="false">F78/C78</f>
        <v>0.0856005308560053</v>
      </c>
      <c r="H78" s="23" t="n">
        <v>6.1</v>
      </c>
    </row>
    <row r="79" customFormat="false" ht="14.1" hidden="false" customHeight="true" outlineLevel="0" collapsed="false">
      <c r="C79" s="22"/>
      <c r="D79" s="22"/>
      <c r="E79" s="21"/>
      <c r="F79" s="22"/>
      <c r="G79" s="21"/>
      <c r="H79" s="23"/>
    </row>
    <row r="80" customFormat="false" ht="14.1" hidden="false" customHeight="true" outlineLevel="0" collapsed="false">
      <c r="A80" s="1" t="s">
        <v>18</v>
      </c>
      <c r="B80" s="2" t="n">
        <v>2022</v>
      </c>
      <c r="C80" s="3" t="n">
        <v>6960</v>
      </c>
      <c r="D80" s="45" t="n">
        <v>7263</v>
      </c>
      <c r="E80" s="15" t="n">
        <f aca="false">D80/C80</f>
        <v>1.04353448275862</v>
      </c>
      <c r="F80" s="45" t="n">
        <v>1939</v>
      </c>
      <c r="G80" s="15" t="n">
        <f aca="false">F80/D80</f>
        <v>0.266969571802286</v>
      </c>
      <c r="H80" s="3" t="n">
        <v>3.6</v>
      </c>
    </row>
    <row r="81" customFormat="false" ht="14.1" hidden="false" customHeight="true" outlineLevel="0" collapsed="false">
      <c r="B81" s="2" t="n">
        <v>2021</v>
      </c>
      <c r="C81" s="3" t="n">
        <v>3567</v>
      </c>
      <c r="D81" s="3" t="n">
        <v>3905</v>
      </c>
      <c r="E81" s="21" t="n">
        <f aca="false">D81/C81</f>
        <v>1.09475749929913</v>
      </c>
      <c r="F81" s="22" t="n">
        <v>809</v>
      </c>
      <c r="G81" s="21" t="n">
        <f aca="false">F81/C81</f>
        <v>0.226801233529577</v>
      </c>
      <c r="H81" s="44" t="n">
        <v>2.9</v>
      </c>
    </row>
    <row r="82" customFormat="false" ht="14.1" hidden="false" customHeight="true" outlineLevel="0" collapsed="false">
      <c r="A82" s="3"/>
      <c r="B82" s="2" t="n">
        <v>2020</v>
      </c>
      <c r="C82" s="3" t="n">
        <v>6794</v>
      </c>
      <c r="D82" s="3" t="n">
        <v>1224</v>
      </c>
      <c r="E82" s="21" t="n">
        <f aca="false">D82/C82</f>
        <v>0.180158963791581</v>
      </c>
      <c r="F82" s="22" t="n">
        <v>150</v>
      </c>
      <c r="G82" s="21" t="n">
        <f aca="false">F82/C82</f>
        <v>0.0220783043862231</v>
      </c>
      <c r="H82" s="23" t="n">
        <v>0</v>
      </c>
    </row>
    <row r="83" customFormat="false" ht="14.1" hidden="false" customHeight="true" outlineLevel="0" collapsed="false">
      <c r="C83" s="22"/>
      <c r="D83" s="22"/>
      <c r="E83" s="21"/>
      <c r="F83" s="22"/>
      <c r="G83" s="21"/>
      <c r="H83" s="23"/>
    </row>
    <row r="84" customFormat="false" ht="14.1" hidden="false" customHeight="true" outlineLevel="0" collapsed="false">
      <c r="A84" s="27" t="s">
        <v>19</v>
      </c>
      <c r="B84" s="28" t="n">
        <v>2022</v>
      </c>
      <c r="C84" s="47" t="n">
        <f aca="false">C80+C76+C72+C68+C64+C60+C56+C52+C48</f>
        <v>67025</v>
      </c>
      <c r="D84" s="47" t="n">
        <f aca="false">D80+D76+D72+D68+D64+D60+D56+D52+D48</f>
        <v>66143</v>
      </c>
      <c r="E84" s="30" t="n">
        <f aca="false">D84/C84</f>
        <v>0.986840731070496</v>
      </c>
      <c r="F84" s="47" t="n">
        <f aca="false">F80+F76+F72+F68+F64+F60+F56+F52+F48</f>
        <v>22732</v>
      </c>
      <c r="G84" s="32" t="n">
        <f aca="false">F84/C84</f>
        <v>0.339157030958598</v>
      </c>
      <c r="H84" s="31" t="n">
        <v>3.5</v>
      </c>
    </row>
    <row r="85" customFormat="false" ht="14.1" hidden="false" customHeight="true" outlineLevel="0" collapsed="false">
      <c r="A85" s="27"/>
      <c r="B85" s="28" t="n">
        <v>2021</v>
      </c>
      <c r="C85" s="47" t="n">
        <v>38868</v>
      </c>
      <c r="D85" s="47" t="n">
        <v>33513</v>
      </c>
      <c r="E85" s="32" t="n">
        <f aca="false">D85/C85</f>
        <v>0.862225995677678</v>
      </c>
      <c r="F85" s="47" t="n">
        <v>10621</v>
      </c>
      <c r="G85" s="32" t="n">
        <f aca="false">F85/C85</f>
        <v>0.273258207265617</v>
      </c>
      <c r="H85" s="66" t="n">
        <v>2.7</v>
      </c>
    </row>
    <row r="86" customFormat="false" ht="14.1" hidden="false" customHeight="true" outlineLevel="0" collapsed="false">
      <c r="A86" s="48"/>
      <c r="B86" s="49" t="n">
        <v>2020</v>
      </c>
      <c r="C86" s="50" t="n">
        <f aca="false">C82+C78+C74+C70+C66+C62+C58+C54+C50</f>
        <v>64640</v>
      </c>
      <c r="D86" s="50" t="n">
        <f aca="false">D82+D78+D74+D70+D66+D62+D58+D54+D50</f>
        <v>28063</v>
      </c>
      <c r="E86" s="51" t="n">
        <f aca="false">D86/C86</f>
        <v>0.434142945544554</v>
      </c>
      <c r="F86" s="50" t="n">
        <f aca="false">F82+F78+F74+F70+F66+F62+F58+F54+F50</f>
        <v>7322</v>
      </c>
      <c r="G86" s="51" t="n">
        <f aca="false">F86/C86</f>
        <v>0.113273514851485</v>
      </c>
      <c r="H86" s="52" t="n">
        <v>2.3</v>
      </c>
    </row>
    <row r="87" customFormat="false" ht="14.1" hidden="false" customHeight="true" outlineLevel="0" collapsed="false">
      <c r="A87" s="11"/>
      <c r="B87" s="38"/>
      <c r="C87" s="39"/>
      <c r="D87" s="39"/>
      <c r="E87" s="39"/>
      <c r="F87" s="40"/>
      <c r="G87" s="40"/>
      <c r="H87" s="41"/>
    </row>
    <row r="88" customFormat="false" ht="14.1" hidden="false" customHeight="true" outlineLevel="0" collapsed="false">
      <c r="A88" s="42"/>
      <c r="B88" s="9"/>
      <c r="C88" s="10" t="s">
        <v>25</v>
      </c>
      <c r="D88" s="10"/>
      <c r="E88" s="10"/>
      <c r="F88" s="10"/>
      <c r="G88" s="10"/>
      <c r="H88" s="10"/>
    </row>
    <row r="89" customFormat="false" ht="51.75" hidden="false" customHeight="true" outlineLevel="0" collapsed="false">
      <c r="A89" s="11" t="s">
        <v>2</v>
      </c>
      <c r="B89" s="12" t="s">
        <v>3</v>
      </c>
      <c r="C89" s="10" t="s">
        <v>26</v>
      </c>
      <c r="D89" s="10" t="s">
        <v>27</v>
      </c>
      <c r="E89" s="10" t="s">
        <v>28</v>
      </c>
      <c r="F89" s="10" t="s">
        <v>23</v>
      </c>
      <c r="G89" s="10" t="s">
        <v>8</v>
      </c>
      <c r="H89" s="10" t="s">
        <v>9</v>
      </c>
    </row>
    <row r="90" customFormat="false" ht="14.1" hidden="false" customHeight="true" outlineLevel="0" collapsed="false">
      <c r="A90" s="1" t="s">
        <v>10</v>
      </c>
      <c r="B90" s="2" t="n">
        <v>2022</v>
      </c>
      <c r="C90" s="22" t="n">
        <v>45832</v>
      </c>
      <c r="D90" s="22" t="n">
        <v>57532</v>
      </c>
      <c r="E90" s="15" t="n">
        <f aca="false">D90/C90</f>
        <v>1.25528015360447</v>
      </c>
      <c r="F90" s="22" t="n">
        <v>13292</v>
      </c>
      <c r="G90" s="15" t="n">
        <f aca="false">F90/D90</f>
        <v>0.231036640478343</v>
      </c>
      <c r="H90" s="3" t="n">
        <v>2.8</v>
      </c>
    </row>
    <row r="91" customFormat="false" ht="14.1" hidden="false" customHeight="true" outlineLevel="0" collapsed="false">
      <c r="B91" s="2" t="n">
        <v>2021</v>
      </c>
      <c r="C91" s="22" t="n">
        <v>32608</v>
      </c>
      <c r="D91" s="22" t="n">
        <v>23177</v>
      </c>
      <c r="E91" s="21" t="n">
        <f aca="false">D91/C91</f>
        <v>0.71077649656526</v>
      </c>
      <c r="F91" s="22" t="n">
        <v>9199</v>
      </c>
      <c r="G91" s="21" t="n">
        <f aca="false">F91/D91</f>
        <v>0.396902101221038</v>
      </c>
      <c r="H91" s="23" t="n">
        <v>2.3</v>
      </c>
    </row>
    <row r="92" customFormat="false" ht="14.1" hidden="false" customHeight="true" outlineLevel="0" collapsed="false">
      <c r="A92" s="3"/>
      <c r="B92" s="2" t="n">
        <v>2020</v>
      </c>
      <c r="C92" s="22" t="n">
        <v>18573</v>
      </c>
      <c r="D92" s="22" t="n">
        <v>7007</v>
      </c>
      <c r="E92" s="21" t="n">
        <f aca="false">D92/C92</f>
        <v>0.377268077316535</v>
      </c>
      <c r="F92" s="22" t="n">
        <v>3242</v>
      </c>
      <c r="G92" s="21" t="n">
        <f aca="false">F92/D92</f>
        <v>0.462680176965891</v>
      </c>
      <c r="H92" s="23" t="n">
        <v>2.5</v>
      </c>
    </row>
    <row r="93" customFormat="false" ht="14.1" hidden="false" customHeight="true" outlineLevel="0" collapsed="false">
      <c r="C93" s="22"/>
      <c r="D93" s="22"/>
      <c r="E93" s="21"/>
      <c r="F93" s="22"/>
      <c r="G93" s="21"/>
      <c r="H93" s="23"/>
    </row>
    <row r="94" customFormat="false" ht="14.1" hidden="false" customHeight="true" outlineLevel="0" collapsed="false">
      <c r="A94" s="1" t="s">
        <v>11</v>
      </c>
      <c r="B94" s="2" t="n">
        <v>2022</v>
      </c>
      <c r="C94" s="3" t="n">
        <v>17225</v>
      </c>
      <c r="D94" s="3" t="n">
        <v>20997</v>
      </c>
      <c r="E94" s="15" t="n">
        <f aca="false">D94/C94</f>
        <v>1.21898403483309</v>
      </c>
      <c r="F94" s="3" t="n">
        <v>8203</v>
      </c>
      <c r="G94" s="15" t="n">
        <f aca="false">F94/D94</f>
        <v>0.390674858313092</v>
      </c>
      <c r="H94" s="3" t="n">
        <v>2.7</v>
      </c>
      <c r="J94" s="54"/>
      <c r="K94" s="54"/>
    </row>
    <row r="95" customFormat="false" ht="14.1" hidden="false" customHeight="true" outlineLevel="0" collapsed="false">
      <c r="B95" s="2" t="n">
        <v>2021</v>
      </c>
      <c r="C95" s="22" t="n">
        <v>15691</v>
      </c>
      <c r="D95" s="22" t="n">
        <v>15338</v>
      </c>
      <c r="E95" s="21" t="n">
        <f aca="false">D95/C95</f>
        <v>0.977503027213052</v>
      </c>
      <c r="F95" s="22" t="n">
        <v>6195</v>
      </c>
      <c r="G95" s="21" t="n">
        <f aca="false">F95/D95</f>
        <v>0.403898813404616</v>
      </c>
      <c r="H95" s="23" t="n">
        <v>3.1</v>
      </c>
      <c r="L95" s="54"/>
    </row>
    <row r="96" customFormat="false" ht="14.1" hidden="false" customHeight="true" outlineLevel="0" collapsed="false">
      <c r="A96" s="3"/>
      <c r="B96" s="2" t="n">
        <v>2020</v>
      </c>
      <c r="C96" s="22" t="n">
        <v>20674</v>
      </c>
      <c r="D96" s="22" t="n">
        <v>21603</v>
      </c>
      <c r="E96" s="21" t="n">
        <f aca="false">D96/C96</f>
        <v>1.04493566798878</v>
      </c>
      <c r="F96" s="22" t="n">
        <v>9366</v>
      </c>
      <c r="G96" s="21" t="n">
        <f aca="false">F96/D96</f>
        <v>0.433550895708929</v>
      </c>
      <c r="H96" s="23" t="n">
        <v>2.1</v>
      </c>
    </row>
    <row r="97" customFormat="false" ht="14.1" hidden="false" customHeight="true" outlineLevel="0" collapsed="false">
      <c r="C97" s="22"/>
      <c r="D97" s="22"/>
      <c r="E97" s="21"/>
      <c r="F97" s="22"/>
      <c r="G97" s="21"/>
      <c r="H97" s="23"/>
    </row>
    <row r="98" customFormat="false" ht="14.1" hidden="false" customHeight="true" outlineLevel="0" collapsed="false">
      <c r="A98" s="1" t="s">
        <v>12</v>
      </c>
      <c r="B98" s="2" t="n">
        <v>2022</v>
      </c>
      <c r="C98" s="3" t="n">
        <v>25821</v>
      </c>
      <c r="D98" s="3" t="n">
        <v>41050</v>
      </c>
      <c r="E98" s="15" t="n">
        <f aca="false">D98/C98</f>
        <v>1.58979125517989</v>
      </c>
      <c r="F98" s="3" t="n">
        <v>10553</v>
      </c>
      <c r="G98" s="15" t="n">
        <f aca="false">F98/D98</f>
        <v>0.257076735688185</v>
      </c>
      <c r="H98" s="17" t="n">
        <v>1.92</v>
      </c>
    </row>
    <row r="99" customFormat="false" ht="14.1" hidden="false" customHeight="true" outlineLevel="0" collapsed="false">
      <c r="B99" s="2" t="n">
        <v>2021</v>
      </c>
      <c r="C99" s="22" t="n">
        <v>23156</v>
      </c>
      <c r="D99" s="22" t="n">
        <v>23311</v>
      </c>
      <c r="E99" s="21" t="n">
        <f aca="false">D99/C99</f>
        <v>1.00669372948696</v>
      </c>
      <c r="F99" s="22" t="n">
        <v>10035</v>
      </c>
      <c r="G99" s="21" t="n">
        <f aca="false">F99/D99</f>
        <v>0.430483462742911</v>
      </c>
      <c r="H99" s="23" t="n">
        <v>1.8</v>
      </c>
    </row>
    <row r="100" customFormat="false" ht="14.1" hidden="false" customHeight="true" outlineLevel="0" collapsed="false">
      <c r="A100" s="3"/>
      <c r="B100" s="2" t="n">
        <v>2020</v>
      </c>
      <c r="C100" s="22" t="n">
        <v>19138</v>
      </c>
      <c r="D100" s="22" t="n">
        <v>19157</v>
      </c>
      <c r="E100" s="21" t="n">
        <f aca="false">D100/C100</f>
        <v>1.00099278921517</v>
      </c>
      <c r="F100" s="22" t="n">
        <v>6855</v>
      </c>
      <c r="G100" s="21" t="n">
        <f aca="false">F100/D100</f>
        <v>0.357832646030172</v>
      </c>
      <c r="H100" s="23" t="n">
        <v>2.8</v>
      </c>
    </row>
    <row r="101" customFormat="false" ht="14.1" hidden="false" customHeight="true" outlineLevel="0" collapsed="false">
      <c r="C101" s="22"/>
      <c r="D101" s="22"/>
      <c r="E101" s="21"/>
      <c r="F101" s="22"/>
      <c r="G101" s="21"/>
      <c r="H101" s="23"/>
    </row>
    <row r="102" customFormat="false" ht="14.1" hidden="false" customHeight="true" outlineLevel="0" collapsed="false">
      <c r="A102" s="1" t="s">
        <v>13</v>
      </c>
      <c r="B102" s="2" t="n">
        <v>2022</v>
      </c>
      <c r="C102" s="3" t="n">
        <v>26021</v>
      </c>
      <c r="D102" s="3" t="n">
        <v>37407</v>
      </c>
      <c r="E102" s="15" t="n">
        <f aca="false">D102/C102</f>
        <v>1.43756965527843</v>
      </c>
      <c r="F102" s="3" t="n">
        <v>6929</v>
      </c>
      <c r="G102" s="15" t="n">
        <f aca="false">F102/D102</f>
        <v>0.185232710455262</v>
      </c>
      <c r="H102" s="17" t="n">
        <v>1</v>
      </c>
    </row>
    <row r="103" customFormat="false" ht="14.1" hidden="false" customHeight="true" outlineLevel="0" collapsed="false">
      <c r="B103" s="2" t="n">
        <v>2021</v>
      </c>
      <c r="C103" s="22" t="n">
        <v>34520</v>
      </c>
      <c r="D103" s="22" t="n">
        <v>26351</v>
      </c>
      <c r="E103" s="21" t="n">
        <f aca="false">D103/C103</f>
        <v>0.763354577056779</v>
      </c>
      <c r="F103" s="22" t="n">
        <v>14806</v>
      </c>
      <c r="G103" s="21" t="n">
        <f aca="false">F103/D103</f>
        <v>0.561876209631513</v>
      </c>
      <c r="H103" s="23" t="n">
        <v>1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customFormat="false" ht="14.1" hidden="false" customHeight="true" outlineLevel="0" collapsed="false">
      <c r="A104" s="3"/>
      <c r="B104" s="2" t="n">
        <v>2020</v>
      </c>
      <c r="C104" s="22" t="n">
        <v>18726</v>
      </c>
      <c r="D104" s="22" t="n">
        <v>1272</v>
      </c>
      <c r="E104" s="21" t="n">
        <f aca="false">D104/C104</f>
        <v>0.0679269464915091</v>
      </c>
      <c r="F104" s="22" t="n">
        <v>520</v>
      </c>
      <c r="G104" s="21" t="n">
        <f aca="false">F104/D104</f>
        <v>0.408805031446541</v>
      </c>
      <c r="H104" s="23" t="n">
        <v>2.6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customFormat="false" ht="14.1" hidden="false" customHeight="true" outlineLevel="0" collapsed="false">
      <c r="C105" s="22"/>
      <c r="D105" s="22"/>
      <c r="E105" s="21"/>
      <c r="F105" s="22"/>
      <c r="G105" s="21"/>
      <c r="H105" s="2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customFormat="false" ht="14.1" hidden="false" customHeight="true" outlineLevel="0" collapsed="false">
      <c r="A106" s="1" t="s">
        <v>14</v>
      </c>
      <c r="B106" s="2" t="n">
        <v>2022</v>
      </c>
      <c r="C106" s="3" t="n">
        <v>17369</v>
      </c>
      <c r="D106" s="3" t="n">
        <v>18014</v>
      </c>
      <c r="E106" s="15" t="n">
        <f aca="false">D106/C106</f>
        <v>1.03713512579884</v>
      </c>
      <c r="F106" s="3" t="n">
        <v>3969</v>
      </c>
      <c r="G106" s="15" t="n">
        <f aca="false">F106/D106</f>
        <v>0.220328633285223</v>
      </c>
      <c r="H106" s="3" t="n">
        <v>2.3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customFormat="false" ht="14.1" hidden="false" customHeight="true" outlineLevel="0" collapsed="false">
      <c r="B107" s="2" t="n">
        <v>2021</v>
      </c>
      <c r="C107" s="22" t="n">
        <v>33314</v>
      </c>
      <c r="D107" s="22" t="n">
        <v>16769</v>
      </c>
      <c r="E107" s="21" t="n">
        <f aca="false">D107/C107</f>
        <v>0.50336194993096</v>
      </c>
      <c r="F107" s="22" t="n">
        <v>4870</v>
      </c>
      <c r="G107" s="21" t="n">
        <f aca="false">F107/D107</f>
        <v>0.290416840598724</v>
      </c>
      <c r="H107" s="23" t="n">
        <v>2.5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customFormat="false" ht="14.1" hidden="false" customHeight="true" outlineLevel="0" collapsed="false">
      <c r="A108" s="3"/>
      <c r="B108" s="2" t="n">
        <v>2020</v>
      </c>
      <c r="C108" s="22" t="n">
        <v>7798</v>
      </c>
      <c r="D108" s="22" t="n">
        <v>7724</v>
      </c>
      <c r="E108" s="21" t="n">
        <f aca="false">D108/C108</f>
        <v>0.99051038727879</v>
      </c>
      <c r="F108" s="22" t="n">
        <v>2794</v>
      </c>
      <c r="G108" s="21" t="n">
        <f aca="false">F108/D108</f>
        <v>0.361729673744174</v>
      </c>
      <c r="H108" s="23" t="n">
        <v>1.1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customFormat="false" ht="14.1" hidden="false" customHeight="true" outlineLevel="0" collapsed="false">
      <c r="C109" s="22"/>
      <c r="D109" s="22"/>
      <c r="E109" s="21"/>
      <c r="F109" s="22"/>
      <c r="G109" s="21"/>
      <c r="H109" s="2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customFormat="false" ht="14.1" hidden="false" customHeight="true" outlineLevel="0" collapsed="false">
      <c r="A110" s="1" t="s">
        <v>15</v>
      </c>
      <c r="B110" s="2" t="n">
        <v>2022</v>
      </c>
      <c r="C110" s="3" t="n">
        <v>20781</v>
      </c>
      <c r="D110" s="3" t="n">
        <v>26874</v>
      </c>
      <c r="E110" s="15" t="n">
        <f aca="false">D110/C110</f>
        <v>1.2932005197055</v>
      </c>
      <c r="F110" s="3" t="n">
        <v>6856</v>
      </c>
      <c r="G110" s="15" t="n">
        <f aca="false">F110/D110</f>
        <v>0.255116469450026</v>
      </c>
      <c r="H110" s="17" t="n">
        <v>1.03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customFormat="false" ht="14.1" hidden="false" customHeight="true" outlineLevel="0" collapsed="false">
      <c r="B111" s="2" t="n">
        <v>2021</v>
      </c>
      <c r="C111" s="22" t="n">
        <v>23934</v>
      </c>
      <c r="D111" s="22" t="n">
        <v>22796</v>
      </c>
      <c r="E111" s="21" t="n">
        <f aca="false">D111/C111</f>
        <v>0.952452577922621</v>
      </c>
      <c r="F111" s="22" t="n">
        <v>10066</v>
      </c>
      <c r="G111" s="21" t="n">
        <f aca="false">F111/D111</f>
        <v>0.441568696262502</v>
      </c>
      <c r="H111" s="23" t="n">
        <v>1.1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customFormat="false" ht="14.1" hidden="false" customHeight="true" outlineLevel="0" collapsed="false">
      <c r="A112" s="3"/>
      <c r="B112" s="2" t="n">
        <v>2020</v>
      </c>
      <c r="C112" s="22" t="n">
        <v>8005</v>
      </c>
      <c r="D112" s="22" t="n">
        <v>7575</v>
      </c>
      <c r="E112" s="21" t="n">
        <f aca="false">D112/C112</f>
        <v>0.946283572767021</v>
      </c>
      <c r="F112" s="22" t="n">
        <v>2014</v>
      </c>
      <c r="G112" s="21" t="n">
        <f aca="false">F112/D112</f>
        <v>0.265874587458746</v>
      </c>
      <c r="H112" s="23" t="n">
        <v>1.1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customFormat="false" ht="14.1" hidden="false" customHeight="true" outlineLevel="0" collapsed="false">
      <c r="C113" s="22"/>
      <c r="D113" s="22"/>
      <c r="E113" s="21"/>
      <c r="F113" s="22"/>
      <c r="G113" s="21"/>
      <c r="H113" s="2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4.1" hidden="false" customHeight="true" outlineLevel="0" collapsed="false">
      <c r="A114" s="1" t="s">
        <v>16</v>
      </c>
      <c r="B114" s="2" t="n">
        <v>2022</v>
      </c>
      <c r="C114" s="3" t="n">
        <v>16406</v>
      </c>
      <c r="D114" s="3" t="n">
        <v>17291</v>
      </c>
      <c r="E114" s="15" t="n">
        <f aca="false">D114/C114</f>
        <v>1.05394367914178</v>
      </c>
      <c r="F114" s="3" t="n">
        <v>7753</v>
      </c>
      <c r="G114" s="15" t="n">
        <f aca="false">F114/D114</f>
        <v>0.44838355213695</v>
      </c>
      <c r="H114" s="3" t="n">
        <v>2.1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4.1" hidden="false" customHeight="true" outlineLevel="0" collapsed="false">
      <c r="B115" s="2" t="n">
        <v>2021</v>
      </c>
      <c r="C115" s="22" t="n">
        <v>22130</v>
      </c>
      <c r="D115" s="22" t="n">
        <v>23377</v>
      </c>
      <c r="E115" s="21" t="n">
        <f aca="false">D115/C115</f>
        <v>1.05634884771803</v>
      </c>
      <c r="F115" s="22" t="n">
        <v>12880</v>
      </c>
      <c r="G115" s="21" t="n">
        <f aca="false">F115/D115</f>
        <v>0.550968901056594</v>
      </c>
      <c r="H115" s="23" t="n">
        <v>1.5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4.1" hidden="false" customHeight="true" outlineLevel="0" collapsed="false">
      <c r="A116" s="3"/>
      <c r="B116" s="2" t="n">
        <v>2020</v>
      </c>
      <c r="C116" s="22" t="n">
        <v>12691</v>
      </c>
      <c r="D116" s="22" t="n">
        <v>12788</v>
      </c>
      <c r="E116" s="21" t="n">
        <f aca="false">D116/C116</f>
        <v>1.00764321172484</v>
      </c>
      <c r="F116" s="22" t="n">
        <v>7392</v>
      </c>
      <c r="G116" s="21" t="n">
        <f aca="false">F116/D116</f>
        <v>0.578041914294651</v>
      </c>
      <c r="H116" s="23" t="n">
        <v>1.5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4.1" hidden="false" customHeight="true" outlineLevel="0" collapsed="false">
      <c r="C117" s="22"/>
      <c r="D117" s="22"/>
      <c r="E117" s="21"/>
      <c r="F117" s="22"/>
      <c r="G117" s="21"/>
      <c r="H117" s="2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4.1" hidden="false" customHeight="true" outlineLevel="0" collapsed="false">
      <c r="A118" s="1" t="s">
        <v>17</v>
      </c>
      <c r="B118" s="2" t="n">
        <v>2022</v>
      </c>
      <c r="C118" s="3" t="n">
        <v>13958</v>
      </c>
      <c r="D118" s="3" t="n">
        <v>17119</v>
      </c>
      <c r="E118" s="15" t="n">
        <f aca="false">D118/C118</f>
        <v>1.22646510961456</v>
      </c>
      <c r="F118" s="3" t="n">
        <v>4815</v>
      </c>
      <c r="G118" s="15" t="n">
        <f aca="false">F118/D118</f>
        <v>0.28126642911385</v>
      </c>
      <c r="H118" s="3" t="n">
        <v>1.6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4.1" hidden="false" customHeight="true" outlineLevel="0" collapsed="false">
      <c r="B119" s="2" t="n">
        <v>2021</v>
      </c>
      <c r="C119" s="22" t="n">
        <v>9164</v>
      </c>
      <c r="D119" s="22" t="n">
        <v>8702</v>
      </c>
      <c r="E119" s="21" t="n">
        <f aca="false">D119/C119</f>
        <v>0.949585333915321</v>
      </c>
      <c r="F119" s="22" t="n">
        <v>4277</v>
      </c>
      <c r="G119" s="21" t="n">
        <f aca="false">F119/D119</f>
        <v>0.491496207768329</v>
      </c>
      <c r="H119" s="23" t="n">
        <v>0.3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4.1" hidden="false" customHeight="true" outlineLevel="0" collapsed="false">
      <c r="A120" s="3"/>
      <c r="B120" s="2" t="n">
        <v>2020</v>
      </c>
      <c r="C120" s="22" t="n">
        <v>5591</v>
      </c>
      <c r="D120" s="22" t="n">
        <v>1159</v>
      </c>
      <c r="E120" s="21" t="n">
        <f aca="false">D120/C120</f>
        <v>0.207297442318011</v>
      </c>
      <c r="F120" s="22" t="n">
        <v>765</v>
      </c>
      <c r="G120" s="21" t="n">
        <f aca="false">F120/D120</f>
        <v>0.660051768766178</v>
      </c>
      <c r="H120" s="23" t="n">
        <v>1.8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4.1" hidden="false" customHeight="true" outlineLevel="0" collapsed="false">
      <c r="C121" s="22"/>
      <c r="D121" s="22"/>
      <c r="E121" s="21"/>
      <c r="F121" s="22"/>
      <c r="G121" s="21"/>
      <c r="H121" s="2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="53" customFormat="true" ht="14.1" hidden="false" customHeight="true" outlineLevel="0" collapsed="false">
      <c r="A122" s="1" t="s">
        <v>41</v>
      </c>
      <c r="B122" s="2" t="n">
        <v>2022</v>
      </c>
      <c r="C122" s="3" t="n">
        <v>10396</v>
      </c>
      <c r="D122" s="3" t="n">
        <v>10658</v>
      </c>
      <c r="E122" s="15" t="n">
        <f aca="false">D122/C122</f>
        <v>1.02520200076953</v>
      </c>
      <c r="F122" s="3" t="n">
        <v>2492</v>
      </c>
      <c r="G122" s="15" t="n">
        <f aca="false">F122/D122</f>
        <v>0.233814974666917</v>
      </c>
      <c r="H122" s="3" t="n">
        <v>0.3</v>
      </c>
      <c r="I122" s="5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customFormat="false" ht="14.1" hidden="false" customHeight="true" outlineLevel="0" collapsed="false">
      <c r="B123" s="2" t="n">
        <v>2021</v>
      </c>
      <c r="C123" s="22" t="n">
        <v>45855</v>
      </c>
      <c r="D123" s="22" t="n">
        <v>53669</v>
      </c>
      <c r="E123" s="21" t="n">
        <f aca="false">D123/C123</f>
        <v>1.17040671682477</v>
      </c>
      <c r="F123" s="22" t="n">
        <v>18750</v>
      </c>
      <c r="G123" s="21" t="n">
        <f aca="false">F123/D123</f>
        <v>0.349363692261827</v>
      </c>
      <c r="H123" s="23" t="n">
        <v>2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4.1" hidden="false" customHeight="true" outlineLevel="0" collapsed="false">
      <c r="A124" s="3"/>
      <c r="B124" s="2" t="n">
        <v>2020</v>
      </c>
      <c r="C124" s="22" t="n">
        <v>18662</v>
      </c>
      <c r="D124" s="22" t="n">
        <v>0</v>
      </c>
      <c r="E124" s="21" t="n">
        <f aca="false">D124/C124</f>
        <v>0</v>
      </c>
      <c r="F124" s="22" t="n">
        <v>0</v>
      </c>
      <c r="G124" s="21" t="n">
        <v>0</v>
      </c>
      <c r="H124" s="23" t="n">
        <v>0.4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4.1" hidden="false" customHeight="true" outlineLevel="0" collapsed="false">
      <c r="C125" s="22"/>
      <c r="D125" s="22"/>
      <c r="E125" s="21"/>
      <c r="F125" s="22"/>
      <c r="G125" s="21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4.1" hidden="false" customHeight="true" outlineLevel="0" collapsed="false">
      <c r="A126" s="27" t="s">
        <v>19</v>
      </c>
      <c r="B126" s="28" t="n">
        <v>2022</v>
      </c>
      <c r="C126" s="47" t="n">
        <f aca="false">C122+C118+C114+C110+C106+C102+C98+C94+C90</f>
        <v>193809</v>
      </c>
      <c r="D126" s="47" t="n">
        <f aca="false">D122+D118+D114+D110+D106+D102+D98+D94+D90</f>
        <v>246942</v>
      </c>
      <c r="E126" s="32" t="n">
        <f aca="false">D126/C126</f>
        <v>1.27415135520022</v>
      </c>
      <c r="F126" s="47" t="n">
        <f aca="false">F122+F118+F114+F110+F106+F102+F98+F94+F90</f>
        <v>64862</v>
      </c>
      <c r="G126" s="32" t="n">
        <f aca="false">F126/D126</f>
        <v>0.262660867734124</v>
      </c>
      <c r="H126" s="31" t="n">
        <v>1.7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4.1" hidden="false" customHeight="true" outlineLevel="0" collapsed="false">
      <c r="A127" s="27"/>
      <c r="B127" s="28" t="n">
        <v>2021</v>
      </c>
      <c r="C127" s="47" t="n">
        <f aca="false">C123+C119+C115+C111+C107+C103+C99+C95+C91</f>
        <v>240372</v>
      </c>
      <c r="D127" s="47" t="n">
        <f aca="false">D123+D119+D115+D111+D107+D103+D99+D95+D91</f>
        <v>213490</v>
      </c>
      <c r="E127" s="32" t="n">
        <f aca="false">D127/C127</f>
        <v>0.888165010899772</v>
      </c>
      <c r="F127" s="47" t="n">
        <f aca="false">F123+F119+F115+F111+F107+F103+F99+F95+F91</f>
        <v>91078</v>
      </c>
      <c r="G127" s="32" t="n">
        <f aca="false">F127/D127</f>
        <v>0.426614829734414</v>
      </c>
      <c r="H127" s="66" t="n">
        <v>1.7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4.1" hidden="false" customHeight="true" outlineLevel="0" collapsed="false">
      <c r="A128" s="48"/>
      <c r="B128" s="49" t="n">
        <v>2020</v>
      </c>
      <c r="C128" s="50" t="n">
        <f aca="false">C124+C120+C116+C112+C108+C104+C100+C96+C92</f>
        <v>129858</v>
      </c>
      <c r="D128" s="50" t="n">
        <f aca="false">D124+D120+D116+D112+D108+D104+D100+D96+D92</f>
        <v>78285</v>
      </c>
      <c r="E128" s="51" t="n">
        <f aca="false">D128/C128</f>
        <v>0.602850806265305</v>
      </c>
      <c r="F128" s="50" t="n">
        <f aca="false">F124+F120+F116+F112+F108+F104+F100+F96+F92</f>
        <v>32948</v>
      </c>
      <c r="G128" s="51" t="n">
        <f aca="false">F128/D128</f>
        <v>0.420872453215814</v>
      </c>
      <c r="H128" s="52" t="n">
        <v>1.9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2.75" hidden="false" customHeight="false" outlineLevel="0" collapsed="false">
      <c r="A129" s="42"/>
      <c r="B129" s="9"/>
      <c r="C129" s="24"/>
      <c r="D129" s="24"/>
      <c r="E129" s="24"/>
      <c r="F129" s="56"/>
      <c r="G129" s="56"/>
      <c r="H129" s="57"/>
    </row>
    <row r="130" customFormat="false" ht="6" hidden="false" customHeight="true" outlineLevel="0" collapsed="false">
      <c r="A130" s="11"/>
      <c r="B130" s="38"/>
      <c r="C130" s="39"/>
      <c r="D130" s="39"/>
      <c r="E130" s="39"/>
      <c r="F130" s="40"/>
      <c r="G130" s="40"/>
      <c r="H130" s="41"/>
    </row>
    <row r="131" customFormat="false" ht="15" hidden="false" customHeight="true" outlineLevel="0" collapsed="false">
      <c r="A131" s="42"/>
      <c r="B131" s="9"/>
      <c r="C131" s="10" t="s">
        <v>30</v>
      </c>
      <c r="D131" s="10"/>
      <c r="E131" s="10"/>
      <c r="F131" s="10"/>
      <c r="G131" s="10"/>
      <c r="H131" s="10"/>
    </row>
    <row r="132" customFormat="false" ht="53.25" hidden="false" customHeight="true" outlineLevel="0" collapsed="false">
      <c r="A132" s="11" t="s">
        <v>2</v>
      </c>
      <c r="B132" s="12" t="s">
        <v>3</v>
      </c>
      <c r="C132" s="10" t="s">
        <v>31</v>
      </c>
      <c r="D132" s="10" t="s">
        <v>5</v>
      </c>
      <c r="E132" s="10" t="s">
        <v>6</v>
      </c>
      <c r="F132" s="10" t="s">
        <v>7</v>
      </c>
      <c r="G132" s="10" t="s">
        <v>8</v>
      </c>
      <c r="H132" s="10" t="s">
        <v>32</v>
      </c>
    </row>
    <row r="133" customFormat="false" ht="12.75" hidden="false" customHeight="false" outlineLevel="0" collapsed="false">
      <c r="A133" s="42"/>
      <c r="B133" s="58"/>
      <c r="C133" s="59"/>
      <c r="D133" s="59"/>
      <c r="E133" s="59"/>
      <c r="F133" s="59"/>
      <c r="G133" s="59"/>
      <c r="H133" s="59"/>
    </row>
    <row r="134" customFormat="false" ht="14.1" hidden="false" customHeight="true" outlineLevel="0" collapsed="false">
      <c r="A134" s="1" t="s">
        <v>10</v>
      </c>
      <c r="B134" s="2" t="n">
        <v>2022</v>
      </c>
      <c r="C134" s="3" t="n">
        <v>77360</v>
      </c>
      <c r="D134" s="22" t="n">
        <v>71316</v>
      </c>
      <c r="E134" s="21" t="n">
        <f aca="false">D134/C134</f>
        <v>0.921871768355739</v>
      </c>
      <c r="F134" s="3" t="n">
        <v>22795</v>
      </c>
      <c r="G134" s="21" t="n">
        <f aca="false">F134/D134</f>
        <v>0.319633742778619</v>
      </c>
      <c r="H134" s="23" t="n">
        <v>16.3632375520948</v>
      </c>
    </row>
    <row r="135" customFormat="false" ht="14.1" hidden="false" customHeight="true" outlineLevel="0" collapsed="false">
      <c r="B135" s="2" t="n">
        <v>2021</v>
      </c>
      <c r="C135" s="22" t="n">
        <v>75174</v>
      </c>
      <c r="D135" s="22" t="n">
        <v>95581</v>
      </c>
      <c r="E135" s="21" t="n">
        <f aca="false">D135/C135</f>
        <v>1.27146353792535</v>
      </c>
      <c r="F135" s="22" t="n">
        <v>21421</v>
      </c>
      <c r="G135" s="21" t="n">
        <f aca="false">F135/D135</f>
        <v>0.2241135790586</v>
      </c>
      <c r="H135" s="23" t="n">
        <v>20.4</v>
      </c>
    </row>
    <row r="136" customFormat="false" ht="14.1" hidden="false" customHeight="true" outlineLevel="0" collapsed="false">
      <c r="B136" s="2" t="n">
        <v>2020</v>
      </c>
      <c r="C136" s="22" t="n">
        <v>76525</v>
      </c>
      <c r="D136" s="22" t="n">
        <v>21026</v>
      </c>
      <c r="E136" s="21" t="n">
        <f aca="false">D136/C136</f>
        <v>0.274759882391375</v>
      </c>
      <c r="F136" s="22" t="n">
        <v>11341</v>
      </c>
      <c r="G136" s="21" t="n">
        <f aca="false">F136/D136</f>
        <v>0.539379815466565</v>
      </c>
      <c r="H136" s="23" t="n">
        <v>16.2</v>
      </c>
    </row>
    <row r="137" customFormat="false" ht="14.1" hidden="false" customHeight="true" outlineLevel="0" collapsed="false">
      <c r="C137" s="22"/>
      <c r="D137" s="22"/>
      <c r="E137" s="21"/>
      <c r="F137" s="22"/>
      <c r="G137" s="21"/>
      <c r="H137" s="23"/>
    </row>
    <row r="138" customFormat="false" ht="14.1" hidden="false" customHeight="true" outlineLevel="0" collapsed="false">
      <c r="A138" s="1" t="s">
        <v>11</v>
      </c>
      <c r="B138" s="2" t="n">
        <v>2022</v>
      </c>
      <c r="C138" s="3" t="n">
        <v>17416</v>
      </c>
      <c r="D138" s="22" t="n">
        <v>20391</v>
      </c>
      <c r="E138" s="21" t="n">
        <f aca="false">D138/C138</f>
        <v>1.17081993569132</v>
      </c>
      <c r="F138" s="3" t="n">
        <v>12388</v>
      </c>
      <c r="H138" s="23" t="n">
        <v>15.0145301905069</v>
      </c>
    </row>
    <row r="139" customFormat="false" ht="14.1" hidden="false" customHeight="true" outlineLevel="0" collapsed="false">
      <c r="B139" s="2" t="n">
        <v>2021</v>
      </c>
      <c r="C139" s="22" t="n">
        <v>17178</v>
      </c>
      <c r="D139" s="22" t="n">
        <v>19586</v>
      </c>
      <c r="E139" s="21" t="n">
        <f aca="false">D139/C139</f>
        <v>1.1401792991035</v>
      </c>
      <c r="F139" s="22" t="n">
        <v>14862</v>
      </c>
      <c r="G139" s="21" t="n">
        <f aca="false">F139/D139</f>
        <v>0.758807311344838</v>
      </c>
      <c r="H139" s="23" t="n">
        <v>13.7</v>
      </c>
    </row>
    <row r="140" customFormat="false" ht="14.1" hidden="false" customHeight="true" outlineLevel="0" collapsed="false">
      <c r="B140" s="2" t="n">
        <v>2020</v>
      </c>
      <c r="C140" s="22" t="n">
        <v>19739</v>
      </c>
      <c r="D140" s="22" t="n">
        <v>22045</v>
      </c>
      <c r="E140" s="21" t="n">
        <f aca="false">D140/C140</f>
        <v>1.11682456051472</v>
      </c>
      <c r="F140" s="22" t="n">
        <v>7179</v>
      </c>
      <c r="G140" s="21" t="n">
        <f aca="false">F140/D140</f>
        <v>0.325652075300522</v>
      </c>
      <c r="H140" s="23" t="n">
        <v>14.5</v>
      </c>
    </row>
    <row r="141" customFormat="false" ht="14.1" hidden="false" customHeight="true" outlineLevel="0" collapsed="false">
      <c r="C141" s="22"/>
      <c r="D141" s="22"/>
      <c r="E141" s="21"/>
      <c r="F141" s="22"/>
      <c r="G141" s="21"/>
      <c r="H141" s="23"/>
    </row>
    <row r="142" customFormat="false" ht="14.1" hidden="false" customHeight="true" outlineLevel="0" collapsed="false">
      <c r="A142" s="1" t="s">
        <v>12</v>
      </c>
      <c r="B142" s="2" t="n">
        <v>2022</v>
      </c>
      <c r="C142" s="3" t="n">
        <v>49876</v>
      </c>
      <c r="D142" s="22" t="n">
        <v>53472</v>
      </c>
      <c r="E142" s="21" t="n">
        <f aca="false">D142/C142</f>
        <v>1.07209880503649</v>
      </c>
      <c r="F142" s="3" t="n">
        <v>27631</v>
      </c>
      <c r="G142" s="21" t="n">
        <f aca="false">F142/D142</f>
        <v>0.516737731897068</v>
      </c>
      <c r="H142" s="23" t="n">
        <v>9.15638232420108</v>
      </c>
    </row>
    <row r="143" customFormat="false" ht="14.1" hidden="false" customHeight="true" outlineLevel="0" collapsed="false">
      <c r="B143" s="2" t="n">
        <v>2021</v>
      </c>
      <c r="C143" s="22" t="n">
        <v>42844</v>
      </c>
      <c r="D143" s="22" t="n">
        <v>53740</v>
      </c>
      <c r="E143" s="21" t="n">
        <f aca="false">D143/C143</f>
        <v>1.25431799085053</v>
      </c>
      <c r="F143" s="22" t="n">
        <v>17377</v>
      </c>
      <c r="G143" s="21" t="n">
        <f aca="false">F143/D143</f>
        <v>0.323353181987346</v>
      </c>
      <c r="H143" s="23" t="n">
        <v>10.3</v>
      </c>
    </row>
    <row r="144" customFormat="false" ht="14.1" hidden="false" customHeight="true" outlineLevel="0" collapsed="false">
      <c r="B144" s="2" t="n">
        <v>2020</v>
      </c>
      <c r="C144" s="22" t="n">
        <v>39675</v>
      </c>
      <c r="D144" s="22" t="n">
        <v>9425</v>
      </c>
      <c r="E144" s="21" t="n">
        <f aca="false">D144/C144</f>
        <v>0.23755513547574</v>
      </c>
      <c r="F144" s="22" t="n">
        <v>6273</v>
      </c>
      <c r="G144" s="21" t="n">
        <f aca="false">F144/D144</f>
        <v>0.665570291777188</v>
      </c>
      <c r="H144" s="23" t="n">
        <v>13.2</v>
      </c>
    </row>
    <row r="145" customFormat="false" ht="14.1" hidden="false" customHeight="true" outlineLevel="0" collapsed="false">
      <c r="C145" s="22"/>
      <c r="D145" s="22"/>
      <c r="E145" s="21"/>
      <c r="F145" s="22"/>
      <c r="G145" s="21"/>
      <c r="H145" s="23"/>
    </row>
    <row r="146" customFormat="false" ht="14.1" hidden="false" customHeight="true" outlineLevel="0" collapsed="false">
      <c r="A146" s="1" t="s">
        <v>13</v>
      </c>
      <c r="B146" s="2" t="n">
        <v>2022</v>
      </c>
      <c r="C146" s="3" t="n">
        <v>34388</v>
      </c>
      <c r="D146" s="22" t="n">
        <v>36227</v>
      </c>
      <c r="E146" s="21" t="n">
        <f aca="false">D146/C146</f>
        <v>1.05347795742701</v>
      </c>
      <c r="F146" s="3" t="n">
        <v>19675</v>
      </c>
      <c r="G146" s="21" t="n">
        <f aca="false">F146/D146</f>
        <v>0.54310321031275</v>
      </c>
      <c r="H146" s="23" t="n">
        <v>6.25158831003812</v>
      </c>
    </row>
    <row r="147" customFormat="false" ht="14.1" hidden="false" customHeight="true" outlineLevel="0" collapsed="false">
      <c r="B147" s="2" t="n">
        <v>2021</v>
      </c>
      <c r="C147" s="22" t="n">
        <v>35908</v>
      </c>
      <c r="D147" s="22" t="n">
        <v>40788</v>
      </c>
      <c r="E147" s="21" t="n">
        <f aca="false">D147/C147</f>
        <v>1.13590286287178</v>
      </c>
      <c r="F147" s="22" t="n">
        <v>15612</v>
      </c>
      <c r="G147" s="21" t="n">
        <f aca="false">F147/D147</f>
        <v>0.38275963518682</v>
      </c>
      <c r="H147" s="23" t="n">
        <v>7.1</v>
      </c>
    </row>
    <row r="148" customFormat="false" ht="14.1" hidden="false" customHeight="true" outlineLevel="0" collapsed="false">
      <c r="B148" s="2" t="n">
        <v>2020</v>
      </c>
      <c r="C148" s="22" t="n">
        <v>34417</v>
      </c>
      <c r="D148" s="22" t="n">
        <v>25612</v>
      </c>
      <c r="E148" s="21" t="n">
        <f aca="false">D148/C148</f>
        <v>0.744167126710637</v>
      </c>
      <c r="F148" s="22" t="n">
        <v>11271</v>
      </c>
      <c r="G148" s="21" t="n">
        <f aca="false">F148/D148</f>
        <v>0.440067156020615</v>
      </c>
      <c r="H148" s="23" t="n">
        <v>5.8</v>
      </c>
    </row>
    <row r="149" customFormat="false" ht="14.1" hidden="false" customHeight="true" outlineLevel="0" collapsed="false">
      <c r="C149" s="22"/>
      <c r="D149" s="22"/>
      <c r="E149" s="21"/>
      <c r="F149" s="22"/>
      <c r="G149" s="21"/>
      <c r="H149" s="23"/>
    </row>
    <row r="150" customFormat="false" ht="14.1" hidden="false" customHeight="true" outlineLevel="0" collapsed="false">
      <c r="A150" s="1" t="s">
        <v>14</v>
      </c>
      <c r="B150" s="2" t="n">
        <v>2022</v>
      </c>
      <c r="C150" s="3" t="n">
        <v>19331</v>
      </c>
      <c r="D150" s="22" t="n">
        <v>23149</v>
      </c>
      <c r="E150" s="21" t="n">
        <f aca="false">D150/C150</f>
        <v>1.19750659562361</v>
      </c>
      <c r="F150" s="3" t="n">
        <v>8573</v>
      </c>
      <c r="G150" s="21" t="n">
        <f aca="false">F150/D150</f>
        <v>0.370339971489049</v>
      </c>
      <c r="H150" s="23" t="n">
        <v>5.36568295812434</v>
      </c>
    </row>
    <row r="151" customFormat="false" ht="14.1" hidden="false" customHeight="true" outlineLevel="0" collapsed="false">
      <c r="B151" s="2" t="n">
        <v>2021</v>
      </c>
      <c r="C151" s="22" t="n">
        <v>21419</v>
      </c>
      <c r="D151" s="22" t="n">
        <v>24103</v>
      </c>
      <c r="E151" s="21" t="n">
        <f aca="false">D151/C151</f>
        <v>1.12530930482282</v>
      </c>
      <c r="F151" s="22" t="n">
        <v>9135</v>
      </c>
      <c r="G151" s="21" t="n">
        <f aca="false">F151/D151</f>
        <v>0.378998464921379</v>
      </c>
      <c r="H151" s="23" t="n">
        <v>6</v>
      </c>
    </row>
    <row r="152" customFormat="false" ht="14.1" hidden="false" customHeight="true" outlineLevel="0" collapsed="false">
      <c r="B152" s="2" t="n">
        <v>2020</v>
      </c>
      <c r="C152" s="22" t="n">
        <v>32083</v>
      </c>
      <c r="D152" s="22" t="n">
        <v>21781</v>
      </c>
      <c r="E152" s="21" t="n">
        <f aca="false">D152/C152</f>
        <v>0.678895365146651</v>
      </c>
      <c r="F152" s="22" t="n">
        <v>6455</v>
      </c>
      <c r="G152" s="21" t="n">
        <f aca="false">F152/D152</f>
        <v>0.296359212157385</v>
      </c>
      <c r="H152" s="23" t="n">
        <v>7.7</v>
      </c>
    </row>
    <row r="153" customFormat="false" ht="14.1" hidden="false" customHeight="true" outlineLevel="0" collapsed="false">
      <c r="C153" s="22"/>
      <c r="D153" s="22"/>
      <c r="E153" s="21"/>
      <c r="F153" s="22"/>
      <c r="G153" s="21"/>
      <c r="H153" s="23"/>
    </row>
    <row r="154" customFormat="false" ht="14.1" hidden="false" customHeight="true" outlineLevel="0" collapsed="false">
      <c r="A154" s="1" t="s">
        <v>15</v>
      </c>
      <c r="B154" s="2" t="n">
        <v>2022</v>
      </c>
      <c r="C154" s="3" t="n">
        <v>39528</v>
      </c>
      <c r="D154" s="22" t="n">
        <v>45610</v>
      </c>
      <c r="E154" s="21" t="n">
        <f aca="false">D154/C154</f>
        <v>1.15386561424813</v>
      </c>
      <c r="F154" s="3" t="n">
        <v>11082</v>
      </c>
      <c r="G154" s="21" t="n">
        <f aca="false">F154/D154</f>
        <v>0.242973032229774</v>
      </c>
      <c r="H154" s="23" t="n">
        <v>4.69229380978163</v>
      </c>
    </row>
    <row r="155" customFormat="false" ht="14.1" hidden="false" customHeight="true" outlineLevel="0" collapsed="false">
      <c r="B155" s="2" t="n">
        <v>2021</v>
      </c>
      <c r="C155" s="22" t="n">
        <v>46409</v>
      </c>
      <c r="D155" s="22" t="n">
        <v>55564</v>
      </c>
      <c r="E155" s="21" t="n">
        <f aca="false">D155/C155</f>
        <v>1.19726777133746</v>
      </c>
      <c r="F155" s="22" t="n">
        <v>13859</v>
      </c>
      <c r="G155" s="21" t="n">
        <f aca="false">F155/D155</f>
        <v>0.249424087538694</v>
      </c>
      <c r="H155" s="23" t="n">
        <v>4.8</v>
      </c>
    </row>
    <row r="156" customFormat="false" ht="14.1" hidden="false" customHeight="true" outlineLevel="0" collapsed="false">
      <c r="B156" s="2" t="n">
        <v>2020</v>
      </c>
      <c r="C156" s="22" t="n">
        <v>41019</v>
      </c>
      <c r="D156" s="22" t="n">
        <v>17379</v>
      </c>
      <c r="E156" s="21" t="n">
        <f aca="false">D156/C156</f>
        <v>0.42368170847656</v>
      </c>
      <c r="F156" s="22" t="n">
        <v>6442</v>
      </c>
      <c r="G156" s="21" t="n">
        <f aca="false">F156/D156</f>
        <v>0.370677254157316</v>
      </c>
      <c r="H156" s="23" t="n">
        <v>6.9</v>
      </c>
    </row>
    <row r="157" customFormat="false" ht="14.1" hidden="false" customHeight="true" outlineLevel="0" collapsed="false">
      <c r="C157" s="22"/>
      <c r="D157" s="22"/>
      <c r="E157" s="21"/>
      <c r="F157" s="22"/>
      <c r="G157" s="21"/>
      <c r="H157" s="23"/>
    </row>
    <row r="158" customFormat="false" ht="14.1" hidden="false" customHeight="true" outlineLevel="0" collapsed="false">
      <c r="A158" s="1" t="s">
        <v>33</v>
      </c>
      <c r="B158" s="2" t="n">
        <v>2022</v>
      </c>
      <c r="C158" s="3" t="n">
        <v>52981</v>
      </c>
      <c r="D158" s="22" t="n">
        <v>44861</v>
      </c>
      <c r="E158" s="21" t="n">
        <f aca="false">D158/C158</f>
        <v>0.846737509673279</v>
      </c>
      <c r="F158" s="3" t="n">
        <v>28402</v>
      </c>
      <c r="G158" s="21" t="n">
        <f aca="false">F158/D158</f>
        <v>0.63311116560041</v>
      </c>
      <c r="H158" s="23" t="n">
        <v>6.51362580099993</v>
      </c>
    </row>
    <row r="159" customFormat="false" ht="14.1" hidden="false" customHeight="true" outlineLevel="0" collapsed="false">
      <c r="B159" s="2" t="n">
        <v>2021</v>
      </c>
      <c r="C159" s="22" t="n">
        <v>36939</v>
      </c>
      <c r="D159" s="22" t="n">
        <v>39242</v>
      </c>
      <c r="E159" s="21" t="n">
        <f aca="false">D159/C159</f>
        <v>1.06234602994125</v>
      </c>
      <c r="F159" s="22" t="n">
        <v>22595</v>
      </c>
      <c r="G159" s="21" t="n">
        <f aca="false">F159/D159</f>
        <v>0.575786147495031</v>
      </c>
      <c r="H159" s="23" t="n">
        <v>6.1</v>
      </c>
    </row>
    <row r="160" customFormat="false" ht="14.1" hidden="false" customHeight="true" outlineLevel="0" collapsed="false">
      <c r="B160" s="2" t="n">
        <v>2020</v>
      </c>
      <c r="C160" s="22" t="n">
        <v>34417</v>
      </c>
      <c r="D160" s="22" t="n">
        <v>30315</v>
      </c>
      <c r="E160" s="21" t="n">
        <f aca="false">D160/C160</f>
        <v>0.880814713658948</v>
      </c>
      <c r="F160" s="22" t="n">
        <v>12862</v>
      </c>
      <c r="G160" s="21" t="n">
        <f aca="false">F160/D160</f>
        <v>0.424278410028039</v>
      </c>
      <c r="H160" s="23" t="n">
        <v>4.9</v>
      </c>
    </row>
    <row r="161" customFormat="false" ht="14.1" hidden="false" customHeight="true" outlineLevel="0" collapsed="false">
      <c r="C161" s="22"/>
      <c r="D161" s="22"/>
      <c r="E161" s="21"/>
      <c r="F161" s="22"/>
      <c r="G161" s="21"/>
      <c r="H161" s="23"/>
    </row>
    <row r="162" customFormat="false" ht="14.1" hidden="false" customHeight="true" outlineLevel="0" collapsed="false">
      <c r="A162" s="1" t="s">
        <v>17</v>
      </c>
      <c r="B162" s="2" t="n">
        <v>2022</v>
      </c>
      <c r="C162" s="22" t="n">
        <v>9211</v>
      </c>
      <c r="D162" s="22" t="n">
        <v>10629</v>
      </c>
      <c r="E162" s="21" t="n">
        <f aca="false">D162/C162</f>
        <v>1.15394636847248</v>
      </c>
      <c r="F162" s="22" t="n">
        <v>5979</v>
      </c>
      <c r="G162" s="21" t="n">
        <f aca="false">F162/D162</f>
        <v>0.562517640417725</v>
      </c>
      <c r="H162" s="23" t="n">
        <v>6.35557785582873</v>
      </c>
    </row>
    <row r="163" customFormat="false" ht="14.1" hidden="false" customHeight="true" outlineLevel="0" collapsed="false">
      <c r="B163" s="2" t="n">
        <v>2021</v>
      </c>
      <c r="C163" s="22" t="n">
        <v>13605</v>
      </c>
      <c r="D163" s="22" t="n">
        <v>14549</v>
      </c>
      <c r="E163" s="21" t="n">
        <f aca="false">D163/C163</f>
        <v>1.06938625505329</v>
      </c>
      <c r="F163" s="22" t="n">
        <v>4034</v>
      </c>
      <c r="G163" s="21" t="n">
        <f aca="false">F163/D163</f>
        <v>0.277269915458107</v>
      </c>
      <c r="H163" s="23" t="n">
        <v>5.9</v>
      </c>
    </row>
    <row r="164" customFormat="false" ht="14.1" hidden="false" customHeight="true" outlineLevel="0" collapsed="false">
      <c r="B164" s="2" t="n">
        <v>2020</v>
      </c>
      <c r="C164" s="22" t="n">
        <v>14692</v>
      </c>
      <c r="D164" s="22" t="n">
        <v>14500</v>
      </c>
      <c r="E164" s="21" t="n">
        <f aca="false">D164/C164</f>
        <v>0.986931663490335</v>
      </c>
      <c r="F164" s="22" t="n">
        <v>8890</v>
      </c>
      <c r="G164" s="21" t="n">
        <f aca="false">F164/D164</f>
        <v>0.613103448275862</v>
      </c>
      <c r="H164" s="23" t="n">
        <v>7.9</v>
      </c>
    </row>
    <row r="165" customFormat="false" ht="14.1" hidden="false" customHeight="true" outlineLevel="0" collapsed="false">
      <c r="C165" s="22"/>
      <c r="D165" s="22"/>
      <c r="E165" s="21"/>
      <c r="F165" s="22"/>
      <c r="G165" s="21"/>
      <c r="H165" s="23"/>
    </row>
    <row r="166" customFormat="false" ht="14.1" hidden="false" customHeight="true" outlineLevel="0" collapsed="false">
      <c r="A166" s="1" t="s">
        <v>18</v>
      </c>
      <c r="B166" s="2" t="n">
        <v>2022</v>
      </c>
      <c r="C166" s="3" t="n">
        <v>36397</v>
      </c>
      <c r="D166" s="22" t="n">
        <v>42679</v>
      </c>
      <c r="E166" s="21" t="n">
        <f aca="false">D166/C166</f>
        <v>1.17259664258043</v>
      </c>
      <c r="F166" s="3" t="n">
        <v>15668</v>
      </c>
      <c r="G166" s="21" t="n">
        <f aca="false">F166/D166</f>
        <v>0.367112631504956</v>
      </c>
      <c r="H166" s="23" t="n">
        <v>4.91447536379883</v>
      </c>
    </row>
    <row r="167" customFormat="false" ht="14.1" hidden="false" customHeight="true" outlineLevel="0" collapsed="false">
      <c r="B167" s="2" t="n">
        <v>2021</v>
      </c>
      <c r="C167" s="22" t="n">
        <v>32896</v>
      </c>
      <c r="D167" s="22" t="n">
        <v>35670</v>
      </c>
      <c r="E167" s="21" t="n">
        <f aca="false">D167/C167</f>
        <v>1.0843263618677</v>
      </c>
      <c r="F167" s="22" t="n">
        <v>9522</v>
      </c>
      <c r="G167" s="21" t="n">
        <f aca="false">F167/D167</f>
        <v>0.266947014297729</v>
      </c>
      <c r="H167" s="23" t="n">
        <v>7.2</v>
      </c>
    </row>
    <row r="168" customFormat="false" ht="14.1" hidden="false" customHeight="true" outlineLevel="0" collapsed="false">
      <c r="B168" s="2" t="n">
        <v>2020</v>
      </c>
      <c r="C168" s="22" t="n">
        <v>31169</v>
      </c>
      <c r="D168" s="22" t="n">
        <v>15266</v>
      </c>
      <c r="E168" s="21" t="n">
        <f aca="false">D168/C168</f>
        <v>0.489781513683468</v>
      </c>
      <c r="F168" s="22" t="n">
        <v>4944</v>
      </c>
      <c r="G168" s="21" t="n">
        <f aca="false">F168/D168</f>
        <v>0.323856936984148</v>
      </c>
      <c r="H168" s="23" t="n">
        <v>8.5</v>
      </c>
    </row>
    <row r="169" customFormat="false" ht="14.1" hidden="false" customHeight="true" outlineLevel="0" collapsed="false">
      <c r="C169" s="22"/>
      <c r="D169" s="22"/>
      <c r="E169" s="21"/>
      <c r="F169" s="22"/>
      <c r="G169" s="21"/>
      <c r="H169" s="23"/>
    </row>
    <row r="170" customFormat="false" ht="14.1" hidden="false" customHeight="true" outlineLevel="0" collapsed="false">
      <c r="A170" s="27" t="s">
        <v>19</v>
      </c>
      <c r="B170" s="28" t="n">
        <v>2022</v>
      </c>
      <c r="C170" s="47" t="n">
        <f aca="false">C134+C138+C142+C146+C150+C154+C158+C162+C166</f>
        <v>336488</v>
      </c>
      <c r="D170" s="47" t="n">
        <f aca="false">D134+D138+D142+D146+D150+D154+D158+D162+D166</f>
        <v>348334</v>
      </c>
      <c r="E170" s="32" t="n">
        <f aca="false">D170/C170</f>
        <v>1.03520482156867</v>
      </c>
      <c r="F170" s="47" t="n">
        <f aca="false">F134+F138+F142+F146+F150+F154+F158+F162+F166</f>
        <v>152193</v>
      </c>
      <c r="G170" s="32" t="n">
        <f aca="false">F170/D170</f>
        <v>0.436916867144752</v>
      </c>
      <c r="H170" s="60" t="n">
        <v>8.75861570505871</v>
      </c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  <c r="IL170" s="53"/>
      <c r="IM170" s="53"/>
      <c r="IN170" s="53"/>
      <c r="IO170" s="53"/>
      <c r="IP170" s="53"/>
      <c r="IQ170" s="53"/>
      <c r="IR170" s="53"/>
      <c r="IS170" s="53"/>
      <c r="IT170" s="53"/>
      <c r="IU170" s="53"/>
      <c r="IV170" s="53"/>
    </row>
    <row r="171" customFormat="false" ht="14.1" hidden="false" customHeight="true" outlineLevel="0" collapsed="false">
      <c r="A171" s="27"/>
      <c r="B171" s="28" t="n">
        <v>2021</v>
      </c>
      <c r="C171" s="47" t="n">
        <f aca="false">C135+C139+C143+C147+C151+C155+C159+C162+C167</f>
        <v>317978</v>
      </c>
      <c r="D171" s="47" t="n">
        <f aca="false">D135+D139+D143+D147+D151+D155+D159+D163+D167</f>
        <v>378823</v>
      </c>
      <c r="E171" s="32" t="n">
        <f aca="false">D171/C171</f>
        <v>1.19134971601809</v>
      </c>
      <c r="F171" s="47" t="n">
        <f aca="false">F135+F139+F143+F147+F151+F155+F159+F162+F167</f>
        <v>130362</v>
      </c>
      <c r="G171" s="32" t="n">
        <f aca="false">F171/D171</f>
        <v>0.344123772843782</v>
      </c>
      <c r="H171" s="66" t="n">
        <v>10.1</v>
      </c>
      <c r="HP171" s="53"/>
      <c r="HQ171" s="53"/>
      <c r="HR171" s="53"/>
      <c r="HS171" s="53"/>
      <c r="HT171" s="53"/>
      <c r="HU171" s="53"/>
      <c r="HV171" s="53"/>
      <c r="HW171" s="53"/>
      <c r="HX171" s="53"/>
      <c r="HY171" s="53"/>
      <c r="HZ171" s="53"/>
      <c r="IA171" s="53"/>
      <c r="IB171" s="53"/>
      <c r="IC171" s="53"/>
      <c r="ID171" s="53"/>
      <c r="IE171" s="53"/>
      <c r="IF171" s="53"/>
      <c r="IG171" s="53"/>
      <c r="IH171" s="53"/>
      <c r="II171" s="53"/>
      <c r="IJ171" s="53"/>
      <c r="IK171" s="53"/>
      <c r="IL171" s="53"/>
      <c r="IM171" s="53"/>
      <c r="IN171" s="53"/>
      <c r="IO171" s="53"/>
      <c r="IP171" s="53"/>
      <c r="IQ171" s="53"/>
      <c r="IR171" s="53"/>
      <c r="IS171" s="53"/>
      <c r="IT171" s="53"/>
      <c r="IU171" s="53"/>
      <c r="IV171" s="53"/>
    </row>
    <row r="172" customFormat="false" ht="14.1" hidden="false" customHeight="true" outlineLevel="0" collapsed="false">
      <c r="A172" s="48"/>
      <c r="B172" s="49" t="n">
        <v>2020</v>
      </c>
      <c r="C172" s="50" t="n">
        <f aca="false">C136+C140+C144+C148+C152+C156+C160+C163+C168</f>
        <v>322649</v>
      </c>
      <c r="D172" s="50" t="n">
        <f aca="false">D136+D140+D144+D148+D152+D156+D160+D164+D168</f>
        <v>177349</v>
      </c>
      <c r="E172" s="51" t="n">
        <f aca="false">D172/C172</f>
        <v>0.549665425896253</v>
      </c>
      <c r="F172" s="50" t="n">
        <f aca="false">F136+F140+F144+F148+F152+F156+F160+F163+F168</f>
        <v>70801</v>
      </c>
      <c r="G172" s="51" t="n">
        <f aca="false">F172/D172</f>
        <v>0.3992184900958</v>
      </c>
      <c r="H172" s="52" t="n">
        <v>9.4</v>
      </c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  <c r="IL172" s="53"/>
      <c r="IM172" s="53"/>
      <c r="IN172" s="53"/>
      <c r="IO172" s="53"/>
      <c r="IP172" s="53"/>
      <c r="IQ172" s="53"/>
      <c r="IR172" s="53"/>
      <c r="IS172" s="53"/>
      <c r="IT172" s="53"/>
      <c r="IU172" s="53"/>
      <c r="IV172" s="53"/>
    </row>
    <row r="173" customFormat="false" ht="14.1" hidden="false" customHeight="true" outlineLevel="0" collapsed="false"/>
    <row r="174" customFormat="false" ht="12.75" hidden="false" customHeight="false" outlineLevel="0" collapsed="false">
      <c r="A174" s="61" t="s">
        <v>34</v>
      </c>
      <c r="B174" s="62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</row>
    <row r="175" customFormat="false" ht="14.1" hidden="false" customHeight="true" outlineLevel="0" collapsed="false">
      <c r="A175" s="61" t="s">
        <v>42</v>
      </c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</row>
    <row r="176" s="53" customFormat="true" ht="12.75" hidden="false" customHeight="false" outlineLevel="0" collapsed="false">
      <c r="A176" s="61" t="s">
        <v>43</v>
      </c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customFormat="false" ht="14.1" hidden="false" customHeight="true" outlineLevel="0" collapsed="false">
      <c r="A177" s="61" t="s">
        <v>36</v>
      </c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</row>
    <row r="178" customFormat="false" ht="14.1" hidden="false" customHeight="true" outlineLevel="0" collapsed="false">
      <c r="A178" s="64" t="s">
        <v>37</v>
      </c>
      <c r="B178" s="62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</row>
    <row r="179" customFormat="false" ht="14.1" hidden="false" customHeight="true" outlineLevel="0" collapsed="false">
      <c r="A179" s="61"/>
      <c r="B179" s="62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</row>
    <row r="180" customFormat="false" ht="14.1" hidden="false" customHeight="true" outlineLevel="0" collapsed="false">
      <c r="A180" s="65" t="s">
        <v>38</v>
      </c>
      <c r="B180" s="62"/>
      <c r="C180" s="61"/>
      <c r="D180" s="61"/>
      <c r="E180" s="61"/>
      <c r="F180" s="61"/>
      <c r="G180" s="61"/>
      <c r="H180" s="61"/>
      <c r="I180" s="63"/>
      <c r="J180" s="63"/>
      <c r="K180" s="63"/>
      <c r="L180" s="63"/>
      <c r="M180" s="63"/>
      <c r="N180" s="63"/>
      <c r="O180" s="63"/>
    </row>
    <row r="181" customFormat="false" ht="14.1" hidden="false" customHeight="true" outlineLevel="0" collapsed="false"/>
    <row r="182" customFormat="false" ht="14.1" hidden="false" customHeight="true" outlineLevel="0" collapsed="false"/>
    <row r="183" customFormat="false" ht="14.1" hidden="false" customHeight="true" outlineLevel="0" collapsed="false"/>
    <row r="184" customFormat="false" ht="14.1" hidden="false" customHeight="true" outlineLevel="0" collapsed="false"/>
    <row r="185" customFormat="false" ht="14.1" hidden="false" customHeight="true" outlineLevel="0" collapsed="false"/>
    <row r="186" customFormat="false" ht="14.1" hidden="false" customHeight="true" outlineLevel="0" collapsed="false"/>
    <row r="187" customFormat="false" ht="14.1" hidden="false" customHeight="true" outlineLevel="0" collapsed="false"/>
    <row r="188" customFormat="false" ht="14.1" hidden="false" customHeight="true" outlineLevel="0" collapsed="false"/>
    <row r="189" customFormat="false" ht="14.1" hidden="false" customHeight="true" outlineLevel="0" collapsed="false"/>
    <row r="190" customFormat="false" ht="14.1" hidden="false" customHeight="true" outlineLevel="0" collapsed="false"/>
    <row r="191" customFormat="false" ht="14.1" hidden="false" customHeight="true" outlineLevel="0" collapsed="false"/>
    <row r="192" customFormat="false" ht="14.1" hidden="false" customHeight="true" outlineLevel="0" collapsed="false"/>
    <row r="193" customFormat="false" ht="14.1" hidden="false" customHeight="true" outlineLevel="0" collapsed="false"/>
    <row r="194" customFormat="false" ht="14.1" hidden="false" customHeight="true" outlineLevel="0" collapsed="false"/>
    <row r="195" customFormat="false" ht="14.1" hidden="false" customHeight="true" outlineLevel="0" collapsed="false"/>
    <row r="196" customFormat="false" ht="14.1" hidden="false" customHeight="true" outlineLevel="0" collapsed="false"/>
    <row r="197" customFormat="false" ht="14.1" hidden="false" customHeight="true" outlineLevel="0" collapsed="false"/>
    <row r="198" customFormat="false" ht="14.1" hidden="false" customHeight="true" outlineLevel="0" collapsed="false"/>
    <row r="199" customFormat="false" ht="14.1" hidden="false" customHeight="true" outlineLevel="0" collapsed="false"/>
    <row r="200" customFormat="false" ht="14.1" hidden="false" customHeight="true" outlineLevel="0" collapsed="false"/>
    <row r="201" customFormat="false" ht="14.1" hidden="false" customHeight="true" outlineLevel="0" collapsed="false"/>
    <row r="202" customFormat="false" ht="14.1" hidden="false" customHeight="true" outlineLevel="0" collapsed="false"/>
    <row r="203" customFormat="false" ht="14.1" hidden="false" customHeight="true" outlineLevel="0" collapsed="false"/>
    <row r="204" customFormat="false" ht="14.1" hidden="false" customHeight="true" outlineLevel="0" collapsed="false"/>
    <row r="205" customFormat="false" ht="14.1" hidden="false" customHeight="true" outlineLevel="0" collapsed="false"/>
    <row r="206" customFormat="false" ht="14.1" hidden="false" customHeight="true" outlineLevel="0" collapsed="false"/>
    <row r="207" customFormat="false" ht="14.1" hidden="false" customHeight="true" outlineLevel="0" collapsed="false"/>
    <row r="208" customFormat="false" ht="14.1" hidden="false" customHeight="true" outlineLevel="0" collapsed="false"/>
    <row r="209" customFormat="false" ht="14.1" hidden="false" customHeight="true" outlineLevel="0" collapsed="false"/>
    <row r="210" customFormat="false" ht="14.1" hidden="false" customHeight="true" outlineLevel="0" collapsed="false"/>
    <row r="211" customFormat="false" ht="14.1" hidden="false" customHeight="true" outlineLevel="0" collapsed="false"/>
    <row r="212" customFormat="false" ht="14.1" hidden="false" customHeight="true" outlineLevel="0" collapsed="false"/>
    <row r="213" customFormat="false" ht="14.1" hidden="false" customHeight="true" outlineLevel="0" collapsed="false"/>
    <row r="214" customFormat="false" ht="14.1" hidden="false" customHeight="true" outlineLevel="0" collapsed="false"/>
    <row r="215" customFormat="false" ht="14.1" hidden="false" customHeight="true" outlineLevel="0" collapsed="false"/>
    <row r="216" customFormat="false" ht="14.1" hidden="false" customHeight="true" outlineLevel="0" collapsed="false"/>
    <row r="217" customFormat="false" ht="14.1" hidden="false" customHeight="true" outlineLevel="0" collapsed="false"/>
    <row r="218" customFormat="false" ht="14.1" hidden="false" customHeight="true" outlineLevel="0" collapsed="false"/>
    <row r="219" customFormat="false" ht="14.1" hidden="false" customHeight="true" outlineLevel="0" collapsed="false"/>
    <row r="220" customFormat="false" ht="14.1" hidden="false" customHeight="true" outlineLevel="0" collapsed="false"/>
    <row r="221" customFormat="false" ht="14.1" hidden="false" customHeight="true" outlineLevel="0" collapsed="false"/>
    <row r="222" customFormat="false" ht="14.1" hidden="false" customHeight="true" outlineLevel="0" collapsed="false"/>
    <row r="223" customFormat="false" ht="14.1" hidden="false" customHeight="true" outlineLevel="0" collapsed="false"/>
    <row r="224" customFormat="false" ht="14.1" hidden="false" customHeight="true" outlineLevel="0" collapsed="false"/>
    <row r="225" customFormat="false" ht="14.1" hidden="false" customHeight="true" outlineLevel="0" collapsed="false"/>
    <row r="226" customFormat="false" ht="14.1" hidden="false" customHeight="true" outlineLevel="0" collapsed="false"/>
    <row r="227" customFormat="false" ht="14.1" hidden="false" customHeight="true" outlineLevel="0" collapsed="false"/>
    <row r="228" customFormat="false" ht="14.1" hidden="false" customHeight="true" outlineLevel="0" collapsed="false"/>
    <row r="229" customFormat="false" ht="14.1" hidden="false" customHeight="true" outlineLevel="0" collapsed="false"/>
    <row r="230" customFormat="false" ht="14.1" hidden="false" customHeight="true" outlineLevel="0" collapsed="false"/>
    <row r="231" customFormat="false" ht="14.1" hidden="false" customHeight="true" outlineLevel="0" collapsed="false"/>
    <row r="232" customFormat="false" ht="14.1" hidden="false" customHeight="true" outlineLevel="0" collapsed="false"/>
    <row r="233" customFormat="false" ht="14.1" hidden="false" customHeight="true" outlineLevel="0" collapsed="false"/>
    <row r="234" customFormat="false" ht="14.1" hidden="false" customHeight="true" outlineLevel="0" collapsed="false"/>
    <row r="235" customFormat="false" ht="14.1" hidden="false" customHeight="true" outlineLevel="0" collapsed="false"/>
    <row r="236" customFormat="false" ht="14.1" hidden="false" customHeight="true" outlineLevel="0" collapsed="false"/>
    <row r="237" customFormat="false" ht="14.1" hidden="false" customHeight="true" outlineLevel="0" collapsed="false"/>
    <row r="238" customFormat="false" ht="14.1" hidden="false" customHeight="true" outlineLevel="0" collapsed="false"/>
    <row r="239" customFormat="false" ht="14.1" hidden="false" customHeight="true" outlineLevel="0" collapsed="false"/>
    <row r="240" customFormat="false" ht="14.1" hidden="false" customHeight="true" outlineLevel="0" collapsed="false"/>
    <row r="241" customFormat="false" ht="14.1" hidden="false" customHeight="true" outlineLevel="0" collapsed="false"/>
    <row r="242" customFormat="false" ht="14.1" hidden="false" customHeight="true" outlineLevel="0" collapsed="false"/>
    <row r="243" customFormat="false" ht="14.1" hidden="false" customHeight="true" outlineLevel="0" collapsed="false"/>
    <row r="244" customFormat="false" ht="14.1" hidden="false" customHeight="true" outlineLevel="0" collapsed="false"/>
    <row r="245" customFormat="false" ht="14.1" hidden="false" customHeight="true" outlineLevel="0" collapsed="false"/>
    <row r="246" customFormat="false" ht="14.1" hidden="false" customHeight="true" outlineLevel="0" collapsed="false"/>
    <row r="247" customFormat="false" ht="14.1" hidden="false" customHeight="true" outlineLevel="0" collapsed="false"/>
    <row r="248" customFormat="false" ht="14.1" hidden="false" customHeight="true" outlineLevel="0" collapsed="false"/>
    <row r="249" customFormat="false" ht="14.1" hidden="false" customHeight="true" outlineLevel="0" collapsed="false"/>
    <row r="250" customFormat="false" ht="14.1" hidden="false" customHeight="true" outlineLevel="0" collapsed="false"/>
    <row r="251" customFormat="false" ht="14.1" hidden="false" customHeight="true" outlineLevel="0" collapsed="false"/>
    <row r="252" customFormat="false" ht="14.1" hidden="false" customHeight="true" outlineLevel="0" collapsed="false"/>
    <row r="253" customFormat="false" ht="14.1" hidden="false" customHeight="true" outlineLevel="0" collapsed="false"/>
    <row r="254" customFormat="false" ht="14.1" hidden="false" customHeight="true" outlineLevel="0" collapsed="false"/>
    <row r="255" customFormat="false" ht="14.1" hidden="false" customHeight="true" outlineLevel="0" collapsed="false"/>
    <row r="256" customFormat="false" ht="14.1" hidden="false" customHeight="true" outlineLevel="0" collapsed="false"/>
    <row r="257" customFormat="false" ht="14.1" hidden="false" customHeight="true" outlineLevel="0" collapsed="false"/>
    <row r="258" customFormat="false" ht="14.1" hidden="false" customHeight="true" outlineLevel="0" collapsed="false"/>
    <row r="259" customFormat="false" ht="14.1" hidden="false" customHeight="true" outlineLevel="0" collapsed="false"/>
    <row r="260" customFormat="false" ht="14.1" hidden="false" customHeight="true" outlineLevel="0" collapsed="false"/>
    <row r="261" customFormat="false" ht="14.1" hidden="false" customHeight="true" outlineLevel="0" collapsed="false"/>
    <row r="262" customFormat="false" ht="14.1" hidden="false" customHeight="true" outlineLevel="0" collapsed="false"/>
    <row r="263" customFormat="false" ht="14.1" hidden="false" customHeight="true" outlineLevel="0" collapsed="false"/>
    <row r="264" customFormat="false" ht="14.1" hidden="false" customHeight="true" outlineLevel="0" collapsed="false"/>
    <row r="265" customFormat="false" ht="14.1" hidden="false" customHeight="true" outlineLevel="0" collapsed="false"/>
    <row r="266" customFormat="false" ht="14.1" hidden="false" customHeight="true" outlineLevel="0" collapsed="false"/>
    <row r="267" customFormat="false" ht="14.1" hidden="false" customHeight="true" outlineLevel="0" collapsed="false"/>
    <row r="268" customFormat="false" ht="14.1" hidden="false" customHeight="true" outlineLevel="0" collapsed="false"/>
    <row r="269" customFormat="false" ht="14.1" hidden="false" customHeight="true" outlineLevel="0" collapsed="false"/>
    <row r="270" customFormat="false" ht="14.1" hidden="false" customHeight="true" outlineLevel="0" collapsed="false"/>
    <row r="271" customFormat="false" ht="14.1" hidden="false" customHeight="true" outlineLevel="0" collapsed="false"/>
    <row r="272" customFormat="false" ht="14.1" hidden="false" customHeight="true" outlineLevel="0" collapsed="false"/>
    <row r="273" customFormat="false" ht="14.1" hidden="false" customHeight="true" outlineLevel="0" collapsed="false"/>
    <row r="274" customFormat="false" ht="14.1" hidden="false" customHeight="true" outlineLevel="0" collapsed="false"/>
    <row r="275" customFormat="false" ht="14.1" hidden="false" customHeight="true" outlineLevel="0" collapsed="false"/>
    <row r="276" customFormat="false" ht="14.1" hidden="false" customHeight="true" outlineLevel="0" collapsed="false"/>
    <row r="277" customFormat="false" ht="14.1" hidden="false" customHeight="true" outlineLevel="0" collapsed="false"/>
    <row r="278" customFormat="false" ht="14.1" hidden="false" customHeight="true" outlineLevel="0" collapsed="false"/>
    <row r="279" customFormat="false" ht="14.1" hidden="false" customHeight="true" outlineLevel="0" collapsed="false"/>
    <row r="280" customFormat="false" ht="14.1" hidden="false" customHeight="true" outlineLevel="0" collapsed="false"/>
    <row r="281" customFormat="false" ht="14.1" hidden="false" customHeight="true" outlineLevel="0" collapsed="false"/>
    <row r="282" customFormat="false" ht="14.1" hidden="false" customHeight="true" outlineLevel="0" collapsed="false"/>
    <row r="283" customFormat="false" ht="14.1" hidden="false" customHeight="true" outlineLevel="0" collapsed="false"/>
    <row r="284" customFormat="false" ht="14.1" hidden="false" customHeight="true" outlineLevel="0" collapsed="false"/>
    <row r="285" customFormat="false" ht="14.1" hidden="false" customHeight="true" outlineLevel="0" collapsed="false"/>
    <row r="286" customFormat="false" ht="14.1" hidden="false" customHeight="true" outlineLevel="0" collapsed="false"/>
    <row r="287" customFormat="false" ht="14.1" hidden="false" customHeight="true" outlineLevel="0" collapsed="false"/>
    <row r="288" customFormat="false" ht="14.1" hidden="false" customHeight="true" outlineLevel="0" collapsed="false"/>
    <row r="289" customFormat="false" ht="14.1" hidden="false" customHeight="true" outlineLevel="0" collapsed="false"/>
    <row r="290" customFormat="false" ht="14.1" hidden="false" customHeight="true" outlineLevel="0" collapsed="false"/>
    <row r="291" customFormat="false" ht="14.1" hidden="false" customHeight="true" outlineLevel="0" collapsed="false"/>
    <row r="292" customFormat="false" ht="14.1" hidden="false" customHeight="true" outlineLevel="0" collapsed="false"/>
    <row r="293" customFormat="false" ht="14.1" hidden="false" customHeight="true" outlineLevel="0" collapsed="false"/>
    <row r="294" customFormat="false" ht="14.1" hidden="false" customHeight="true" outlineLevel="0" collapsed="false"/>
    <row r="295" customFormat="false" ht="14.1" hidden="false" customHeight="true" outlineLevel="0" collapsed="false"/>
    <row r="296" customFormat="false" ht="14.1" hidden="false" customHeight="true" outlineLevel="0" collapsed="false"/>
    <row r="297" customFormat="false" ht="14.1" hidden="false" customHeight="true" outlineLevel="0" collapsed="false"/>
    <row r="298" customFormat="false" ht="14.1" hidden="false" customHeight="true" outlineLevel="0" collapsed="false"/>
    <row r="299" customFormat="false" ht="14.1" hidden="false" customHeight="true" outlineLevel="0" collapsed="false"/>
    <row r="300" customFormat="false" ht="14.1" hidden="false" customHeight="true" outlineLevel="0" collapsed="false"/>
    <row r="301" customFormat="false" ht="14.1" hidden="false" customHeight="true" outlineLevel="0" collapsed="false"/>
    <row r="302" customFormat="false" ht="14.1" hidden="false" customHeight="true" outlineLevel="0" collapsed="false"/>
    <row r="303" customFormat="false" ht="14.1" hidden="false" customHeight="true" outlineLevel="0" collapsed="false"/>
    <row r="304" customFormat="false" ht="14.1" hidden="false" customHeight="true" outlineLevel="0" collapsed="false"/>
    <row r="305" customFormat="false" ht="14.1" hidden="false" customHeight="true" outlineLevel="0" collapsed="false"/>
    <row r="306" customFormat="false" ht="14.1" hidden="false" customHeight="true" outlineLevel="0" collapsed="false"/>
    <row r="307" customFormat="false" ht="14.1" hidden="false" customHeight="true" outlineLevel="0" collapsed="false"/>
    <row r="308" customFormat="false" ht="14.1" hidden="false" customHeight="true" outlineLevel="0" collapsed="false"/>
    <row r="309" customFormat="false" ht="14.1" hidden="false" customHeight="true" outlineLevel="0" collapsed="false"/>
    <row r="310" customFormat="false" ht="14.1" hidden="false" customHeight="true" outlineLevel="0" collapsed="false"/>
    <row r="311" customFormat="false" ht="14.1" hidden="false" customHeight="true" outlineLevel="0" collapsed="false"/>
    <row r="312" customFormat="false" ht="14.1" hidden="false" customHeight="true" outlineLevel="0" collapsed="false"/>
    <row r="313" customFormat="false" ht="14.1" hidden="false" customHeight="true" outlineLevel="0" collapsed="false"/>
    <row r="314" customFormat="false" ht="14.1" hidden="false" customHeight="true" outlineLevel="0" collapsed="false"/>
    <row r="315" customFormat="false" ht="14.1" hidden="false" customHeight="true" outlineLevel="0" collapsed="false"/>
    <row r="316" customFormat="false" ht="14.1" hidden="false" customHeight="true" outlineLevel="0" collapsed="false"/>
    <row r="317" customFormat="false" ht="14.1" hidden="false" customHeight="true" outlineLevel="0" collapsed="false"/>
    <row r="318" customFormat="false" ht="14.1" hidden="false" customHeight="true" outlineLevel="0" collapsed="false"/>
    <row r="319" customFormat="false" ht="14.1" hidden="false" customHeight="true" outlineLevel="0" collapsed="false"/>
    <row r="320" customFormat="false" ht="14.1" hidden="false" customHeight="true" outlineLevel="0" collapsed="false"/>
    <row r="321" customFormat="false" ht="14.1" hidden="false" customHeight="true" outlineLevel="0" collapsed="false"/>
    <row r="322" customFormat="false" ht="14.1" hidden="false" customHeight="true" outlineLevel="0" collapsed="false"/>
    <row r="323" customFormat="false" ht="14.1" hidden="false" customHeight="true" outlineLevel="0" collapsed="false"/>
    <row r="324" customFormat="false" ht="14.1" hidden="false" customHeight="true" outlineLevel="0" collapsed="false"/>
    <row r="325" customFormat="false" ht="14.1" hidden="false" customHeight="true" outlineLevel="0" collapsed="false"/>
    <row r="326" customFormat="false" ht="14.1" hidden="false" customHeight="true" outlineLevel="0" collapsed="false"/>
    <row r="327" customFormat="false" ht="14.1" hidden="false" customHeight="true" outlineLevel="0" collapsed="false"/>
    <row r="328" customFormat="false" ht="14.1" hidden="false" customHeight="true" outlineLevel="0" collapsed="false"/>
    <row r="329" customFormat="false" ht="14.1" hidden="false" customHeight="true" outlineLevel="0" collapsed="false"/>
    <row r="330" customFormat="false" ht="14.1" hidden="false" customHeight="true" outlineLevel="0" collapsed="false"/>
    <row r="331" customFormat="false" ht="14.1" hidden="false" customHeight="true" outlineLevel="0" collapsed="false"/>
    <row r="332" customFormat="false" ht="14.1" hidden="false" customHeight="true" outlineLevel="0" collapsed="false"/>
    <row r="333" customFormat="false" ht="14.1" hidden="false" customHeight="true" outlineLevel="0" collapsed="false"/>
    <row r="334" customFormat="false" ht="14.1" hidden="false" customHeight="true" outlineLevel="0" collapsed="false"/>
    <row r="335" customFormat="false" ht="14.1" hidden="false" customHeight="true" outlineLevel="0" collapsed="false"/>
    <row r="336" customFormat="false" ht="14.1" hidden="false" customHeight="true" outlineLevel="0" collapsed="false"/>
  </sheetData>
  <mergeCells count="4">
    <mergeCell ref="C3:H3"/>
    <mergeCell ref="C46:H46"/>
    <mergeCell ref="C88:H88"/>
    <mergeCell ref="C131:H1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4" man="true" max="16383" min="0"/>
    <brk id="87" man="true" max="16383" min="0"/>
    <brk id="12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2" width="10"/>
    <col collapsed="false" customWidth="true" hidden="false" outlineLevel="0" max="3" min="3" style="3" width="15.71"/>
    <col collapsed="false" customWidth="true" hidden="false" outlineLevel="0" max="7" min="4" style="3" width="14.71"/>
    <col collapsed="false" customWidth="true" hidden="false" outlineLevel="0" max="8" min="8" style="3" width="15.71"/>
    <col collapsed="false" customWidth="true" hidden="false" outlineLevel="0" max="9" min="9" style="3" width="3.71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44</v>
      </c>
      <c r="B1" s="5"/>
      <c r="H1" s="6"/>
    </row>
    <row r="2" customFormat="false" ht="12.75" hidden="false" customHeight="false" outlineLevel="0" collapsed="false">
      <c r="A2" s="7"/>
      <c r="B2" s="8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9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customFormat="false" ht="14.1" hidden="false" customHeight="true" outlineLevel="0" collapsed="false">
      <c r="A5" s="1" t="s">
        <v>10</v>
      </c>
      <c r="B5" s="2" t="n">
        <v>2020</v>
      </c>
      <c r="C5" s="16" t="n">
        <v>61988.5</v>
      </c>
      <c r="D5" s="3" t="n">
        <v>21381</v>
      </c>
      <c r="E5" s="21" t="n">
        <v>0.344918815586762</v>
      </c>
      <c r="F5" s="3" t="n">
        <v>13235</v>
      </c>
      <c r="G5" s="21" t="n">
        <v>0.213507344104148</v>
      </c>
      <c r="H5" s="3" t="n">
        <v>7.2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Format="false" ht="14.1" hidden="false" customHeight="true" outlineLevel="0" collapsed="false">
      <c r="A6" s="3"/>
      <c r="B6" s="2" t="n">
        <v>2019</v>
      </c>
      <c r="C6" s="22" t="n">
        <v>65107</v>
      </c>
      <c r="D6" s="22" t="n">
        <v>64099</v>
      </c>
      <c r="E6" s="21" t="n">
        <v>0.984517793785614</v>
      </c>
      <c r="F6" s="22" t="n">
        <v>32952</v>
      </c>
      <c r="G6" s="21" t="n">
        <v>0.506120693627413</v>
      </c>
      <c r="H6" s="23" t="n">
        <v>6.3</v>
      </c>
      <c r="J6" s="18"/>
      <c r="L6" s="14"/>
      <c r="M6" s="14"/>
      <c r="N6" s="14"/>
      <c r="O6" s="14"/>
      <c r="P6" s="14"/>
      <c r="Q6" s="14"/>
      <c r="R6" s="14"/>
      <c r="S6" s="14"/>
      <c r="T6" s="14"/>
    </row>
    <row r="7" customFormat="false" ht="14.1" hidden="false" customHeight="true" outlineLevel="0" collapsed="false">
      <c r="B7" s="2" t="n">
        <v>2018</v>
      </c>
      <c r="C7" s="22" t="n">
        <v>59790</v>
      </c>
      <c r="D7" s="22" t="n">
        <v>59506</v>
      </c>
      <c r="E7" s="21" t="n">
        <v>0.995</v>
      </c>
      <c r="F7" s="22" t="n">
        <v>30929</v>
      </c>
      <c r="G7" s="21" t="n">
        <v>0.52</v>
      </c>
      <c r="H7" s="23" t="n">
        <v>8.8</v>
      </c>
      <c r="J7" s="20"/>
    </row>
    <row r="8" customFormat="false" ht="14.1" hidden="false" customHeight="true" outlineLevel="0" collapsed="false">
      <c r="C8" s="22"/>
      <c r="D8" s="22"/>
      <c r="E8" s="21"/>
      <c r="F8" s="22"/>
      <c r="G8" s="21"/>
      <c r="H8" s="23"/>
    </row>
    <row r="9" customFormat="false" ht="14.1" hidden="false" customHeight="true" outlineLevel="0" collapsed="false">
      <c r="A9" s="1" t="s">
        <v>11</v>
      </c>
      <c r="B9" s="2" t="n">
        <v>2020</v>
      </c>
      <c r="C9" s="3" t="n">
        <v>22278</v>
      </c>
      <c r="D9" s="3" t="n">
        <v>20798</v>
      </c>
      <c r="E9" s="15" t="n">
        <v>0.933566747463866</v>
      </c>
      <c r="F9" s="3" t="n">
        <v>10454</v>
      </c>
      <c r="G9" s="25" t="n">
        <v>0.469252177035641</v>
      </c>
      <c r="H9" s="3" t="n">
        <v>7.3</v>
      </c>
    </row>
    <row r="10" customFormat="false" ht="14.1" hidden="false" customHeight="true" outlineLevel="0" collapsed="false">
      <c r="A10" s="3"/>
      <c r="B10" s="2" t="n">
        <v>2019</v>
      </c>
      <c r="C10" s="22" t="n">
        <v>22984</v>
      </c>
      <c r="D10" s="22" t="n">
        <v>25038</v>
      </c>
      <c r="E10" s="21" t="n">
        <v>1.0893665158371</v>
      </c>
      <c r="F10" s="22" t="n">
        <v>13048</v>
      </c>
      <c r="G10" s="21" t="n">
        <v>0.567699269056735</v>
      </c>
      <c r="H10" s="23" t="n">
        <v>3.2</v>
      </c>
    </row>
    <row r="11" customFormat="false" ht="14.1" hidden="false" customHeight="true" outlineLevel="0" collapsed="false">
      <c r="B11" s="2" t="n">
        <v>2018</v>
      </c>
      <c r="C11" s="22" t="n">
        <v>19556</v>
      </c>
      <c r="D11" s="22" t="n">
        <v>19755</v>
      </c>
      <c r="E11" s="21" t="n">
        <v>1.01</v>
      </c>
      <c r="F11" s="22" t="n">
        <v>13454</v>
      </c>
      <c r="G11" s="21" t="n">
        <v>0.681</v>
      </c>
      <c r="H11" s="23" t="n">
        <v>5.8</v>
      </c>
    </row>
    <row r="12" customFormat="false" ht="14.1" hidden="false" customHeight="true" outlineLevel="0" collapsed="false">
      <c r="C12" s="22"/>
      <c r="D12" s="22"/>
      <c r="E12" s="21"/>
      <c r="F12" s="22"/>
      <c r="G12" s="21"/>
      <c r="H12" s="23"/>
    </row>
    <row r="13" customFormat="false" ht="14.1" hidden="false" customHeight="true" outlineLevel="0" collapsed="false">
      <c r="A13" s="1" t="s">
        <v>12</v>
      </c>
      <c r="B13" s="2" t="n">
        <v>2020</v>
      </c>
      <c r="C13" s="3" t="n">
        <v>43476.5</v>
      </c>
      <c r="D13" s="3" t="n">
        <v>18498</v>
      </c>
      <c r="E13" s="25" t="n">
        <v>0.425471231584879</v>
      </c>
      <c r="F13" s="3" t="n">
        <v>11362</v>
      </c>
      <c r="G13" s="25" t="n">
        <v>0.261336584131657</v>
      </c>
      <c r="H13" s="3" t="n">
        <v>4.3</v>
      </c>
    </row>
    <row r="14" customFormat="false" ht="14.1" hidden="false" customHeight="true" outlineLevel="0" collapsed="false">
      <c r="A14" s="3"/>
      <c r="B14" s="2" t="n">
        <v>2019</v>
      </c>
      <c r="C14" s="22" t="n">
        <v>42517</v>
      </c>
      <c r="D14" s="22" t="n">
        <v>44657</v>
      </c>
      <c r="E14" s="21" t="n">
        <v>1.05033280805325</v>
      </c>
      <c r="F14" s="22" t="n">
        <v>22983</v>
      </c>
      <c r="G14" s="21" t="n">
        <v>0.540560246489639</v>
      </c>
      <c r="H14" s="23" t="n">
        <v>5.7</v>
      </c>
    </row>
    <row r="15" customFormat="false" ht="14.1" hidden="false" customHeight="true" outlineLevel="0" collapsed="false">
      <c r="B15" s="2" t="n">
        <v>2018</v>
      </c>
      <c r="C15" s="22" t="n">
        <v>39780</v>
      </c>
      <c r="D15" s="22" t="n">
        <v>40143</v>
      </c>
      <c r="E15" s="21" t="n">
        <v>1.009</v>
      </c>
      <c r="F15" s="22" t="n">
        <v>22995</v>
      </c>
      <c r="G15" s="21" t="n">
        <v>0.573</v>
      </c>
      <c r="H15" s="23" t="n">
        <v>6.1</v>
      </c>
    </row>
    <row r="16" customFormat="false" ht="14.1" hidden="false" customHeight="true" outlineLevel="0" collapsed="false">
      <c r="C16" s="22"/>
      <c r="D16" s="22"/>
      <c r="E16" s="21"/>
      <c r="F16" s="22"/>
      <c r="G16" s="21"/>
      <c r="H16" s="23"/>
    </row>
    <row r="17" customFormat="false" ht="14.1" hidden="false" customHeight="true" outlineLevel="0" collapsed="false">
      <c r="A17" s="1" t="s">
        <v>13</v>
      </c>
      <c r="B17" s="2" t="n">
        <v>2020</v>
      </c>
      <c r="C17" s="3" t="n">
        <v>38439</v>
      </c>
      <c r="D17" s="3" t="n">
        <v>32709</v>
      </c>
      <c r="F17" s="3" t="n">
        <v>16906</v>
      </c>
      <c r="G17" s="25" t="n">
        <v>0.439813730846276</v>
      </c>
      <c r="H17" s="3" t="n">
        <v>7.5</v>
      </c>
    </row>
    <row r="18" customFormat="false" ht="14.1" hidden="false" customHeight="true" outlineLevel="0" collapsed="false">
      <c r="A18" s="3"/>
      <c r="B18" s="2" t="n">
        <v>2019</v>
      </c>
      <c r="C18" s="22" t="n">
        <v>29372</v>
      </c>
      <c r="D18" s="22" t="n">
        <v>29646</v>
      </c>
      <c r="E18" s="21" t="n">
        <v>1.00932861228381</v>
      </c>
      <c r="F18" s="22" t="n">
        <v>19516</v>
      </c>
      <c r="G18" s="21" t="n">
        <v>0.664442326024786</v>
      </c>
      <c r="H18" s="23" t="n">
        <v>5.5</v>
      </c>
    </row>
    <row r="19" customFormat="false" ht="14.1" hidden="false" customHeight="true" outlineLevel="0" collapsed="false">
      <c r="B19" s="2" t="n">
        <v>2018</v>
      </c>
      <c r="C19" s="22" t="n">
        <v>43966</v>
      </c>
      <c r="D19" s="22" t="n">
        <v>44694</v>
      </c>
      <c r="E19" s="21" t="n">
        <v>1.016</v>
      </c>
      <c r="F19" s="22" t="n">
        <v>26995</v>
      </c>
      <c r="G19" s="21" t="n">
        <v>0.604</v>
      </c>
      <c r="H19" s="23" t="n">
        <v>6</v>
      </c>
    </row>
    <row r="20" customFormat="false" ht="14.1" hidden="false" customHeight="true" outlineLevel="0" collapsed="false">
      <c r="C20" s="22"/>
      <c r="D20" s="22"/>
      <c r="E20" s="21"/>
      <c r="F20" s="22"/>
      <c r="G20" s="21"/>
      <c r="H20" s="23"/>
      <c r="I20" s="24"/>
    </row>
    <row r="21" customFormat="false" ht="14.1" hidden="false" customHeight="true" outlineLevel="0" collapsed="false">
      <c r="A21" s="1" t="s">
        <v>14</v>
      </c>
      <c r="B21" s="2" t="n">
        <v>2020</v>
      </c>
      <c r="C21" s="3" t="n">
        <v>25765</v>
      </c>
      <c r="D21" s="3" t="n">
        <v>18991</v>
      </c>
      <c r="E21" s="21" t="n">
        <v>0.737085193091403</v>
      </c>
      <c r="F21" s="22" t="n">
        <v>9024</v>
      </c>
      <c r="G21" s="21" t="n">
        <v>0.35024257713953</v>
      </c>
      <c r="H21" s="3" t="n">
        <v>1.6</v>
      </c>
      <c r="I21" s="24"/>
    </row>
    <row r="22" customFormat="false" ht="14.1" hidden="false" customHeight="true" outlineLevel="0" collapsed="false">
      <c r="A22" s="3"/>
      <c r="B22" s="2" t="n">
        <v>2019</v>
      </c>
      <c r="C22" s="22" t="n">
        <v>30126</v>
      </c>
      <c r="D22" s="22" t="n">
        <v>28779</v>
      </c>
      <c r="E22" s="21" t="n">
        <v>0.955287791276638</v>
      </c>
      <c r="F22" s="22" t="n">
        <v>12331</v>
      </c>
      <c r="G22" s="21" t="n">
        <v>0.409314213636062</v>
      </c>
      <c r="H22" s="23" t="n">
        <v>2.4</v>
      </c>
      <c r="I22" s="24"/>
    </row>
    <row r="23" customFormat="false" ht="14.1" hidden="false" customHeight="true" outlineLevel="0" collapsed="false">
      <c r="B23" s="2" t="n">
        <v>2018</v>
      </c>
      <c r="C23" s="22" t="n">
        <v>24892</v>
      </c>
      <c r="D23" s="22" t="n">
        <v>16825</v>
      </c>
      <c r="E23" s="21" t="n">
        <v>0.676</v>
      </c>
      <c r="F23" s="22" t="n">
        <v>10590</v>
      </c>
      <c r="G23" s="21" t="n">
        <v>0.629</v>
      </c>
      <c r="H23" s="23" t="n">
        <v>3.6</v>
      </c>
      <c r="I23" s="24"/>
    </row>
    <row r="24" customFormat="false" ht="14.1" hidden="false" customHeight="true" outlineLevel="0" collapsed="false">
      <c r="C24" s="22"/>
      <c r="D24" s="22"/>
      <c r="E24" s="21"/>
      <c r="F24" s="22"/>
      <c r="G24" s="21"/>
      <c r="H24" s="23"/>
      <c r="I24" s="24"/>
    </row>
    <row r="25" customFormat="false" ht="14.1" hidden="false" customHeight="true" outlineLevel="0" collapsed="false">
      <c r="A25" s="1" t="s">
        <v>15</v>
      </c>
      <c r="B25" s="2" t="n">
        <v>2020</v>
      </c>
      <c r="C25" s="3" t="n">
        <v>38274.5</v>
      </c>
      <c r="D25" s="3" t="n">
        <v>22879</v>
      </c>
      <c r="E25" s="21" t="n">
        <v>0.597760911311709</v>
      </c>
      <c r="F25" s="22" t="n">
        <v>12303</v>
      </c>
      <c r="G25" s="21" t="n">
        <v>0.321441168401939</v>
      </c>
      <c r="H25" s="3" t="n">
        <v>2.8</v>
      </c>
      <c r="I25" s="24"/>
    </row>
    <row r="26" customFormat="false" ht="14.1" hidden="false" customHeight="true" outlineLevel="0" collapsed="false">
      <c r="A26" s="3"/>
      <c r="B26" s="2" t="n">
        <v>2019</v>
      </c>
      <c r="C26" s="22" t="n">
        <v>40834</v>
      </c>
      <c r="D26" s="22" t="n">
        <v>41793</v>
      </c>
      <c r="E26" s="21" t="n">
        <v>1.02348533085174</v>
      </c>
      <c r="F26" s="22" t="n">
        <v>22183</v>
      </c>
      <c r="G26" s="21" t="n">
        <v>0.543248273497576</v>
      </c>
      <c r="H26" s="23" t="n">
        <v>2.4</v>
      </c>
      <c r="I26" s="24"/>
    </row>
    <row r="27" customFormat="false" ht="14.1" hidden="false" customHeight="true" outlineLevel="0" collapsed="false">
      <c r="B27" s="2" t="n">
        <v>2018</v>
      </c>
      <c r="C27" s="22" t="n">
        <v>32751</v>
      </c>
      <c r="D27" s="22" t="n">
        <v>31652</v>
      </c>
      <c r="E27" s="21" t="n">
        <v>0.966</v>
      </c>
      <c r="F27" s="22" t="n">
        <v>21680</v>
      </c>
      <c r="G27" s="21" t="n">
        <v>0.685</v>
      </c>
      <c r="H27" s="23" t="n">
        <v>4.2</v>
      </c>
      <c r="I27" s="24"/>
    </row>
    <row r="28" customFormat="false" ht="14.1" hidden="false" customHeight="true" outlineLevel="0" collapsed="false">
      <c r="C28" s="22"/>
      <c r="D28" s="22"/>
      <c r="E28" s="21"/>
      <c r="F28" s="22"/>
      <c r="G28" s="21"/>
      <c r="H28" s="23"/>
      <c r="I28" s="24"/>
    </row>
    <row r="29" customFormat="false" ht="14.1" hidden="false" customHeight="true" outlineLevel="0" collapsed="false">
      <c r="A29" s="1" t="s">
        <v>16</v>
      </c>
      <c r="B29" s="2" t="n">
        <v>2020</v>
      </c>
      <c r="C29" s="3" t="n">
        <v>41322</v>
      </c>
      <c r="D29" s="3" t="n">
        <v>24551</v>
      </c>
      <c r="E29" s="25" t="n">
        <v>0.594138715454238</v>
      </c>
      <c r="F29" s="3" t="n">
        <v>13954</v>
      </c>
      <c r="G29" s="25" t="n">
        <v>0.337689366439185</v>
      </c>
      <c r="H29" s="3" t="n">
        <v>4.4</v>
      </c>
      <c r="I29" s="24"/>
    </row>
    <row r="30" customFormat="false" ht="14.1" hidden="false" customHeight="true" outlineLevel="0" collapsed="false">
      <c r="A30" s="3"/>
      <c r="B30" s="2" t="n">
        <v>2019</v>
      </c>
      <c r="C30" s="22" t="n">
        <v>36924</v>
      </c>
      <c r="D30" s="22" t="n">
        <v>37278</v>
      </c>
      <c r="E30" s="21" t="n">
        <v>1.00958726031849</v>
      </c>
      <c r="F30" s="22" t="n">
        <v>26650</v>
      </c>
      <c r="G30" s="21" t="n">
        <v>0.721752789513595</v>
      </c>
      <c r="H30" s="23" t="n">
        <v>3.8</v>
      </c>
      <c r="I30" s="24"/>
    </row>
    <row r="31" customFormat="false" ht="14.1" hidden="false" customHeight="true" outlineLevel="0" collapsed="false">
      <c r="B31" s="2" t="n">
        <v>2018</v>
      </c>
      <c r="C31" s="22" t="n">
        <v>40729</v>
      </c>
      <c r="D31" s="22" t="n">
        <v>33520</v>
      </c>
      <c r="E31" s="21" t="n">
        <v>0.823</v>
      </c>
      <c r="F31" s="22" t="n">
        <v>21093</v>
      </c>
      <c r="G31" s="21" t="n">
        <v>0.629</v>
      </c>
      <c r="H31" s="23" t="n">
        <v>4.4</v>
      </c>
      <c r="I31" s="24"/>
    </row>
    <row r="32" customFormat="false" ht="14.1" hidden="false" customHeight="true" outlineLevel="0" collapsed="false">
      <c r="C32" s="22"/>
      <c r="D32" s="22"/>
      <c r="E32" s="21"/>
      <c r="F32" s="22"/>
      <c r="G32" s="21"/>
      <c r="H32" s="23"/>
      <c r="I32" s="24"/>
    </row>
    <row r="33" customFormat="false" ht="14.1" hidden="false" customHeight="true" outlineLevel="0" collapsed="false">
      <c r="A33" s="1" t="s">
        <v>17</v>
      </c>
      <c r="B33" s="2" t="n">
        <v>2020</v>
      </c>
      <c r="C33" s="3" t="n">
        <v>14815.5</v>
      </c>
      <c r="D33" s="3" t="n">
        <v>10883</v>
      </c>
      <c r="E33" s="21" t="n">
        <v>0.734568526205663</v>
      </c>
      <c r="F33" s="22" t="n">
        <v>5124</v>
      </c>
      <c r="G33" s="21" t="n">
        <v>0.345854004252303</v>
      </c>
      <c r="H33" s="3" t="n">
        <v>5.3</v>
      </c>
      <c r="I33" s="24"/>
    </row>
    <row r="34" customFormat="false" ht="14.1" hidden="false" customHeight="true" outlineLevel="0" collapsed="false">
      <c r="A34" s="3"/>
      <c r="B34" s="2" t="n">
        <v>2019</v>
      </c>
      <c r="C34" s="22" t="n">
        <v>14351</v>
      </c>
      <c r="D34" s="22" t="n">
        <v>15383</v>
      </c>
      <c r="E34" s="21" t="n">
        <v>1.07191136506167</v>
      </c>
      <c r="F34" s="22" t="n">
        <v>10113</v>
      </c>
      <c r="G34" s="21" t="n">
        <v>0.704689568671173</v>
      </c>
      <c r="H34" s="23" t="n">
        <v>5</v>
      </c>
      <c r="I34" s="24"/>
    </row>
    <row r="35" customFormat="false" ht="14.1" hidden="false" customHeight="true" outlineLevel="0" collapsed="false">
      <c r="B35" s="2" t="n">
        <v>2018</v>
      </c>
      <c r="C35" s="22" t="n">
        <v>15691.75</v>
      </c>
      <c r="D35" s="22" t="n">
        <v>15007</v>
      </c>
      <c r="E35" s="21" t="n">
        <v>0.956</v>
      </c>
      <c r="F35" s="22" t="n">
        <v>9723</v>
      </c>
      <c r="G35" s="21" t="n">
        <v>0.648</v>
      </c>
      <c r="H35" s="23" t="n">
        <v>6.6</v>
      </c>
      <c r="I35" s="24"/>
    </row>
    <row r="36" customFormat="false" ht="14.1" hidden="false" customHeight="true" outlineLevel="0" collapsed="false">
      <c r="C36" s="22"/>
      <c r="D36" s="22"/>
      <c r="E36" s="21"/>
      <c r="F36" s="22"/>
      <c r="G36" s="21"/>
      <c r="H36" s="23"/>
      <c r="I36" s="24"/>
    </row>
    <row r="37" customFormat="false" ht="14.1" hidden="false" customHeight="true" outlineLevel="0" collapsed="false">
      <c r="A37" s="1" t="s">
        <v>18</v>
      </c>
      <c r="B37" s="2" t="n">
        <v>2020</v>
      </c>
      <c r="C37" s="3" t="n">
        <v>32849</v>
      </c>
      <c r="D37" s="3" t="n">
        <v>12288</v>
      </c>
      <c r="E37" s="25" t="n">
        <v>0.374075314317026</v>
      </c>
      <c r="F37" s="3" t="n">
        <v>7236</v>
      </c>
      <c r="G37" s="25" t="n">
        <v>0.220280678255046</v>
      </c>
      <c r="H37" s="3" t="n">
        <v>2.6</v>
      </c>
      <c r="I37" s="24"/>
    </row>
    <row r="38" customFormat="false" ht="14.1" hidden="false" customHeight="true" outlineLevel="0" collapsed="false">
      <c r="A38" s="3"/>
      <c r="B38" s="2" t="n">
        <v>2019</v>
      </c>
      <c r="C38" s="22" t="n">
        <v>34979</v>
      </c>
      <c r="D38" s="22" t="n">
        <v>35533</v>
      </c>
      <c r="E38" s="21" t="n">
        <v>1.01583807427314</v>
      </c>
      <c r="F38" s="22" t="n">
        <v>16354</v>
      </c>
      <c r="G38" s="21" t="n">
        <v>0.467537665456417</v>
      </c>
      <c r="H38" s="23" t="n">
        <v>3.5</v>
      </c>
      <c r="I38" s="24"/>
      <c r="L38" s="25"/>
    </row>
    <row r="39" customFormat="false" ht="14.1" hidden="false" customHeight="true" outlineLevel="0" collapsed="false">
      <c r="B39" s="2" t="n">
        <v>2018</v>
      </c>
      <c r="C39" s="22" t="n">
        <v>26867</v>
      </c>
      <c r="D39" s="22" t="n">
        <v>27387</v>
      </c>
      <c r="E39" s="21" t="n">
        <v>1.019</v>
      </c>
      <c r="F39" s="22" t="n">
        <v>18149</v>
      </c>
      <c r="G39" s="21" t="n">
        <v>0.663</v>
      </c>
      <c r="H39" s="23" t="n">
        <v>3.3</v>
      </c>
      <c r="I39" s="24"/>
    </row>
    <row r="40" customFormat="false" ht="14.1" hidden="false" customHeight="true" outlineLevel="0" collapsed="false">
      <c r="C40" s="22"/>
      <c r="D40" s="22"/>
      <c r="E40" s="21"/>
      <c r="F40" s="22"/>
      <c r="G40" s="21"/>
      <c r="H40" s="23"/>
      <c r="I40" s="24"/>
    </row>
    <row r="41" customFormat="false" ht="14.1" hidden="false" customHeight="true" outlineLevel="0" collapsed="false">
      <c r="A41" s="27" t="s">
        <v>19</v>
      </c>
      <c r="B41" s="28" t="n">
        <v>2020</v>
      </c>
      <c r="C41" s="31" t="n">
        <v>319208</v>
      </c>
      <c r="D41" s="31" t="n">
        <v>182978</v>
      </c>
      <c r="E41" s="32" t="n">
        <v>0.573224981830029</v>
      </c>
      <c r="F41" s="31" t="n">
        <v>99598</v>
      </c>
      <c r="G41" s="32" t="n">
        <v>0.312015989574196</v>
      </c>
      <c r="H41" s="31" t="n">
        <v>5.2</v>
      </c>
      <c r="I41" s="24"/>
    </row>
    <row r="42" customFormat="false" ht="14.1" hidden="false" customHeight="true" outlineLevel="0" collapsed="false">
      <c r="A42" s="27"/>
      <c r="B42" s="28" t="n">
        <v>2019</v>
      </c>
      <c r="C42" s="29" t="n">
        <v>317194</v>
      </c>
      <c r="D42" s="47" t="n">
        <v>322206</v>
      </c>
      <c r="E42" s="32" t="n">
        <v>1.01580105550546</v>
      </c>
      <c r="F42" s="47" t="n">
        <v>176130</v>
      </c>
      <c r="G42" s="32" t="n">
        <v>0.555275320466339</v>
      </c>
      <c r="H42" s="66" t="n">
        <v>4.4</v>
      </c>
      <c r="I42" s="24"/>
    </row>
    <row r="43" customFormat="false" ht="14.1" hidden="false" customHeight="true" outlineLevel="0" collapsed="false">
      <c r="A43" s="27"/>
      <c r="B43" s="28" t="n">
        <v>2018</v>
      </c>
      <c r="C43" s="47" t="n">
        <v>304023</v>
      </c>
      <c r="D43" s="47" t="n">
        <v>288435</v>
      </c>
      <c r="E43" s="32" t="n">
        <v>0.948</v>
      </c>
      <c r="F43" s="47" t="n">
        <v>175608</v>
      </c>
      <c r="G43" s="32" t="n">
        <v>0.608</v>
      </c>
      <c r="H43" s="66" t="n">
        <v>5.7</v>
      </c>
      <c r="I43" s="24"/>
    </row>
    <row r="44" customFormat="false" ht="12.75" hidden="false" customHeight="false" outlineLevel="0" collapsed="false">
      <c r="A44" s="33"/>
      <c r="B44" s="34"/>
      <c r="C44" s="35"/>
      <c r="D44" s="35"/>
      <c r="E44" s="35"/>
      <c r="F44" s="36"/>
      <c r="G44" s="36"/>
      <c r="H44" s="37"/>
    </row>
    <row r="45" customFormat="false" ht="12.75" hidden="false" customHeight="false" outlineLevel="0" collapsed="false">
      <c r="A45" s="11"/>
      <c r="B45" s="38"/>
      <c r="C45" s="39"/>
      <c r="D45" s="39"/>
      <c r="E45" s="39"/>
      <c r="F45" s="40"/>
      <c r="G45" s="40"/>
      <c r="H45" s="41"/>
    </row>
    <row r="46" customFormat="false" ht="18" hidden="false" customHeight="true" outlineLevel="0" collapsed="false">
      <c r="A46" s="42"/>
      <c r="B46" s="9"/>
      <c r="C46" s="10" t="s">
        <v>40</v>
      </c>
      <c r="D46" s="10"/>
      <c r="E46" s="10"/>
      <c r="F46" s="10"/>
      <c r="G46" s="10"/>
      <c r="H46" s="10"/>
    </row>
    <row r="47" customFormat="false" ht="39" hidden="false" customHeight="true" outlineLevel="0" collapsed="false">
      <c r="A47" s="11" t="s">
        <v>2</v>
      </c>
      <c r="B47" s="12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customFormat="false" ht="14.1" hidden="false" customHeight="true" outlineLevel="0" collapsed="false">
      <c r="A48" s="1" t="s">
        <v>10</v>
      </c>
      <c r="B48" s="2" t="n">
        <v>2020</v>
      </c>
      <c r="C48" s="22" t="n">
        <v>12183</v>
      </c>
      <c r="D48" s="22" t="n">
        <v>4213</v>
      </c>
      <c r="E48" s="21" t="n">
        <f aca="false">D48/C48</f>
        <v>0.345809734876467</v>
      </c>
      <c r="F48" s="22" t="n">
        <v>1080</v>
      </c>
      <c r="G48" s="21" t="n">
        <f aca="false">F48/C48</f>
        <v>0.0886481162275302</v>
      </c>
      <c r="H48" s="44" t="n">
        <v>1.1</v>
      </c>
    </row>
    <row r="49" customFormat="false" ht="14.1" hidden="false" customHeight="true" outlineLevel="0" collapsed="false">
      <c r="A49" s="3"/>
      <c r="B49" s="2" t="n">
        <v>2019</v>
      </c>
      <c r="C49" s="22" t="n">
        <v>12947</v>
      </c>
      <c r="D49" s="22" t="n">
        <v>12907</v>
      </c>
      <c r="E49" s="21" t="n">
        <f aca="false">D49/C49</f>
        <v>0.996910481192554</v>
      </c>
      <c r="F49" s="22" t="n">
        <v>4118</v>
      </c>
      <c r="G49" s="21" t="n">
        <f aca="false">F49/C49</f>
        <v>0.318065961226539</v>
      </c>
      <c r="H49" s="23" t="n">
        <v>1.1</v>
      </c>
    </row>
    <row r="50" customFormat="false" ht="14.1" hidden="false" customHeight="true" outlineLevel="0" collapsed="false">
      <c r="B50" s="2" t="n">
        <v>2018</v>
      </c>
      <c r="C50" s="22" t="n">
        <v>12346</v>
      </c>
      <c r="D50" s="22" t="n">
        <v>12368</v>
      </c>
      <c r="E50" s="21" t="n">
        <v>1.0017819536692</v>
      </c>
      <c r="F50" s="22" t="n">
        <v>4040</v>
      </c>
      <c r="G50" s="21" t="n">
        <f aca="false">F50/D50</f>
        <v>0.326649417852523</v>
      </c>
      <c r="H50" s="23" t="n">
        <v>3.6</v>
      </c>
    </row>
    <row r="51" customFormat="false" ht="14.1" hidden="false" customHeight="true" outlineLevel="0" collapsed="false">
      <c r="A51" s="3"/>
      <c r="C51" s="22"/>
      <c r="D51" s="22"/>
      <c r="E51" s="21"/>
      <c r="F51" s="22"/>
      <c r="G51" s="21"/>
      <c r="H51" s="23"/>
    </row>
    <row r="52" customFormat="false" ht="14.1" hidden="false" customHeight="true" outlineLevel="0" collapsed="false">
      <c r="A52" s="1" t="s">
        <v>11</v>
      </c>
      <c r="B52" s="2" t="n">
        <v>2020</v>
      </c>
      <c r="C52" s="22" t="n">
        <v>4426</v>
      </c>
      <c r="D52" s="22" t="n">
        <v>4580</v>
      </c>
      <c r="E52" s="21" t="n">
        <f aca="false">D52/C52</f>
        <v>1.0347943967465</v>
      </c>
      <c r="F52" s="22" t="n">
        <v>1736</v>
      </c>
      <c r="G52" s="21" t="n">
        <f aca="false">F52/C52</f>
        <v>0.392227745142341</v>
      </c>
      <c r="H52" s="44" t="n">
        <v>5.2</v>
      </c>
    </row>
    <row r="53" customFormat="false" ht="14.1" hidden="false" customHeight="true" outlineLevel="0" collapsed="false">
      <c r="A53" s="3"/>
      <c r="B53" s="2" t="n">
        <v>2019</v>
      </c>
      <c r="C53" s="22" t="n">
        <v>4606</v>
      </c>
      <c r="D53" s="22" t="n">
        <v>4567</v>
      </c>
      <c r="E53" s="21" t="n">
        <f aca="false">D53/C53</f>
        <v>0.991532783326096</v>
      </c>
      <c r="F53" s="22" t="n">
        <v>1775</v>
      </c>
      <c r="G53" s="21" t="n">
        <f aca="false">F53/C53</f>
        <v>0.385366912722536</v>
      </c>
      <c r="H53" s="23" t="n">
        <v>5.2</v>
      </c>
    </row>
    <row r="54" customFormat="false" ht="14.1" hidden="false" customHeight="true" outlineLevel="0" collapsed="false">
      <c r="B54" s="2" t="n">
        <v>2018</v>
      </c>
      <c r="C54" s="22" t="n">
        <v>4473</v>
      </c>
      <c r="D54" s="22" t="n">
        <v>4452</v>
      </c>
      <c r="E54" s="21" t="n">
        <v>0.995305164319249</v>
      </c>
      <c r="F54" s="22" t="n">
        <v>1701</v>
      </c>
      <c r="G54" s="21" t="n">
        <f aca="false">F54/D54</f>
        <v>0.382075471698113</v>
      </c>
      <c r="H54" s="23" t="n">
        <v>0</v>
      </c>
    </row>
    <row r="55" customFormat="false" ht="14.1" hidden="false" customHeight="true" outlineLevel="0" collapsed="false">
      <c r="C55" s="22"/>
      <c r="D55" s="22"/>
      <c r="E55" s="21"/>
      <c r="F55" s="22"/>
      <c r="G55" s="21"/>
      <c r="H55" s="23"/>
    </row>
    <row r="56" customFormat="false" ht="14.1" hidden="false" customHeight="true" outlineLevel="0" collapsed="false">
      <c r="A56" s="1" t="s">
        <v>12</v>
      </c>
      <c r="B56" s="2" t="n">
        <v>2020</v>
      </c>
      <c r="C56" s="22" t="n">
        <v>8602</v>
      </c>
      <c r="D56" s="22" t="n">
        <v>4415</v>
      </c>
      <c r="E56" s="21" t="n">
        <f aca="false">D56/C56</f>
        <v>0.513252731922809</v>
      </c>
      <c r="F56" s="22" t="n">
        <v>1147</v>
      </c>
      <c r="G56" s="21" t="n">
        <f aca="false">F56/C56</f>
        <v>0.133341083468961</v>
      </c>
      <c r="H56" s="44" t="n">
        <v>1.4</v>
      </c>
    </row>
    <row r="57" customFormat="false" ht="14.1" hidden="false" customHeight="true" outlineLevel="0" collapsed="false">
      <c r="B57" s="2" t="n">
        <v>2019</v>
      </c>
      <c r="C57" s="22" t="n">
        <v>8717</v>
      </c>
      <c r="D57" s="22" t="n">
        <v>8695</v>
      </c>
      <c r="E57" s="21" t="n">
        <f aca="false">D57/C57</f>
        <v>0.99747619593897</v>
      </c>
      <c r="F57" s="22" t="n">
        <v>2776</v>
      </c>
      <c r="G57" s="21" t="n">
        <f aca="false">F57/C57</f>
        <v>0.318458185155443</v>
      </c>
      <c r="H57" s="23" t="n">
        <v>1.4</v>
      </c>
    </row>
    <row r="58" customFormat="false" ht="14.1" hidden="false" customHeight="true" outlineLevel="0" collapsed="false">
      <c r="B58" s="2" t="n">
        <v>2018</v>
      </c>
      <c r="C58" s="22" t="n">
        <v>8357</v>
      </c>
      <c r="D58" s="22" t="n">
        <v>8360</v>
      </c>
      <c r="E58" s="21" t="n">
        <v>1.00035898049539</v>
      </c>
      <c r="F58" s="22" t="n">
        <v>2704</v>
      </c>
      <c r="G58" s="21" t="n">
        <f aca="false">F58/D58</f>
        <v>0.323444976076555</v>
      </c>
      <c r="H58" s="23" t="n">
        <v>2.1</v>
      </c>
    </row>
    <row r="59" customFormat="false" ht="14.1" hidden="false" customHeight="true" outlineLevel="0" collapsed="false">
      <c r="C59" s="22"/>
      <c r="D59" s="22"/>
      <c r="E59" s="21"/>
      <c r="F59" s="22"/>
      <c r="G59" s="21"/>
      <c r="H59" s="23"/>
    </row>
    <row r="60" customFormat="false" ht="14.1" hidden="false" customHeight="true" outlineLevel="0" collapsed="false">
      <c r="A60" s="1" t="s">
        <v>13</v>
      </c>
      <c r="B60" s="2" t="n">
        <v>2020</v>
      </c>
      <c r="C60" s="22" t="n">
        <v>7824</v>
      </c>
      <c r="D60" s="22" t="n">
        <v>2745</v>
      </c>
      <c r="E60" s="21" t="n">
        <f aca="false">D60/C60</f>
        <v>0.350843558282209</v>
      </c>
      <c r="F60" s="22" t="n">
        <v>767</v>
      </c>
      <c r="G60" s="21" t="n">
        <f aca="false">F60/C60</f>
        <v>0.0980316973415133</v>
      </c>
      <c r="H60" s="44" t="n">
        <v>1.9</v>
      </c>
    </row>
    <row r="61" customFormat="false" ht="14.1" hidden="false" customHeight="true" outlineLevel="0" collapsed="false">
      <c r="A61" s="3"/>
      <c r="B61" s="2" t="n">
        <v>2019</v>
      </c>
      <c r="C61" s="22" t="n">
        <v>7902</v>
      </c>
      <c r="D61" s="22" t="n">
        <v>7840</v>
      </c>
      <c r="E61" s="21" t="n">
        <f aca="false">D61/C61</f>
        <v>0.992153885092382</v>
      </c>
      <c r="F61" s="22" t="n">
        <v>2329</v>
      </c>
      <c r="G61" s="21" t="n">
        <f aca="false">F61/C61</f>
        <v>0.294735509997469</v>
      </c>
      <c r="H61" s="23" t="n">
        <v>1.9</v>
      </c>
    </row>
    <row r="62" customFormat="false" ht="14.1" hidden="false" customHeight="true" outlineLevel="0" collapsed="false">
      <c r="B62" s="2" t="n">
        <v>2018</v>
      </c>
      <c r="C62" s="22" t="n">
        <v>7812</v>
      </c>
      <c r="D62" s="22" t="n">
        <v>9894</v>
      </c>
      <c r="E62" s="21" t="n">
        <v>1.26651305683564</v>
      </c>
      <c r="F62" s="22" t="n">
        <v>3436</v>
      </c>
      <c r="G62" s="21" t="n">
        <f aca="false">F62/D62</f>
        <v>0.347281180513443</v>
      </c>
      <c r="H62" s="23" t="n">
        <v>2.1</v>
      </c>
    </row>
    <row r="63" customFormat="false" ht="14.1" hidden="false" customHeight="true" outlineLevel="0" collapsed="false">
      <c r="C63" s="22"/>
      <c r="D63" s="22"/>
      <c r="E63" s="21"/>
      <c r="F63" s="22"/>
      <c r="G63" s="21"/>
      <c r="H63" s="23"/>
    </row>
    <row r="64" customFormat="false" ht="14.1" hidden="false" customHeight="true" outlineLevel="0" collapsed="false">
      <c r="A64" s="1" t="s">
        <v>14</v>
      </c>
      <c r="B64" s="2" t="n">
        <v>2020</v>
      </c>
      <c r="C64" s="22" t="n">
        <v>5284</v>
      </c>
      <c r="D64" s="22" t="n">
        <v>3015</v>
      </c>
      <c r="E64" s="21" t="n">
        <f aca="false">D64/C64</f>
        <v>0.570590461771385</v>
      </c>
      <c r="F64" s="22" t="n">
        <v>832</v>
      </c>
      <c r="G64" s="21" t="n">
        <f aca="false">F64/C64</f>
        <v>0.157456472369417</v>
      </c>
      <c r="H64" s="23" t="n">
        <v>0</v>
      </c>
    </row>
    <row r="65" customFormat="false" ht="14.1" hidden="false" customHeight="true" outlineLevel="0" collapsed="false">
      <c r="A65" s="3"/>
      <c r="B65" s="2" t="n">
        <v>2019</v>
      </c>
      <c r="C65" s="22" t="n">
        <v>5632</v>
      </c>
      <c r="D65" s="22" t="n">
        <v>5297</v>
      </c>
      <c r="E65" s="21" t="n">
        <f aca="false">D65/C65</f>
        <v>0.940518465909091</v>
      </c>
      <c r="F65" s="22" t="n">
        <v>1306</v>
      </c>
      <c r="G65" s="21" t="n">
        <f aca="false">F65/C65</f>
        <v>0.231889204545455</v>
      </c>
      <c r="H65" s="23" t="n">
        <v>1.6</v>
      </c>
    </row>
    <row r="66" customFormat="false" ht="14.1" hidden="false" customHeight="true" outlineLevel="0" collapsed="false">
      <c r="B66" s="2" t="n">
        <v>2018</v>
      </c>
      <c r="C66" s="22" t="n">
        <v>5753</v>
      </c>
      <c r="D66" s="22" t="n">
        <v>5776</v>
      </c>
      <c r="E66" s="21" t="n">
        <v>1.00399791413176</v>
      </c>
      <c r="F66" s="22" t="n">
        <v>1633</v>
      </c>
      <c r="G66" s="21" t="n">
        <f aca="false">F66/D66</f>
        <v>0.282721606648199</v>
      </c>
      <c r="H66" s="23" t="n">
        <v>3.9</v>
      </c>
    </row>
    <row r="67" customFormat="false" ht="14.1" hidden="false" customHeight="true" outlineLevel="0" collapsed="false">
      <c r="C67" s="22"/>
      <c r="D67" s="22"/>
      <c r="E67" s="21"/>
      <c r="F67" s="22"/>
      <c r="G67" s="21"/>
      <c r="H67" s="23"/>
    </row>
    <row r="68" customFormat="false" ht="14.1" hidden="false" customHeight="true" outlineLevel="0" collapsed="false">
      <c r="A68" s="1" t="s">
        <v>15</v>
      </c>
      <c r="B68" s="2" t="n">
        <v>2020</v>
      </c>
      <c r="C68" s="22" t="n">
        <v>7959</v>
      </c>
      <c r="D68" s="22" t="n">
        <v>2788</v>
      </c>
      <c r="E68" s="21" t="n">
        <f aca="false">D68/C68</f>
        <v>0.350295263224023</v>
      </c>
      <c r="F68" s="22" t="n">
        <v>505</v>
      </c>
      <c r="G68" s="21" t="n">
        <f aca="false">F68/C68</f>
        <v>0.0634501821836914</v>
      </c>
      <c r="H68" s="23" t="n">
        <v>3.4</v>
      </c>
    </row>
    <row r="69" customFormat="false" ht="14.1" hidden="false" customHeight="true" outlineLevel="0" collapsed="false">
      <c r="A69" s="3"/>
      <c r="B69" s="2" t="n">
        <v>2019</v>
      </c>
      <c r="C69" s="22" t="n">
        <v>8035</v>
      </c>
      <c r="D69" s="22" t="n">
        <v>7943</v>
      </c>
      <c r="E69" s="21" t="n">
        <f aca="false">D69/C69</f>
        <v>0.98855009334163</v>
      </c>
      <c r="F69" s="22" t="n">
        <v>2445</v>
      </c>
      <c r="G69" s="21" t="n">
        <f aca="false">F69/C69</f>
        <v>0.304293714996889</v>
      </c>
      <c r="H69" s="23" t="n">
        <v>3.4</v>
      </c>
    </row>
    <row r="70" customFormat="false" ht="14.1" hidden="false" customHeight="true" outlineLevel="0" collapsed="false">
      <c r="B70" s="2" t="n">
        <v>2018</v>
      </c>
      <c r="C70" s="22" t="n">
        <v>8445.5</v>
      </c>
      <c r="D70" s="22" t="n">
        <v>9096</v>
      </c>
      <c r="E70" s="21" t="n">
        <v>1.07702326682849</v>
      </c>
      <c r="F70" s="22" t="n">
        <v>3362</v>
      </c>
      <c r="G70" s="21" t="n">
        <f aca="false">F70/D70</f>
        <v>0.369613016710642</v>
      </c>
      <c r="H70" s="23" t="n">
        <v>4.1</v>
      </c>
    </row>
    <row r="71" customFormat="false" ht="14.1" hidden="false" customHeight="true" outlineLevel="0" collapsed="false">
      <c r="C71" s="22"/>
      <c r="D71" s="22"/>
      <c r="E71" s="21"/>
      <c r="F71" s="22"/>
      <c r="G71" s="21"/>
      <c r="H71" s="23"/>
    </row>
    <row r="72" customFormat="false" ht="14.1" hidden="false" customHeight="true" outlineLevel="0" collapsed="false">
      <c r="A72" s="1" t="s">
        <v>16</v>
      </c>
      <c r="B72" s="2" t="n">
        <v>2020</v>
      </c>
      <c r="C72" s="22" t="n">
        <v>8554</v>
      </c>
      <c r="D72" s="22" t="n">
        <v>4175</v>
      </c>
      <c r="E72" s="21" t="n">
        <f aca="false">D72/C72</f>
        <v>0.488075754033201</v>
      </c>
      <c r="F72" s="22" t="n">
        <v>847</v>
      </c>
      <c r="G72" s="21" t="n">
        <f aca="false">F72/C72</f>
        <v>0.0990180032733224</v>
      </c>
      <c r="H72" s="23" t="n">
        <v>2.3</v>
      </c>
    </row>
    <row r="73" customFormat="false" ht="14.1" hidden="false" customHeight="true" outlineLevel="0" collapsed="false">
      <c r="A73" s="3"/>
      <c r="B73" s="2" t="n">
        <v>2019</v>
      </c>
      <c r="C73" s="22" t="n">
        <v>9022</v>
      </c>
      <c r="D73" s="22" t="n">
        <v>9048</v>
      </c>
      <c r="E73" s="21" t="n">
        <f aca="false">D73/C73</f>
        <v>1.0028818443804</v>
      </c>
      <c r="F73" s="22" t="n">
        <v>2967</v>
      </c>
      <c r="G73" s="21" t="n">
        <f aca="false">F73/C73</f>
        <v>0.328862779871425</v>
      </c>
      <c r="H73" s="23" t="n">
        <v>2.3</v>
      </c>
    </row>
    <row r="74" customFormat="false" ht="14.1" hidden="false" customHeight="true" outlineLevel="0" collapsed="false">
      <c r="B74" s="2" t="n">
        <v>2018</v>
      </c>
      <c r="C74" s="22" t="n">
        <v>9632</v>
      </c>
      <c r="D74" s="22" t="n">
        <v>10334</v>
      </c>
      <c r="E74" s="21" t="n">
        <v>1.07288205980066</v>
      </c>
      <c r="F74" s="22" t="n">
        <v>4747</v>
      </c>
      <c r="G74" s="21" t="n">
        <f aca="false">F74/D74</f>
        <v>0.45935746080898</v>
      </c>
      <c r="H74" s="23" t="n">
        <v>3.1</v>
      </c>
    </row>
    <row r="75" customFormat="false" ht="14.1" hidden="false" customHeight="true" outlineLevel="0" collapsed="false">
      <c r="C75" s="22"/>
      <c r="D75" s="22"/>
      <c r="E75" s="21"/>
      <c r="F75" s="22"/>
      <c r="G75" s="21"/>
      <c r="H75" s="23"/>
    </row>
    <row r="76" customFormat="false" ht="14.1" hidden="false" customHeight="true" outlineLevel="0" collapsed="false">
      <c r="A76" s="1" t="s">
        <v>17</v>
      </c>
      <c r="B76" s="2" t="n">
        <v>2020</v>
      </c>
      <c r="C76" s="22" t="n">
        <v>3014</v>
      </c>
      <c r="D76" s="22" t="n">
        <v>908</v>
      </c>
      <c r="E76" s="21" t="n">
        <f aca="false">D76/C76</f>
        <v>0.301260783012608</v>
      </c>
      <c r="F76" s="22" t="n">
        <v>258</v>
      </c>
      <c r="G76" s="21" t="n">
        <f aca="false">F76/C76</f>
        <v>0.0856005308560053</v>
      </c>
      <c r="H76" s="23" t="n">
        <v>6.1</v>
      </c>
    </row>
    <row r="77" customFormat="false" ht="14.1" hidden="false" customHeight="true" outlineLevel="0" collapsed="false">
      <c r="A77" s="3"/>
      <c r="B77" s="2" t="n">
        <v>2019</v>
      </c>
      <c r="C77" s="22" t="n">
        <v>3155</v>
      </c>
      <c r="D77" s="22" t="n">
        <v>3152</v>
      </c>
      <c r="E77" s="21" t="n">
        <f aca="false">D77/C77</f>
        <v>0.99904912836767</v>
      </c>
      <c r="F77" s="22" t="n">
        <v>690</v>
      </c>
      <c r="G77" s="21" t="n">
        <f aca="false">F77/C77</f>
        <v>0.218700475435816</v>
      </c>
      <c r="H77" s="23" t="n">
        <v>6.1</v>
      </c>
    </row>
    <row r="78" customFormat="false" ht="14.1" hidden="false" customHeight="true" outlineLevel="0" collapsed="false">
      <c r="B78" s="2" t="n">
        <v>2018</v>
      </c>
      <c r="C78" s="22" t="n">
        <v>3626.5</v>
      </c>
      <c r="D78" s="22" t="n">
        <v>4038</v>
      </c>
      <c r="E78" s="21" t="n">
        <v>1.11347028815662</v>
      </c>
      <c r="F78" s="22" t="n">
        <v>1491</v>
      </c>
      <c r="G78" s="21" t="n">
        <f aca="false">F78/D78</f>
        <v>0.36924219910847</v>
      </c>
      <c r="H78" s="23" t="n">
        <v>3.3</v>
      </c>
    </row>
    <row r="79" customFormat="false" ht="14.1" hidden="false" customHeight="true" outlineLevel="0" collapsed="false">
      <c r="C79" s="22"/>
      <c r="D79" s="22"/>
      <c r="E79" s="21"/>
      <c r="F79" s="22"/>
      <c r="G79" s="21"/>
      <c r="H79" s="23"/>
    </row>
    <row r="80" customFormat="false" ht="14.1" hidden="false" customHeight="true" outlineLevel="0" collapsed="false">
      <c r="A80" s="1" t="s">
        <v>18</v>
      </c>
      <c r="B80" s="2" t="n">
        <v>2020</v>
      </c>
      <c r="C80" s="3" t="n">
        <v>6794</v>
      </c>
      <c r="D80" s="3" t="n">
        <v>1224</v>
      </c>
      <c r="E80" s="21" t="n">
        <f aca="false">D80/C80</f>
        <v>0.180158963791581</v>
      </c>
      <c r="F80" s="22" t="n">
        <v>150</v>
      </c>
      <c r="G80" s="21" t="n">
        <f aca="false">F80/C80</f>
        <v>0.0220783043862231</v>
      </c>
      <c r="H80" s="23" t="n">
        <v>0</v>
      </c>
    </row>
    <row r="81" customFormat="false" ht="14.1" hidden="false" customHeight="true" outlineLevel="0" collapsed="false">
      <c r="A81" s="3"/>
      <c r="B81" s="2" t="n">
        <v>2019</v>
      </c>
      <c r="C81" s="22" t="n">
        <v>8375</v>
      </c>
      <c r="D81" s="22" t="n">
        <v>8967</v>
      </c>
      <c r="E81" s="21" t="n">
        <f aca="false">D81/C81</f>
        <v>1.07068656716418</v>
      </c>
      <c r="F81" s="22" t="n">
        <v>1135</v>
      </c>
      <c r="G81" s="21" t="n">
        <f aca="false">F81/C81</f>
        <v>0.135522388059702</v>
      </c>
      <c r="H81" s="23" t="n">
        <v>0</v>
      </c>
    </row>
    <row r="82" customFormat="false" ht="14.1" hidden="false" customHeight="true" outlineLevel="0" collapsed="false">
      <c r="B82" s="2" t="n">
        <v>2018</v>
      </c>
      <c r="C82" s="22" t="n">
        <v>6619</v>
      </c>
      <c r="D82" s="22" t="n">
        <v>4521</v>
      </c>
      <c r="E82" s="21" t="n">
        <v>0.683033690889863</v>
      </c>
      <c r="F82" s="22" t="n">
        <v>866</v>
      </c>
      <c r="G82" s="21" t="n">
        <f aca="false">F82/D82</f>
        <v>0.191550541915505</v>
      </c>
      <c r="H82" s="23" t="n">
        <v>0</v>
      </c>
    </row>
    <row r="83" customFormat="false" ht="14.1" hidden="false" customHeight="true" outlineLevel="0" collapsed="false">
      <c r="C83" s="22"/>
      <c r="D83" s="22"/>
      <c r="E83" s="21"/>
      <c r="F83" s="22"/>
      <c r="G83" s="21"/>
      <c r="H83" s="23"/>
    </row>
    <row r="84" customFormat="false" ht="14.1" hidden="false" customHeight="true" outlineLevel="0" collapsed="false">
      <c r="A84" s="27" t="s">
        <v>19</v>
      </c>
      <c r="B84" s="28" t="n">
        <v>2020</v>
      </c>
      <c r="C84" s="47" t="n">
        <f aca="false">C80+C76+C72+C68+C64+C60+C56+C52+C48</f>
        <v>64640</v>
      </c>
      <c r="D84" s="47" t="n">
        <f aca="false">D80+D76+D72+D68+D64+D60+D56+D52+D48</f>
        <v>28063</v>
      </c>
      <c r="E84" s="32" t="n">
        <f aca="false">D84/C84</f>
        <v>0.434142945544554</v>
      </c>
      <c r="F84" s="47" t="n">
        <f aca="false">F80+F76+F72+F68+F64+F60+F56+F52+F48</f>
        <v>7322</v>
      </c>
      <c r="G84" s="32" t="n">
        <f aca="false">F84/C84</f>
        <v>0.113273514851485</v>
      </c>
      <c r="H84" s="66" t="n">
        <v>2.3</v>
      </c>
    </row>
    <row r="85" customFormat="false" ht="14.1" hidden="false" customHeight="true" outlineLevel="0" collapsed="false">
      <c r="A85" s="27"/>
      <c r="B85" s="28" t="n">
        <v>2019</v>
      </c>
      <c r="C85" s="47" t="n">
        <f aca="false">C81+C77+C73+C69+C65+C61+C57+C53+C49</f>
        <v>68391</v>
      </c>
      <c r="D85" s="47" t="n">
        <f aca="false">D81+D77+D73+D69+D65+D61+D57+D53+D49</f>
        <v>68416</v>
      </c>
      <c r="E85" s="32" t="n">
        <f aca="false">D85/C85</f>
        <v>1.00036554517407</v>
      </c>
      <c r="F85" s="47" t="n">
        <f aca="false">F81+F77+F73+F69+F65+F61+F57+F53+F49</f>
        <v>19541</v>
      </c>
      <c r="G85" s="32" t="n">
        <f aca="false">F85/C85</f>
        <v>0.285724729862116</v>
      </c>
      <c r="H85" s="66" t="n">
        <v>2.5</v>
      </c>
    </row>
    <row r="86" customFormat="false" ht="14.1" hidden="false" customHeight="true" outlineLevel="0" collapsed="false">
      <c r="A86" s="27"/>
      <c r="B86" s="28" t="n">
        <v>2018</v>
      </c>
      <c r="C86" s="47" t="n">
        <v>67064</v>
      </c>
      <c r="D86" s="47" t="n">
        <v>68839</v>
      </c>
      <c r="E86" s="32" t="n">
        <v>1.02646725515925</v>
      </c>
      <c r="F86" s="47" t="n">
        <v>23980</v>
      </c>
      <c r="G86" s="32" t="n">
        <f aca="false">F86/D86</f>
        <v>0.348349046325484</v>
      </c>
      <c r="H86" s="66" t="n">
        <v>2.9</v>
      </c>
    </row>
    <row r="87" customFormat="false" ht="14.1" hidden="false" customHeight="true" outlineLevel="0" collapsed="false">
      <c r="A87" s="67"/>
      <c r="B87" s="68"/>
      <c r="C87" s="69"/>
      <c r="D87" s="69"/>
      <c r="E87" s="69"/>
      <c r="F87" s="70"/>
      <c r="G87" s="70"/>
      <c r="H87" s="71"/>
    </row>
    <row r="88" customFormat="false" ht="14.1" hidden="false" customHeight="true" outlineLevel="0" collapsed="false">
      <c r="A88" s="42"/>
      <c r="B88" s="9"/>
      <c r="C88" s="10" t="s">
        <v>25</v>
      </c>
      <c r="D88" s="10"/>
      <c r="E88" s="10"/>
      <c r="F88" s="10"/>
      <c r="G88" s="10"/>
      <c r="H88" s="10"/>
    </row>
    <row r="89" customFormat="false" ht="35.05" hidden="false" customHeight="false" outlineLevel="0" collapsed="false">
      <c r="A89" s="11" t="s">
        <v>2</v>
      </c>
      <c r="B89" s="12" t="s">
        <v>3</v>
      </c>
      <c r="C89" s="10" t="s">
        <v>26</v>
      </c>
      <c r="D89" s="10" t="s">
        <v>27</v>
      </c>
      <c r="E89" s="10" t="s">
        <v>28</v>
      </c>
      <c r="F89" s="10" t="s">
        <v>23</v>
      </c>
      <c r="G89" s="10" t="s">
        <v>8</v>
      </c>
      <c r="H89" s="10" t="s">
        <v>9</v>
      </c>
    </row>
    <row r="90" customFormat="false" ht="14.1" hidden="false" customHeight="true" outlineLevel="0" collapsed="false">
      <c r="A90" s="1" t="s">
        <v>10</v>
      </c>
      <c r="B90" s="2" t="n">
        <v>2020</v>
      </c>
      <c r="C90" s="22" t="n">
        <v>18573</v>
      </c>
      <c r="D90" s="22" t="n">
        <v>7007</v>
      </c>
      <c r="E90" s="21" t="n">
        <f aca="false">D90/C90</f>
        <v>0.377268077316535</v>
      </c>
      <c r="F90" s="22" t="n">
        <v>3242</v>
      </c>
      <c r="G90" s="21" t="n">
        <f aca="false">F90/D90</f>
        <v>0.462680176965891</v>
      </c>
      <c r="H90" s="23" t="n">
        <v>2.5</v>
      </c>
    </row>
    <row r="91" customFormat="false" ht="14.1" hidden="false" customHeight="true" outlineLevel="0" collapsed="false">
      <c r="A91" s="3"/>
      <c r="B91" s="72" t="n">
        <v>2019</v>
      </c>
      <c r="C91" s="22" t="n">
        <v>18573</v>
      </c>
      <c r="D91" s="22" t="n">
        <v>9595</v>
      </c>
      <c r="E91" s="21" t="n">
        <f aca="false">D91/C91</f>
        <v>0.516610132988747</v>
      </c>
      <c r="F91" s="22" t="n">
        <v>4746</v>
      </c>
      <c r="G91" s="21" t="n">
        <f aca="false">F91/D91</f>
        <v>0.494632621156853</v>
      </c>
      <c r="H91" s="23" t="n">
        <v>2.3</v>
      </c>
    </row>
    <row r="92" customFormat="false" ht="14.1" hidden="false" customHeight="true" outlineLevel="0" collapsed="false">
      <c r="B92" s="2" t="n">
        <v>2018</v>
      </c>
      <c r="C92" s="22" t="n">
        <v>19790</v>
      </c>
      <c r="D92" s="22" t="n">
        <v>18879</v>
      </c>
      <c r="E92" s="21" t="n">
        <f aca="false">D92/C92</f>
        <v>0.953966649823143</v>
      </c>
      <c r="F92" s="22" t="n">
        <v>8313</v>
      </c>
      <c r="G92" s="21" t="n">
        <f aca="false">F92/D92</f>
        <v>0.440330525981249</v>
      </c>
      <c r="H92" s="23" t="n">
        <v>3.2</v>
      </c>
    </row>
    <row r="93" customFormat="false" ht="14.1" hidden="false" customHeight="true" outlineLevel="0" collapsed="false">
      <c r="C93" s="22"/>
      <c r="D93" s="22"/>
      <c r="E93" s="21"/>
      <c r="F93" s="22"/>
      <c r="G93" s="21"/>
      <c r="H93" s="23"/>
    </row>
    <row r="94" customFormat="false" ht="14.1" hidden="false" customHeight="true" outlineLevel="0" collapsed="false">
      <c r="A94" s="1" t="s">
        <v>11</v>
      </c>
      <c r="B94" s="2" t="n">
        <v>2020</v>
      </c>
      <c r="C94" s="22" t="n">
        <v>20674</v>
      </c>
      <c r="D94" s="22" t="n">
        <v>21603</v>
      </c>
      <c r="E94" s="21" t="n">
        <f aca="false">D94/C94</f>
        <v>1.04493566798878</v>
      </c>
      <c r="F94" s="22" t="n">
        <v>9366</v>
      </c>
      <c r="G94" s="21" t="n">
        <f aca="false">F94/D94</f>
        <v>0.433550895708929</v>
      </c>
      <c r="H94" s="23" t="n">
        <v>2.1</v>
      </c>
      <c r="J94" s="54"/>
      <c r="K94" s="54"/>
    </row>
    <row r="95" customFormat="false" ht="14.1" hidden="false" customHeight="true" outlineLevel="0" collapsed="false">
      <c r="A95" s="3"/>
      <c r="B95" s="72" t="n">
        <v>2019</v>
      </c>
      <c r="C95" s="22" t="n">
        <v>9377</v>
      </c>
      <c r="D95" s="22" t="n">
        <v>8680</v>
      </c>
      <c r="E95" s="21" t="n">
        <f aca="false">D95/C95</f>
        <v>0.925669190572678</v>
      </c>
      <c r="F95" s="22" t="n">
        <v>5071</v>
      </c>
      <c r="G95" s="21" t="n">
        <f aca="false">F95/D95</f>
        <v>0.584216589861751</v>
      </c>
      <c r="H95" s="23" t="n">
        <v>2.1</v>
      </c>
      <c r="L95" s="54"/>
    </row>
    <row r="96" customFormat="false" ht="14.1" hidden="false" customHeight="true" outlineLevel="0" collapsed="false">
      <c r="B96" s="2" t="n">
        <v>2018</v>
      </c>
      <c r="C96" s="22" t="n">
        <v>11203</v>
      </c>
      <c r="D96" s="22" t="n">
        <v>13554</v>
      </c>
      <c r="E96" s="21" t="n">
        <f aca="false">D96/C96</f>
        <v>1.20985450325806</v>
      </c>
      <c r="F96" s="22" t="n">
        <v>8774</v>
      </c>
      <c r="G96" s="21" t="n">
        <f aca="false">F96/D96</f>
        <v>0.647336579607496</v>
      </c>
      <c r="H96" s="23" t="n">
        <v>1.4</v>
      </c>
    </row>
    <row r="97" customFormat="false" ht="14.1" hidden="false" customHeight="true" outlineLevel="0" collapsed="false">
      <c r="C97" s="22"/>
      <c r="D97" s="22"/>
      <c r="E97" s="21"/>
      <c r="F97" s="22"/>
      <c r="G97" s="21"/>
      <c r="H97" s="23"/>
    </row>
    <row r="98" customFormat="false" ht="14.1" hidden="false" customHeight="true" outlineLevel="0" collapsed="false">
      <c r="A98" s="1" t="s">
        <v>12</v>
      </c>
      <c r="B98" s="2" t="n">
        <v>2020</v>
      </c>
      <c r="C98" s="22" t="n">
        <v>19138</v>
      </c>
      <c r="D98" s="22" t="n">
        <v>19157</v>
      </c>
      <c r="E98" s="21" t="n">
        <f aca="false">D98/C98</f>
        <v>1.00099278921517</v>
      </c>
      <c r="F98" s="22" t="n">
        <v>6855</v>
      </c>
      <c r="G98" s="21" t="n">
        <f aca="false">F98/D98</f>
        <v>0.357832646030172</v>
      </c>
      <c r="H98" s="23" t="n">
        <v>2.8</v>
      </c>
    </row>
    <row r="99" customFormat="false" ht="14.1" hidden="false" customHeight="true" outlineLevel="0" collapsed="false">
      <c r="A99" s="3"/>
      <c r="B99" s="72" t="n">
        <v>2019</v>
      </c>
      <c r="C99" s="22" t="n">
        <v>15539</v>
      </c>
      <c r="D99" s="22" t="n">
        <v>17366</v>
      </c>
      <c r="E99" s="21" t="n">
        <f aca="false">D99/C99</f>
        <v>1.11757513353498</v>
      </c>
      <c r="F99" s="22" t="n">
        <v>9631</v>
      </c>
      <c r="G99" s="21" t="n">
        <f aca="false">F99/D99</f>
        <v>0.554589427617183</v>
      </c>
      <c r="H99" s="23" t="n">
        <v>2.8</v>
      </c>
    </row>
    <row r="100" customFormat="false" ht="14.1" hidden="false" customHeight="true" outlineLevel="0" collapsed="false">
      <c r="B100" s="2" t="n">
        <v>2018</v>
      </c>
      <c r="C100" s="22" t="n">
        <v>13393</v>
      </c>
      <c r="D100" s="22" t="n">
        <v>10787</v>
      </c>
      <c r="E100" s="21" t="n">
        <f aca="false">D100/C100</f>
        <v>0.80542074217875</v>
      </c>
      <c r="F100" s="22" t="n">
        <v>6147</v>
      </c>
      <c r="G100" s="21" t="n">
        <f aca="false">F100/D100</f>
        <v>0.569852600352276</v>
      </c>
      <c r="H100" s="23" t="n">
        <v>3.9</v>
      </c>
    </row>
    <row r="101" customFormat="false" ht="14.1" hidden="false" customHeight="true" outlineLevel="0" collapsed="false">
      <c r="C101" s="22"/>
      <c r="D101" s="22"/>
      <c r="E101" s="21"/>
      <c r="F101" s="22"/>
      <c r="G101" s="21"/>
      <c r="H101" s="23"/>
    </row>
    <row r="102" customFormat="false" ht="14.1" hidden="false" customHeight="true" outlineLevel="0" collapsed="false">
      <c r="A102" s="1" t="s">
        <v>13</v>
      </c>
      <c r="B102" s="2" t="n">
        <v>2020</v>
      </c>
      <c r="C102" s="22" t="n">
        <v>18726</v>
      </c>
      <c r="D102" s="22" t="n">
        <v>1272</v>
      </c>
      <c r="E102" s="21" t="n">
        <f aca="false">D102/C102</f>
        <v>0.0679269464915091</v>
      </c>
      <c r="F102" s="22" t="n">
        <v>520</v>
      </c>
      <c r="G102" s="21" t="n">
        <f aca="false">F102/D102</f>
        <v>0.408805031446541</v>
      </c>
      <c r="H102" s="23" t="n">
        <v>2.6</v>
      </c>
    </row>
    <row r="103" customFormat="false" ht="14.1" hidden="false" customHeight="true" outlineLevel="0" collapsed="false">
      <c r="A103" s="3"/>
      <c r="B103" s="72" t="n">
        <v>2019</v>
      </c>
      <c r="C103" s="22" t="n">
        <v>11078</v>
      </c>
      <c r="D103" s="22" t="n">
        <v>11153</v>
      </c>
      <c r="E103" s="21" t="n">
        <f aca="false">D103/C103</f>
        <v>1.00677017512186</v>
      </c>
      <c r="F103" s="22" t="n">
        <v>5685</v>
      </c>
      <c r="G103" s="21" t="n">
        <f aca="false">F103/D103</f>
        <v>0.509728324217699</v>
      </c>
      <c r="H103" s="23" t="n">
        <v>2</v>
      </c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customFormat="false" ht="14.1" hidden="false" customHeight="true" outlineLevel="0" collapsed="false">
      <c r="B104" s="2" t="n">
        <v>2018</v>
      </c>
      <c r="C104" s="22" t="n">
        <v>20416</v>
      </c>
      <c r="D104" s="22" t="n">
        <v>28107</v>
      </c>
      <c r="E104" s="21" t="n">
        <f aca="false">D104/C104</f>
        <v>1.37671434169279</v>
      </c>
      <c r="F104" s="22" t="n">
        <v>11549</v>
      </c>
      <c r="G104" s="21" t="n">
        <f aca="false">F104/D104</f>
        <v>0.410894083324439</v>
      </c>
      <c r="H104" s="23" t="n">
        <v>2.7</v>
      </c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customFormat="false" ht="14.1" hidden="false" customHeight="true" outlineLevel="0" collapsed="false">
      <c r="C105" s="22"/>
      <c r="D105" s="22"/>
      <c r="E105" s="21"/>
      <c r="F105" s="22"/>
      <c r="G105" s="21"/>
      <c r="H105" s="2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customFormat="false" ht="14.1" hidden="false" customHeight="true" outlineLevel="0" collapsed="false">
      <c r="A106" s="1" t="s">
        <v>14</v>
      </c>
      <c r="B106" s="2" t="n">
        <v>2020</v>
      </c>
      <c r="C106" s="22" t="n">
        <v>7798</v>
      </c>
      <c r="D106" s="22" t="n">
        <v>7724</v>
      </c>
      <c r="E106" s="21" t="n">
        <f aca="false">D106/C106</f>
        <v>0.99051038727879</v>
      </c>
      <c r="F106" s="22" t="n">
        <v>2794</v>
      </c>
      <c r="G106" s="21" t="n">
        <f aca="false">F106/D106</f>
        <v>0.361729673744174</v>
      </c>
      <c r="H106" s="23" t="n">
        <v>1.1</v>
      </c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customFormat="false" ht="14.1" hidden="false" customHeight="true" outlineLevel="0" collapsed="false">
      <c r="A107" s="3"/>
      <c r="B107" s="72" t="n">
        <v>2019</v>
      </c>
      <c r="C107" s="22" t="n">
        <v>4774</v>
      </c>
      <c r="D107" s="22" t="n">
        <v>4893</v>
      </c>
      <c r="E107" s="21" t="n">
        <f aca="false">D107/C107</f>
        <v>1.02492668621701</v>
      </c>
      <c r="F107" s="22" t="n">
        <v>2811</v>
      </c>
      <c r="G107" s="21" t="n">
        <f aca="false">F107/D107</f>
        <v>0.574494175352544</v>
      </c>
      <c r="H107" s="23" t="n">
        <v>1.1</v>
      </c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customFormat="false" ht="14.1" hidden="false" customHeight="true" outlineLevel="0" collapsed="false">
      <c r="B108" s="2" t="n">
        <v>2018</v>
      </c>
      <c r="C108" s="22" t="n">
        <v>6695</v>
      </c>
      <c r="D108" s="22" t="n">
        <v>8321</v>
      </c>
      <c r="E108" s="21" t="n">
        <f aca="false">D108/C108</f>
        <v>1.24286781179985</v>
      </c>
      <c r="F108" s="22" t="n">
        <v>3626</v>
      </c>
      <c r="G108" s="21" t="n">
        <f aca="false">F108/D108</f>
        <v>0.435764932099507</v>
      </c>
      <c r="H108" s="23" t="n">
        <v>4</v>
      </c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customFormat="false" ht="14.1" hidden="false" customHeight="true" outlineLevel="0" collapsed="false">
      <c r="C109" s="22"/>
      <c r="D109" s="22"/>
      <c r="E109" s="21"/>
      <c r="F109" s="22"/>
      <c r="G109" s="21"/>
      <c r="H109" s="2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customFormat="false" ht="14.1" hidden="false" customHeight="true" outlineLevel="0" collapsed="false">
      <c r="A110" s="1" t="s">
        <v>15</v>
      </c>
      <c r="B110" s="2" t="n">
        <v>2020</v>
      </c>
      <c r="C110" s="22" t="n">
        <v>8005</v>
      </c>
      <c r="D110" s="22" t="n">
        <v>7575</v>
      </c>
      <c r="E110" s="21" t="n">
        <f aca="false">D110/C110</f>
        <v>0.946283572767021</v>
      </c>
      <c r="F110" s="22" t="n">
        <v>2014</v>
      </c>
      <c r="G110" s="21" t="n">
        <f aca="false">F110/D110</f>
        <v>0.265874587458746</v>
      </c>
      <c r="H110" s="23" t="n">
        <v>1.1</v>
      </c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customFormat="false" ht="14.1" hidden="false" customHeight="true" outlineLevel="0" collapsed="false">
      <c r="A111" s="3"/>
      <c r="B111" s="72" t="n">
        <v>2019</v>
      </c>
      <c r="C111" s="22" t="n">
        <v>4361</v>
      </c>
      <c r="D111" s="22" t="n">
        <v>5231</v>
      </c>
      <c r="E111" s="21" t="n">
        <f aca="false">D111/C111</f>
        <v>1.1994955285485</v>
      </c>
      <c r="F111" s="22" t="n">
        <v>3748</v>
      </c>
      <c r="G111" s="21" t="n">
        <f aca="false">F111/D111</f>
        <v>0.716497801567578</v>
      </c>
      <c r="H111" s="23" t="n">
        <v>1.1</v>
      </c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customFormat="false" ht="14.1" hidden="false" customHeight="true" outlineLevel="0" collapsed="false">
      <c r="B112" s="2" t="n">
        <v>2018</v>
      </c>
      <c r="C112" s="22" t="n">
        <v>4428</v>
      </c>
      <c r="D112" s="22" t="n">
        <v>6198</v>
      </c>
      <c r="E112" s="21" t="n">
        <f aca="false">D112/C112</f>
        <v>1.39972899728997</v>
      </c>
      <c r="F112" s="22" t="n">
        <v>4138</v>
      </c>
      <c r="G112" s="21" t="n">
        <f aca="false">F112/D112</f>
        <v>0.667634720877703</v>
      </c>
      <c r="H112" s="23" t="n">
        <v>2.7</v>
      </c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customFormat="false" ht="14.1" hidden="false" customHeight="true" outlineLevel="0" collapsed="false">
      <c r="C113" s="22"/>
      <c r="D113" s="22"/>
      <c r="E113" s="21"/>
      <c r="F113" s="22"/>
      <c r="G113" s="21"/>
      <c r="H113" s="2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4.1" hidden="false" customHeight="true" outlineLevel="0" collapsed="false">
      <c r="A114" s="1" t="s">
        <v>16</v>
      </c>
      <c r="B114" s="2" t="n">
        <v>2020</v>
      </c>
      <c r="C114" s="22" t="n">
        <v>12691</v>
      </c>
      <c r="D114" s="22" t="n">
        <v>12788</v>
      </c>
      <c r="E114" s="21" t="n">
        <f aca="false">D114/C114</f>
        <v>1.00764321172484</v>
      </c>
      <c r="F114" s="22" t="n">
        <v>7392</v>
      </c>
      <c r="G114" s="21" t="n">
        <f aca="false">F114/D114</f>
        <v>0.578041914294651</v>
      </c>
      <c r="H114" s="23" t="n">
        <v>1.5</v>
      </c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4.1" hidden="false" customHeight="true" outlineLevel="0" collapsed="false">
      <c r="A115" s="3"/>
      <c r="B115" s="72" t="n">
        <v>2019</v>
      </c>
      <c r="C115" s="22" t="n">
        <v>17167</v>
      </c>
      <c r="D115" s="22" t="n">
        <v>21031</v>
      </c>
      <c r="E115" s="21" t="n">
        <f aca="false">D115/C115</f>
        <v>1.22508300809693</v>
      </c>
      <c r="F115" s="22" t="n">
        <v>10792</v>
      </c>
      <c r="G115" s="21" t="n">
        <f aca="false">F115/D115</f>
        <v>0.513147258808426</v>
      </c>
      <c r="H115" s="23" t="n">
        <v>1.5</v>
      </c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4.1" hidden="false" customHeight="true" outlineLevel="0" collapsed="false">
      <c r="B116" s="2" t="n">
        <v>2018</v>
      </c>
      <c r="C116" s="22" t="n">
        <v>17957</v>
      </c>
      <c r="D116" s="22" t="n">
        <v>16087</v>
      </c>
      <c r="E116" s="21" t="n">
        <f aca="false">D116/C116</f>
        <v>0.895862337806983</v>
      </c>
      <c r="F116" s="22" t="n">
        <v>9835</v>
      </c>
      <c r="G116" s="21" t="n">
        <f aca="false">F116/D116</f>
        <v>0.611363212531858</v>
      </c>
      <c r="H116" s="23" t="n">
        <v>2.1</v>
      </c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4.1" hidden="false" customHeight="true" outlineLevel="0" collapsed="false">
      <c r="C117" s="22"/>
      <c r="D117" s="22"/>
      <c r="E117" s="21"/>
      <c r="F117" s="22"/>
      <c r="G117" s="21"/>
      <c r="H117" s="2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4.1" hidden="false" customHeight="true" outlineLevel="0" collapsed="false">
      <c r="A118" s="1" t="s">
        <v>17</v>
      </c>
      <c r="B118" s="2" t="n">
        <v>2020</v>
      </c>
      <c r="C118" s="22" t="n">
        <v>5591</v>
      </c>
      <c r="D118" s="22" t="n">
        <v>1159</v>
      </c>
      <c r="E118" s="21" t="n">
        <f aca="false">D118/C118</f>
        <v>0.207297442318011</v>
      </c>
      <c r="F118" s="22" t="n">
        <v>765</v>
      </c>
      <c r="G118" s="21" t="n">
        <f aca="false">F118/D118</f>
        <v>0.660051768766178</v>
      </c>
      <c r="H118" s="23" t="n">
        <v>1.8</v>
      </c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4.1" hidden="false" customHeight="true" outlineLevel="0" collapsed="false">
      <c r="A119" s="3"/>
      <c r="B119" s="72" t="n">
        <v>2019</v>
      </c>
      <c r="C119" s="22" t="n">
        <v>5365</v>
      </c>
      <c r="D119" s="22" t="n">
        <v>2754</v>
      </c>
      <c r="E119" s="21" t="n">
        <f aca="false">D119/C119</f>
        <v>0.513327120223672</v>
      </c>
      <c r="F119" s="22" t="n">
        <v>1688</v>
      </c>
      <c r="G119" s="21" t="n">
        <f aca="false">F119/D119</f>
        <v>0.612926652142338</v>
      </c>
      <c r="H119" s="23" t="n">
        <v>1.8</v>
      </c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4.1" hidden="false" customHeight="true" outlineLevel="0" collapsed="false">
      <c r="B120" s="2" t="n">
        <v>2018</v>
      </c>
      <c r="C120" s="22" t="n">
        <v>5056</v>
      </c>
      <c r="D120" s="22" t="n">
        <v>4846</v>
      </c>
      <c r="E120" s="21" t="n">
        <f aca="false">D120/C120</f>
        <v>0.958465189873418</v>
      </c>
      <c r="F120" s="22" t="n">
        <v>2294</v>
      </c>
      <c r="G120" s="21" t="n">
        <f aca="false">F120/D120</f>
        <v>0.473380107304994</v>
      </c>
      <c r="H120" s="23" t="n">
        <v>1.1</v>
      </c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4.1" hidden="false" customHeight="true" outlineLevel="0" collapsed="false">
      <c r="C121" s="22"/>
      <c r="D121" s="22"/>
      <c r="E121" s="21"/>
      <c r="F121" s="22"/>
      <c r="G121" s="21"/>
      <c r="H121" s="2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s="53" customFormat="true" ht="14.1" hidden="false" customHeight="true" outlineLevel="0" collapsed="false">
      <c r="A122" s="1" t="s">
        <v>45</v>
      </c>
      <c r="B122" s="2" t="n">
        <v>2020</v>
      </c>
      <c r="C122" s="22" t="n">
        <v>18662</v>
      </c>
      <c r="D122" s="22" t="n">
        <v>0</v>
      </c>
      <c r="E122" s="21" t="n">
        <f aca="false">D122/C122</f>
        <v>0</v>
      </c>
      <c r="F122" s="22" t="n">
        <v>0</v>
      </c>
      <c r="G122" s="21" t="n">
        <v>0</v>
      </c>
      <c r="H122" s="23" t="n">
        <v>0.4</v>
      </c>
      <c r="I122" s="5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customFormat="false" ht="14.1" hidden="false" customHeight="true" outlineLevel="0" collapsed="false">
      <c r="A123" s="3"/>
      <c r="B123" s="72" t="n">
        <v>2019</v>
      </c>
      <c r="C123" s="22" t="n">
        <v>18662</v>
      </c>
      <c r="D123" s="22" t="n">
        <v>17926</v>
      </c>
      <c r="E123" s="21" t="n">
        <f aca="false">D123/C123</f>
        <v>0.96056156896367</v>
      </c>
      <c r="F123" s="22" t="n">
        <v>7098</v>
      </c>
      <c r="G123" s="21" t="n">
        <f aca="false">F123/D123</f>
        <v>0.395961173714158</v>
      </c>
      <c r="H123" s="23" t="n">
        <v>0.4</v>
      </c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4.1" hidden="false" customHeight="true" outlineLevel="0" collapsed="false">
      <c r="B124" s="2" t="n">
        <v>2018</v>
      </c>
      <c r="C124" s="22" t="n">
        <v>23000</v>
      </c>
      <c r="D124" s="22" t="n">
        <v>23541</v>
      </c>
      <c r="E124" s="21" t="n">
        <f aca="false">D124/C124</f>
        <v>1.02352173913043</v>
      </c>
      <c r="F124" s="22" t="n">
        <v>9406</v>
      </c>
      <c r="G124" s="21" t="n">
        <f aca="false">F124/D124</f>
        <v>0.399558217577843</v>
      </c>
      <c r="H124" s="23" t="n">
        <v>0.8</v>
      </c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4.1" hidden="false" customHeight="true" outlineLevel="0" collapsed="false">
      <c r="C125" s="22"/>
      <c r="D125" s="22"/>
      <c r="E125" s="21"/>
      <c r="F125" s="22"/>
      <c r="G125" s="21"/>
      <c r="H125" s="2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4.1" hidden="false" customHeight="true" outlineLevel="0" collapsed="false">
      <c r="A126" s="27" t="s">
        <v>19</v>
      </c>
      <c r="B126" s="28" t="n">
        <v>2020</v>
      </c>
      <c r="C126" s="47" t="n">
        <f aca="false">C122+C118+C114+C110+C106+C102+C98+C94+C90</f>
        <v>129858</v>
      </c>
      <c r="D126" s="47" t="n">
        <f aca="false">D122+D118+D114+D110+D106+D102+D98+D94+D90</f>
        <v>78285</v>
      </c>
      <c r="E126" s="32" t="n">
        <f aca="false">D126/C126</f>
        <v>0.602850806265305</v>
      </c>
      <c r="F126" s="47" t="n">
        <f aca="false">F122+F118+F114+F110+F106+F102+F98+F94+F90</f>
        <v>32948</v>
      </c>
      <c r="G126" s="32" t="n">
        <f aca="false">F126/D126</f>
        <v>0.420872453215814</v>
      </c>
      <c r="H126" s="66" t="n">
        <v>1.9</v>
      </c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4.1" hidden="false" customHeight="true" outlineLevel="0" collapsed="false">
      <c r="A127" s="27"/>
      <c r="B127" s="28" t="n">
        <v>2019</v>
      </c>
      <c r="C127" s="47" t="n">
        <f aca="false">C123+C119+C115+C111+C107+C103+C99+C95+C91</f>
        <v>104896</v>
      </c>
      <c r="D127" s="47" t="n">
        <f aca="false">D123+D119+D115+D111+D107+D103+D99+D95+D91</f>
        <v>98629</v>
      </c>
      <c r="E127" s="32" t="n">
        <f aca="false">D127/C127</f>
        <v>0.940255109823063</v>
      </c>
      <c r="F127" s="47" t="n">
        <f aca="false">F123+F119+F115+F111+F107+F103+F99+F95+F91</f>
        <v>51270</v>
      </c>
      <c r="G127" s="32" t="n">
        <f aca="false">F127/D127</f>
        <v>0.519826825781464</v>
      </c>
      <c r="H127" s="66" t="n">
        <v>2.1</v>
      </c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4.1" hidden="false" customHeight="true" outlineLevel="0" collapsed="false">
      <c r="A128" s="73"/>
      <c r="B128" s="74" t="n">
        <v>2018</v>
      </c>
      <c r="C128" s="75" t="n">
        <v>121938</v>
      </c>
      <c r="D128" s="75" t="n">
        <v>130320</v>
      </c>
      <c r="E128" s="76" t="n">
        <f aca="false">D128/C128</f>
        <v>1.06873985139989</v>
      </c>
      <c r="F128" s="75" t="n">
        <v>64082</v>
      </c>
      <c r="G128" s="76" t="n">
        <f aca="false">F128/D128</f>
        <v>0.491728054020872</v>
      </c>
      <c r="H128" s="77" t="n">
        <v>2.3</v>
      </c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4.1" hidden="false" customHeight="true" outlineLevel="0" collapsed="false">
      <c r="A129" s="42"/>
      <c r="B129" s="9"/>
      <c r="C129" s="24"/>
      <c r="D129" s="24"/>
      <c r="E129" s="24"/>
      <c r="F129" s="56"/>
      <c r="G129" s="56"/>
      <c r="H129" s="57"/>
    </row>
    <row r="130" customFormat="false" ht="12.75" hidden="false" customHeight="false" outlineLevel="0" collapsed="false">
      <c r="A130" s="64" t="s">
        <v>46</v>
      </c>
      <c r="B130" s="62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</row>
    <row r="131" customFormat="false" ht="14.1" hidden="false" customHeight="true" outlineLevel="0" collapsed="false">
      <c r="A131" s="64" t="s">
        <v>47</v>
      </c>
      <c r="B131" s="62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</row>
    <row r="132" s="53" customFormat="true" ht="12.75" hidden="false" customHeight="false" outlineLevel="0" collapsed="false">
      <c r="A132" s="64" t="s">
        <v>48</v>
      </c>
      <c r="B132" s="62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customFormat="false" ht="14.1" hidden="false" customHeight="true" outlineLevel="0" collapsed="false">
      <c r="A133" s="61"/>
      <c r="B133" s="62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</row>
    <row r="134" customFormat="false" ht="14.1" hidden="false" customHeight="true" outlineLevel="0" collapsed="false">
      <c r="A134" s="78" t="s">
        <v>49</v>
      </c>
      <c r="B134" s="62"/>
      <c r="C134" s="61"/>
      <c r="D134" s="61"/>
      <c r="E134" s="61"/>
      <c r="F134" s="61"/>
      <c r="G134" s="61"/>
      <c r="H134" s="61"/>
      <c r="I134" s="63"/>
      <c r="J134" s="63"/>
      <c r="K134" s="63"/>
      <c r="L134" s="63"/>
      <c r="M134" s="63"/>
      <c r="N134" s="63"/>
      <c r="O134" s="63"/>
    </row>
    <row r="135" customFormat="false" ht="14.1" hidden="false" customHeight="true" outlineLevel="0" collapsed="false"/>
    <row r="136" customFormat="false" ht="14.1" hidden="false" customHeight="true" outlineLevel="0" collapsed="false"/>
    <row r="137" customFormat="false" ht="14.1" hidden="false" customHeight="true" outlineLevel="0" collapsed="false"/>
    <row r="138" customFormat="false" ht="14.1" hidden="false" customHeight="true" outlineLevel="0" collapsed="false"/>
    <row r="139" customFormat="false" ht="14.1" hidden="false" customHeight="true" outlineLevel="0" collapsed="false"/>
    <row r="140" customFormat="false" ht="14.1" hidden="false" customHeight="true" outlineLevel="0" collapsed="false"/>
    <row r="141" customFormat="false" ht="14.1" hidden="false" customHeight="true" outlineLevel="0" collapsed="false"/>
    <row r="142" customFormat="false" ht="14.1" hidden="false" customHeight="true" outlineLevel="0" collapsed="false"/>
    <row r="143" customFormat="false" ht="14.1" hidden="false" customHeight="true" outlineLevel="0" collapsed="false"/>
    <row r="144" customFormat="false" ht="14.1" hidden="false" customHeight="true" outlineLevel="0" collapsed="false"/>
    <row r="145" customFormat="false" ht="14.1" hidden="false" customHeight="true" outlineLevel="0" collapsed="false"/>
    <row r="146" customFormat="false" ht="14.1" hidden="false" customHeight="true" outlineLevel="0" collapsed="false"/>
    <row r="147" customFormat="false" ht="14.1" hidden="false" customHeight="true" outlineLevel="0" collapsed="false"/>
    <row r="148" customFormat="false" ht="14.1" hidden="false" customHeight="true" outlineLevel="0" collapsed="false"/>
    <row r="149" customFormat="false" ht="14.1" hidden="false" customHeight="true" outlineLevel="0" collapsed="false"/>
    <row r="150" customFormat="false" ht="14.1" hidden="false" customHeight="true" outlineLevel="0" collapsed="false"/>
    <row r="151" customFormat="false" ht="14.1" hidden="false" customHeight="true" outlineLevel="0" collapsed="false"/>
    <row r="152" customFormat="false" ht="14.1" hidden="false" customHeight="true" outlineLevel="0" collapsed="false"/>
    <row r="153" customFormat="false" ht="14.1" hidden="false" customHeight="true" outlineLevel="0" collapsed="false"/>
    <row r="154" customFormat="false" ht="14.1" hidden="false" customHeight="true" outlineLevel="0" collapsed="false"/>
    <row r="155" customFormat="false" ht="14.1" hidden="false" customHeight="true" outlineLevel="0" collapsed="false"/>
    <row r="156" customFormat="false" ht="14.1" hidden="false" customHeight="true" outlineLevel="0" collapsed="false"/>
    <row r="157" customFormat="false" ht="14.1" hidden="false" customHeight="true" outlineLevel="0" collapsed="false"/>
    <row r="158" customFormat="false" ht="14.1" hidden="false" customHeight="true" outlineLevel="0" collapsed="false"/>
    <row r="159" customFormat="false" ht="14.1" hidden="false" customHeight="true" outlineLevel="0" collapsed="false"/>
    <row r="160" customFormat="false" ht="14.1" hidden="false" customHeight="true" outlineLevel="0" collapsed="false"/>
    <row r="161" customFormat="false" ht="14.1" hidden="false" customHeight="true" outlineLevel="0" collapsed="false"/>
    <row r="162" customFormat="false" ht="14.1" hidden="false" customHeight="true" outlineLevel="0" collapsed="false"/>
    <row r="163" customFormat="false" ht="14.1" hidden="false" customHeight="true" outlineLevel="0" collapsed="false"/>
    <row r="164" customFormat="false" ht="14.1" hidden="false" customHeight="true" outlineLevel="0" collapsed="false"/>
    <row r="165" customFormat="false" ht="14.1" hidden="false" customHeight="true" outlineLevel="0" collapsed="false"/>
    <row r="166" customFormat="false" ht="14.1" hidden="false" customHeight="true" outlineLevel="0" collapsed="false"/>
    <row r="167" customFormat="false" ht="14.1" hidden="false" customHeight="true" outlineLevel="0" collapsed="false"/>
    <row r="168" customFormat="false" ht="14.1" hidden="false" customHeight="true" outlineLevel="0" collapsed="false"/>
    <row r="169" customFormat="false" ht="14.1" hidden="false" customHeight="true" outlineLevel="0" collapsed="false"/>
    <row r="170" customFormat="false" ht="14.1" hidden="false" customHeight="true" outlineLevel="0" collapsed="false"/>
    <row r="171" customFormat="false" ht="14.1" hidden="false" customHeight="true" outlineLevel="0" collapsed="false"/>
    <row r="172" customFormat="false" ht="14.1" hidden="false" customHeight="true" outlineLevel="0" collapsed="false"/>
    <row r="173" customFormat="false" ht="14.1" hidden="false" customHeight="true" outlineLevel="0" collapsed="false"/>
    <row r="174" customFormat="false" ht="14.1" hidden="false" customHeight="true" outlineLevel="0" collapsed="false"/>
    <row r="175" customFormat="false" ht="14.1" hidden="false" customHeight="true" outlineLevel="0" collapsed="false"/>
    <row r="176" customFormat="false" ht="14.1" hidden="false" customHeight="true" outlineLevel="0" collapsed="false"/>
    <row r="177" customFormat="false" ht="14.1" hidden="false" customHeight="true" outlineLevel="0" collapsed="false"/>
    <row r="178" customFormat="false" ht="14.1" hidden="false" customHeight="true" outlineLevel="0" collapsed="false"/>
    <row r="179" customFormat="false" ht="14.1" hidden="false" customHeight="true" outlineLevel="0" collapsed="false"/>
    <row r="180" customFormat="false" ht="14.1" hidden="false" customHeight="true" outlineLevel="0" collapsed="false"/>
    <row r="181" customFormat="false" ht="14.1" hidden="false" customHeight="true" outlineLevel="0" collapsed="false"/>
    <row r="182" customFormat="false" ht="14.1" hidden="false" customHeight="true" outlineLevel="0" collapsed="false"/>
    <row r="183" customFormat="false" ht="14.1" hidden="false" customHeight="true" outlineLevel="0" collapsed="false"/>
    <row r="184" customFormat="false" ht="14.1" hidden="false" customHeight="true" outlineLevel="0" collapsed="false"/>
    <row r="185" customFormat="false" ht="14.1" hidden="false" customHeight="true" outlineLevel="0" collapsed="false"/>
    <row r="186" customFormat="false" ht="14.1" hidden="false" customHeight="true" outlineLevel="0" collapsed="false"/>
    <row r="187" customFormat="false" ht="14.1" hidden="false" customHeight="true" outlineLevel="0" collapsed="false"/>
    <row r="188" customFormat="false" ht="14.1" hidden="false" customHeight="true" outlineLevel="0" collapsed="false"/>
    <row r="189" customFormat="false" ht="14.1" hidden="false" customHeight="true" outlineLevel="0" collapsed="false"/>
    <row r="190" customFormat="false" ht="14.1" hidden="false" customHeight="true" outlineLevel="0" collapsed="false"/>
    <row r="191" customFormat="false" ht="14.1" hidden="false" customHeight="true" outlineLevel="0" collapsed="false"/>
    <row r="192" customFormat="false" ht="14.1" hidden="false" customHeight="true" outlineLevel="0" collapsed="false"/>
    <row r="193" customFormat="false" ht="14.1" hidden="false" customHeight="true" outlineLevel="0" collapsed="false"/>
    <row r="194" customFormat="false" ht="14.1" hidden="false" customHeight="true" outlineLevel="0" collapsed="false"/>
    <row r="195" customFormat="false" ht="14.1" hidden="false" customHeight="true" outlineLevel="0" collapsed="false"/>
    <row r="196" customFormat="false" ht="14.1" hidden="false" customHeight="true" outlineLevel="0" collapsed="false"/>
    <row r="197" customFormat="false" ht="14.1" hidden="false" customHeight="true" outlineLevel="0" collapsed="false"/>
    <row r="198" customFormat="false" ht="14.1" hidden="false" customHeight="true" outlineLevel="0" collapsed="false"/>
    <row r="199" customFormat="false" ht="14.1" hidden="false" customHeight="true" outlineLevel="0" collapsed="false"/>
    <row r="200" customFormat="false" ht="14.1" hidden="false" customHeight="true" outlineLevel="0" collapsed="false"/>
    <row r="201" customFormat="false" ht="14.1" hidden="false" customHeight="true" outlineLevel="0" collapsed="false"/>
    <row r="202" customFormat="false" ht="14.1" hidden="false" customHeight="true" outlineLevel="0" collapsed="false"/>
    <row r="203" customFormat="false" ht="14.1" hidden="false" customHeight="true" outlineLevel="0" collapsed="false"/>
    <row r="204" customFormat="false" ht="14.1" hidden="false" customHeight="true" outlineLevel="0" collapsed="false"/>
    <row r="205" customFormat="false" ht="14.1" hidden="false" customHeight="true" outlineLevel="0" collapsed="false"/>
    <row r="206" customFormat="false" ht="14.1" hidden="false" customHeight="true" outlineLevel="0" collapsed="false"/>
    <row r="207" customFormat="false" ht="14.1" hidden="false" customHeight="true" outlineLevel="0" collapsed="false"/>
    <row r="208" customFormat="false" ht="14.1" hidden="false" customHeight="true" outlineLevel="0" collapsed="false"/>
    <row r="209" customFormat="false" ht="14.1" hidden="false" customHeight="true" outlineLevel="0" collapsed="false"/>
    <row r="210" customFormat="false" ht="14.1" hidden="false" customHeight="true" outlineLevel="0" collapsed="false"/>
    <row r="211" customFormat="false" ht="14.1" hidden="false" customHeight="true" outlineLevel="0" collapsed="false"/>
    <row r="212" customFormat="false" ht="14.1" hidden="false" customHeight="true" outlineLevel="0" collapsed="false"/>
    <row r="213" customFormat="false" ht="14.1" hidden="false" customHeight="true" outlineLevel="0" collapsed="false"/>
    <row r="214" customFormat="false" ht="14.1" hidden="false" customHeight="true" outlineLevel="0" collapsed="false"/>
    <row r="215" customFormat="false" ht="14.1" hidden="false" customHeight="true" outlineLevel="0" collapsed="false"/>
    <row r="216" customFormat="false" ht="14.1" hidden="false" customHeight="true" outlineLevel="0" collapsed="false"/>
    <row r="217" customFormat="false" ht="14.1" hidden="false" customHeight="true" outlineLevel="0" collapsed="false"/>
    <row r="218" customFormat="false" ht="14.1" hidden="false" customHeight="true" outlineLevel="0" collapsed="false"/>
    <row r="219" customFormat="false" ht="14.1" hidden="false" customHeight="true" outlineLevel="0" collapsed="false"/>
    <row r="220" customFormat="false" ht="14.1" hidden="false" customHeight="true" outlineLevel="0" collapsed="false"/>
    <row r="221" customFormat="false" ht="14.1" hidden="false" customHeight="true" outlineLevel="0" collapsed="false"/>
    <row r="222" customFormat="false" ht="14.1" hidden="false" customHeight="true" outlineLevel="0" collapsed="false"/>
    <row r="223" customFormat="false" ht="14.1" hidden="false" customHeight="true" outlineLevel="0" collapsed="false"/>
    <row r="224" customFormat="false" ht="14.1" hidden="false" customHeight="true" outlineLevel="0" collapsed="false"/>
    <row r="225" customFormat="false" ht="14.1" hidden="false" customHeight="true" outlineLevel="0" collapsed="false"/>
    <row r="226" customFormat="false" ht="14.1" hidden="false" customHeight="true" outlineLevel="0" collapsed="false"/>
    <row r="227" customFormat="false" ht="14.1" hidden="false" customHeight="true" outlineLevel="0" collapsed="false"/>
    <row r="228" customFormat="false" ht="14.1" hidden="false" customHeight="true" outlineLevel="0" collapsed="false"/>
    <row r="229" customFormat="false" ht="14.1" hidden="false" customHeight="true" outlineLevel="0" collapsed="false"/>
    <row r="230" customFormat="false" ht="14.1" hidden="false" customHeight="true" outlineLevel="0" collapsed="false"/>
    <row r="231" customFormat="false" ht="14.1" hidden="false" customHeight="true" outlineLevel="0" collapsed="false"/>
    <row r="232" customFormat="false" ht="14.1" hidden="false" customHeight="true" outlineLevel="0" collapsed="false"/>
    <row r="233" customFormat="false" ht="14.1" hidden="false" customHeight="true" outlineLevel="0" collapsed="false"/>
    <row r="234" customFormat="false" ht="14.1" hidden="false" customHeight="true" outlineLevel="0" collapsed="false"/>
    <row r="235" customFormat="false" ht="14.1" hidden="false" customHeight="true" outlineLevel="0" collapsed="false"/>
    <row r="236" customFormat="false" ht="14.1" hidden="false" customHeight="true" outlineLevel="0" collapsed="false"/>
    <row r="237" customFormat="false" ht="14.1" hidden="false" customHeight="true" outlineLevel="0" collapsed="false"/>
    <row r="238" customFormat="false" ht="14.1" hidden="false" customHeight="true" outlineLevel="0" collapsed="false"/>
    <row r="239" customFormat="false" ht="14.1" hidden="false" customHeight="true" outlineLevel="0" collapsed="false"/>
    <row r="240" customFormat="false" ht="14.1" hidden="false" customHeight="true" outlineLevel="0" collapsed="false"/>
    <row r="241" customFormat="false" ht="14.1" hidden="false" customHeight="true" outlineLevel="0" collapsed="false"/>
    <row r="242" customFormat="false" ht="14.1" hidden="false" customHeight="true" outlineLevel="0" collapsed="false"/>
    <row r="243" customFormat="false" ht="14.1" hidden="false" customHeight="true" outlineLevel="0" collapsed="false"/>
    <row r="244" customFormat="false" ht="14.1" hidden="false" customHeight="true" outlineLevel="0" collapsed="false"/>
    <row r="245" customFormat="false" ht="14.1" hidden="false" customHeight="true" outlineLevel="0" collapsed="false"/>
    <row r="246" customFormat="false" ht="14.1" hidden="false" customHeight="true" outlineLevel="0" collapsed="false"/>
    <row r="247" customFormat="false" ht="14.1" hidden="false" customHeight="true" outlineLevel="0" collapsed="false"/>
    <row r="248" customFormat="false" ht="14.1" hidden="false" customHeight="true" outlineLevel="0" collapsed="false"/>
    <row r="249" customFormat="false" ht="14.1" hidden="false" customHeight="true" outlineLevel="0" collapsed="false"/>
    <row r="250" customFormat="false" ht="14.1" hidden="false" customHeight="true" outlineLevel="0" collapsed="false"/>
    <row r="251" customFormat="false" ht="14.1" hidden="false" customHeight="true" outlineLevel="0" collapsed="false"/>
    <row r="252" customFormat="false" ht="14.1" hidden="false" customHeight="true" outlineLevel="0" collapsed="false"/>
    <row r="253" customFormat="false" ht="14.1" hidden="false" customHeight="true" outlineLevel="0" collapsed="false"/>
    <row r="254" customFormat="false" ht="14.1" hidden="false" customHeight="true" outlineLevel="0" collapsed="false"/>
    <row r="255" customFormat="false" ht="14.1" hidden="false" customHeight="true" outlineLevel="0" collapsed="false"/>
    <row r="256" customFormat="false" ht="14.1" hidden="false" customHeight="true" outlineLevel="0" collapsed="false"/>
    <row r="257" customFormat="false" ht="14.1" hidden="false" customHeight="true" outlineLevel="0" collapsed="false"/>
    <row r="258" customFormat="false" ht="14.1" hidden="false" customHeight="true" outlineLevel="0" collapsed="false"/>
    <row r="259" customFormat="false" ht="14.1" hidden="false" customHeight="true" outlineLevel="0" collapsed="false"/>
    <row r="260" customFormat="false" ht="14.1" hidden="false" customHeight="true" outlineLevel="0" collapsed="false"/>
    <row r="261" customFormat="false" ht="14.1" hidden="false" customHeight="true" outlineLevel="0" collapsed="false"/>
    <row r="262" customFormat="false" ht="14.1" hidden="false" customHeight="true" outlineLevel="0" collapsed="false"/>
    <row r="263" customFormat="false" ht="14.1" hidden="false" customHeight="true" outlineLevel="0" collapsed="false"/>
    <row r="264" customFormat="false" ht="14.1" hidden="false" customHeight="true" outlineLevel="0" collapsed="false"/>
    <row r="265" customFormat="false" ht="14.1" hidden="false" customHeight="true" outlineLevel="0" collapsed="false"/>
    <row r="266" customFormat="false" ht="14.1" hidden="false" customHeight="true" outlineLevel="0" collapsed="false"/>
    <row r="267" customFormat="false" ht="14.1" hidden="false" customHeight="true" outlineLevel="0" collapsed="false"/>
    <row r="268" customFormat="false" ht="14.1" hidden="false" customHeight="true" outlineLevel="0" collapsed="false"/>
    <row r="269" customFormat="false" ht="14.1" hidden="false" customHeight="true" outlineLevel="0" collapsed="false"/>
    <row r="270" customFormat="false" ht="14.1" hidden="false" customHeight="true" outlineLevel="0" collapsed="false"/>
    <row r="271" customFormat="false" ht="14.1" hidden="false" customHeight="true" outlineLevel="0" collapsed="false"/>
    <row r="272" customFormat="false" ht="14.1" hidden="false" customHeight="true" outlineLevel="0" collapsed="false"/>
    <row r="273" customFormat="false" ht="14.1" hidden="false" customHeight="true" outlineLevel="0" collapsed="false"/>
    <row r="274" customFormat="false" ht="14.1" hidden="false" customHeight="true" outlineLevel="0" collapsed="false"/>
    <row r="275" customFormat="false" ht="14.1" hidden="false" customHeight="true" outlineLevel="0" collapsed="false"/>
    <row r="276" customFormat="false" ht="14.1" hidden="false" customHeight="true" outlineLevel="0" collapsed="false"/>
    <row r="277" customFormat="false" ht="14.1" hidden="false" customHeight="true" outlineLevel="0" collapsed="false"/>
    <row r="278" customFormat="false" ht="14.1" hidden="false" customHeight="true" outlineLevel="0" collapsed="false"/>
    <row r="279" customFormat="false" ht="14.1" hidden="false" customHeight="true" outlineLevel="0" collapsed="false"/>
    <row r="280" customFormat="false" ht="14.1" hidden="false" customHeight="true" outlineLevel="0" collapsed="false"/>
    <row r="281" customFormat="false" ht="14.1" hidden="false" customHeight="true" outlineLevel="0" collapsed="false"/>
    <row r="282" customFormat="false" ht="14.1" hidden="false" customHeight="true" outlineLevel="0" collapsed="false"/>
    <row r="283" customFormat="false" ht="14.1" hidden="false" customHeight="true" outlineLevel="0" collapsed="false"/>
    <row r="284" customFormat="false" ht="14.1" hidden="false" customHeight="true" outlineLevel="0" collapsed="false"/>
    <row r="285" customFormat="false" ht="14.1" hidden="false" customHeight="true" outlineLevel="0" collapsed="false"/>
    <row r="286" customFormat="false" ht="14.1" hidden="false" customHeight="true" outlineLevel="0" collapsed="false"/>
    <row r="287" customFormat="false" ht="14.1" hidden="false" customHeight="true" outlineLevel="0" collapsed="false"/>
    <row r="288" customFormat="false" ht="14.1" hidden="false" customHeight="true" outlineLevel="0" collapsed="false"/>
    <row r="289" customFormat="false" ht="14.1" hidden="false" customHeight="true" outlineLevel="0" collapsed="false"/>
    <row r="290" customFormat="false" ht="14.1" hidden="false" customHeight="true" outlineLevel="0" collapsed="false"/>
    <row r="291" customFormat="false" ht="14.1" hidden="false" customHeight="true" outlineLevel="0" collapsed="false"/>
    <row r="292" customFormat="false" ht="14.1" hidden="false" customHeight="true" outlineLevel="0" collapsed="false"/>
    <row r="293" customFormat="false" ht="14.1" hidden="false" customHeight="true" outlineLevel="0" collapsed="false"/>
    <row r="294" customFormat="false" ht="14.1" hidden="false" customHeight="true" outlineLevel="0" collapsed="false"/>
    <row r="295" customFormat="false" ht="14.1" hidden="false" customHeight="true" outlineLevel="0" collapsed="false"/>
    <row r="296" customFormat="false" ht="14.1" hidden="false" customHeight="true" outlineLevel="0" collapsed="false"/>
    <row r="297" customFormat="false" ht="14.1" hidden="false" customHeight="true" outlineLevel="0" collapsed="false"/>
    <row r="298" customFormat="false" ht="14.1" hidden="false" customHeight="true" outlineLevel="0" collapsed="false"/>
    <row r="299" customFormat="false" ht="14.1" hidden="false" customHeight="true" outlineLevel="0" collapsed="false"/>
    <row r="300" customFormat="false" ht="14.1" hidden="false" customHeight="true" outlineLevel="0" collapsed="false"/>
    <row r="301" customFormat="false" ht="14.1" hidden="false" customHeight="true" outlineLevel="0" collapsed="false"/>
    <row r="302" customFormat="false" ht="14.1" hidden="false" customHeight="true" outlineLevel="0" collapsed="false"/>
    <row r="303" customFormat="false" ht="14.1" hidden="false" customHeight="true" outlineLevel="0" collapsed="false"/>
    <row r="304" customFormat="false" ht="14.1" hidden="false" customHeight="true" outlineLevel="0" collapsed="false"/>
    <row r="305" customFormat="false" ht="14.1" hidden="false" customHeight="true" outlineLevel="0" collapsed="false"/>
    <row r="306" customFormat="false" ht="14.1" hidden="false" customHeight="true" outlineLevel="0" collapsed="false"/>
    <row r="307" customFormat="false" ht="14.1" hidden="false" customHeight="true" outlineLevel="0" collapsed="false"/>
    <row r="308" customFormat="false" ht="14.1" hidden="false" customHeight="true" outlineLevel="0" collapsed="false"/>
    <row r="309" customFormat="false" ht="14.1" hidden="false" customHeight="true" outlineLevel="0" collapsed="false"/>
    <row r="310" customFormat="false" ht="14.1" hidden="false" customHeight="true" outlineLevel="0" collapsed="false"/>
    <row r="311" customFormat="false" ht="14.1" hidden="false" customHeight="true" outlineLevel="0" collapsed="false"/>
    <row r="312" customFormat="false" ht="14.1" hidden="false" customHeight="true" outlineLevel="0" collapsed="false"/>
    <row r="313" customFormat="false" ht="14.1" hidden="false" customHeight="true" outlineLevel="0" collapsed="false"/>
    <row r="314" customFormat="false" ht="14.1" hidden="false" customHeight="true" outlineLevel="0" collapsed="false"/>
    <row r="315" customFormat="false" ht="14.1" hidden="false" customHeight="true" outlineLevel="0" collapsed="false"/>
    <row r="316" customFormat="false" ht="14.1" hidden="false" customHeight="true" outlineLevel="0" collapsed="false"/>
    <row r="317" customFormat="false" ht="14.1" hidden="false" customHeight="true" outlineLevel="0" collapsed="false"/>
    <row r="318" customFormat="false" ht="14.1" hidden="false" customHeight="true" outlineLevel="0" collapsed="false"/>
    <row r="319" customFormat="false" ht="14.1" hidden="false" customHeight="true" outlineLevel="0" collapsed="false"/>
    <row r="320" customFormat="false" ht="14.1" hidden="false" customHeight="true" outlineLevel="0" collapsed="false"/>
    <row r="321" customFormat="false" ht="14.1" hidden="false" customHeight="true" outlineLevel="0" collapsed="false"/>
    <row r="322" customFormat="false" ht="14.1" hidden="false" customHeight="true" outlineLevel="0" collapsed="false"/>
    <row r="323" customFormat="false" ht="14.1" hidden="false" customHeight="true" outlineLevel="0" collapsed="false"/>
    <row r="324" customFormat="false" ht="14.1" hidden="false" customHeight="true" outlineLevel="0" collapsed="false"/>
    <row r="325" customFormat="false" ht="14.1" hidden="false" customHeight="true" outlineLevel="0" collapsed="false"/>
    <row r="326" customFormat="false" ht="14.1" hidden="false" customHeight="true" outlineLevel="0" collapsed="false"/>
    <row r="327" customFormat="false" ht="14.1" hidden="false" customHeight="true" outlineLevel="0" collapsed="false"/>
    <row r="328" customFormat="false" ht="14.1" hidden="false" customHeight="true" outlineLevel="0" collapsed="false"/>
    <row r="329" customFormat="false" ht="14.1" hidden="false" customHeight="true" outlineLevel="0" collapsed="false"/>
  </sheetData>
  <mergeCells count="3">
    <mergeCell ref="C3:H3"/>
    <mergeCell ref="C46:H46"/>
    <mergeCell ref="C88:H8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4" man="true" max="16383" min="0"/>
    <brk id="8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7.29"/>
    <col collapsed="false" customWidth="true" hidden="false" outlineLevel="0" max="2" min="2" style="1" width="10"/>
    <col collapsed="false" customWidth="true" hidden="false" outlineLevel="0" max="3" min="3" style="3" width="15.71"/>
    <col collapsed="false" customWidth="true" hidden="false" outlineLevel="0" max="7" min="4" style="3" width="14.71"/>
    <col collapsed="false" customWidth="true" hidden="false" outlineLevel="0" max="8" min="8" style="3" width="15.71"/>
    <col collapsed="false" customWidth="true" hidden="false" outlineLevel="0" max="9" min="9" style="3" width="3.71"/>
    <col collapsed="false" customWidth="true" hidden="false" outlineLevel="0" max="10" min="10" style="3" width="4.57"/>
    <col collapsed="false" customWidth="false" hidden="true" outlineLevel="0" max="12" min="11" style="3" width="9.14"/>
    <col collapsed="false" customWidth="true" hidden="false" outlineLevel="0" max="13" min="13" style="3" width="0.29"/>
    <col collapsed="false" customWidth="false" hidden="true" outlineLevel="0" max="14" min="14" style="3" width="9.14"/>
    <col collapsed="false" customWidth="true" hidden="false" outlineLevel="0" max="15" min="15" style="3" width="2.29"/>
    <col collapsed="false" customWidth="false" hidden="false" outlineLevel="0" max="257" min="16" style="3" width="9.14"/>
  </cols>
  <sheetData>
    <row r="1" customFormat="false" ht="18" hidden="false" customHeight="true" outlineLevel="0" collapsed="false">
      <c r="A1" s="4" t="s">
        <v>50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2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customFormat="false" ht="14.1" hidden="false" customHeight="true" outlineLevel="0" collapsed="false">
      <c r="A5" s="1" t="s">
        <v>10</v>
      </c>
      <c r="B5" s="1" t="n">
        <v>2019</v>
      </c>
      <c r="C5" s="22" t="n">
        <v>65107</v>
      </c>
      <c r="D5" s="22" t="n">
        <v>64099</v>
      </c>
      <c r="E5" s="21" t="n">
        <f aca="false">D5/C5</f>
        <v>0.984517793785614</v>
      </c>
      <c r="F5" s="22" t="n">
        <v>32952</v>
      </c>
      <c r="G5" s="21" t="n">
        <f aca="false">F5/C5</f>
        <v>0.506120693627413</v>
      </c>
      <c r="H5" s="23" t="n">
        <v>6.3</v>
      </c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customFormat="false" ht="14.1" hidden="false" customHeight="true" outlineLevel="0" collapsed="false">
      <c r="A6" s="3"/>
      <c r="B6" s="1" t="n">
        <v>2018</v>
      </c>
      <c r="C6" s="22" t="n">
        <v>59790</v>
      </c>
      <c r="D6" s="22" t="n">
        <f aca="false">59359+147</f>
        <v>59506</v>
      </c>
      <c r="E6" s="21" t="n">
        <v>0.995</v>
      </c>
      <c r="F6" s="22" t="n">
        <v>30929</v>
      </c>
      <c r="G6" s="21" t="n">
        <v>0.52</v>
      </c>
      <c r="H6" s="23" t="n">
        <v>8.8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customFormat="false" ht="14.1" hidden="false" customHeight="true" outlineLevel="0" collapsed="false">
      <c r="B7" s="1" t="n">
        <v>2017</v>
      </c>
      <c r="C7" s="22" t="n">
        <v>61819</v>
      </c>
      <c r="D7" s="22" t="n">
        <f aca="false">63408+424</f>
        <v>63832</v>
      </c>
      <c r="E7" s="21" t="n">
        <v>1.03256280431583</v>
      </c>
      <c r="F7" s="22" t="n">
        <v>32006</v>
      </c>
      <c r="G7" s="21" t="n">
        <v>0.504762805955085</v>
      </c>
      <c r="H7" s="23" t="n">
        <v>5.19115671186027</v>
      </c>
      <c r="J7" s="18"/>
    </row>
    <row r="8" customFormat="false" ht="14.1" hidden="false" customHeight="true" outlineLevel="0" collapsed="false">
      <c r="C8" s="22"/>
      <c r="D8" s="22"/>
      <c r="E8" s="21"/>
      <c r="F8" s="22"/>
      <c r="G8" s="21"/>
      <c r="H8" s="23"/>
      <c r="J8" s="20"/>
    </row>
    <row r="9" customFormat="false" ht="14.1" hidden="false" customHeight="true" outlineLevel="0" collapsed="false">
      <c r="A9" s="1" t="s">
        <v>11</v>
      </c>
      <c r="B9" s="1" t="n">
        <v>2019</v>
      </c>
      <c r="C9" s="22" t="n">
        <v>22984</v>
      </c>
      <c r="D9" s="22" t="n">
        <v>25038</v>
      </c>
      <c r="E9" s="21" t="n">
        <f aca="false">D9/C9</f>
        <v>1.0893665158371</v>
      </c>
      <c r="F9" s="22" t="n">
        <v>13048</v>
      </c>
      <c r="G9" s="21" t="n">
        <f aca="false">F9/C9</f>
        <v>0.567699269056735</v>
      </c>
      <c r="H9" s="23" t="n">
        <v>3.2</v>
      </c>
    </row>
    <row r="10" customFormat="false" ht="14.1" hidden="false" customHeight="true" outlineLevel="0" collapsed="false">
      <c r="A10" s="3"/>
      <c r="B10" s="1" t="n">
        <v>2018</v>
      </c>
      <c r="C10" s="22" t="n">
        <v>19556</v>
      </c>
      <c r="D10" s="22" t="n">
        <f aca="false">19664+91</f>
        <v>19755</v>
      </c>
      <c r="E10" s="21" t="n">
        <v>1.01</v>
      </c>
      <c r="F10" s="22" t="n">
        <v>13454</v>
      </c>
      <c r="G10" s="21" t="n">
        <v>0.681</v>
      </c>
      <c r="H10" s="23" t="n">
        <v>5.8</v>
      </c>
    </row>
    <row r="11" customFormat="false" ht="14.1" hidden="false" customHeight="true" outlineLevel="0" collapsed="false">
      <c r="B11" s="1" t="n">
        <v>2017</v>
      </c>
      <c r="C11" s="22" t="n">
        <v>21925</v>
      </c>
      <c r="D11" s="22" t="n">
        <f aca="false">24226+67</f>
        <v>24293</v>
      </c>
      <c r="E11" s="21" t="n">
        <v>1.108</v>
      </c>
      <c r="F11" s="22" t="n">
        <v>13879</v>
      </c>
      <c r="G11" s="21" t="n">
        <v>0.573</v>
      </c>
      <c r="H11" s="23" t="n">
        <v>3.30056683647844</v>
      </c>
    </row>
    <row r="12" customFormat="false" ht="14.1" hidden="false" customHeight="true" outlineLevel="0" collapsed="false">
      <c r="C12" s="22"/>
      <c r="D12" s="22"/>
      <c r="E12" s="21"/>
      <c r="F12" s="22"/>
      <c r="G12" s="21"/>
      <c r="H12" s="23"/>
    </row>
    <row r="13" customFormat="false" ht="14.1" hidden="false" customHeight="true" outlineLevel="0" collapsed="false">
      <c r="A13" s="1" t="s">
        <v>12</v>
      </c>
      <c r="B13" s="1" t="n">
        <v>2019</v>
      </c>
      <c r="C13" s="22" t="n">
        <v>42517</v>
      </c>
      <c r="D13" s="22" t="n">
        <v>44657</v>
      </c>
      <c r="E13" s="21" t="n">
        <f aca="false">D13/C13</f>
        <v>1.05033280805325</v>
      </c>
      <c r="F13" s="22" t="n">
        <v>22983</v>
      </c>
      <c r="G13" s="21" t="n">
        <f aca="false">F13/C13</f>
        <v>0.540560246489639</v>
      </c>
      <c r="H13" s="23" t="n">
        <v>5.7</v>
      </c>
    </row>
    <row r="14" customFormat="false" ht="14.1" hidden="false" customHeight="true" outlineLevel="0" collapsed="false">
      <c r="A14" s="3"/>
      <c r="B14" s="1" t="n">
        <v>2018</v>
      </c>
      <c r="C14" s="22" t="n">
        <v>39780</v>
      </c>
      <c r="D14" s="22" t="n">
        <f aca="false">39937+206</f>
        <v>40143</v>
      </c>
      <c r="E14" s="21" t="n">
        <v>1.009</v>
      </c>
      <c r="F14" s="22" t="n">
        <v>22995</v>
      </c>
      <c r="G14" s="21" t="n">
        <v>0.573</v>
      </c>
      <c r="H14" s="23" t="n">
        <v>6.1</v>
      </c>
    </row>
    <row r="15" customFormat="false" ht="14.1" hidden="false" customHeight="true" outlineLevel="0" collapsed="false">
      <c r="B15" s="1" t="n">
        <v>2017</v>
      </c>
      <c r="C15" s="22" t="n">
        <v>42763</v>
      </c>
      <c r="D15" s="22" t="n">
        <f aca="false">45189+530</f>
        <v>45719</v>
      </c>
      <c r="E15" s="21" t="n">
        <v>1.069</v>
      </c>
      <c r="F15" s="22" t="n">
        <v>21182</v>
      </c>
      <c r="G15" s="21" t="n">
        <v>0.469</v>
      </c>
      <c r="H15" s="23" t="n">
        <v>4.76081483176928</v>
      </c>
    </row>
    <row r="16" customFormat="false" ht="14.1" hidden="false" customHeight="true" outlineLevel="0" collapsed="false">
      <c r="C16" s="22"/>
      <c r="D16" s="22"/>
      <c r="E16" s="21"/>
      <c r="F16" s="22"/>
      <c r="G16" s="21"/>
      <c r="H16" s="23"/>
    </row>
    <row r="17" customFormat="false" ht="14.1" hidden="false" customHeight="true" outlineLevel="0" collapsed="false">
      <c r="A17" s="1" t="s">
        <v>13</v>
      </c>
      <c r="B17" s="1" t="n">
        <v>2019</v>
      </c>
      <c r="C17" s="22" t="n">
        <v>29372</v>
      </c>
      <c r="D17" s="22" t="n">
        <v>29646</v>
      </c>
      <c r="E17" s="21" t="n">
        <f aca="false">D17/C17</f>
        <v>1.00932861228381</v>
      </c>
      <c r="F17" s="22" t="n">
        <v>19516</v>
      </c>
      <c r="G17" s="21" t="n">
        <f aca="false">F17/C17</f>
        <v>0.664442326024786</v>
      </c>
      <c r="H17" s="23" t="n">
        <v>5.5</v>
      </c>
    </row>
    <row r="18" customFormat="false" ht="14.1" hidden="false" customHeight="true" outlineLevel="0" collapsed="false">
      <c r="A18" s="3"/>
      <c r="B18" s="1" t="n">
        <v>2018</v>
      </c>
      <c r="C18" s="22" t="n">
        <v>43966</v>
      </c>
      <c r="D18" s="22" t="n">
        <f aca="false">44348+346</f>
        <v>44694</v>
      </c>
      <c r="E18" s="21" t="n">
        <v>1.016</v>
      </c>
      <c r="F18" s="22" t="n">
        <v>26995</v>
      </c>
      <c r="G18" s="21" t="n">
        <v>0.604</v>
      </c>
      <c r="H18" s="23" t="n">
        <v>6</v>
      </c>
    </row>
    <row r="19" customFormat="false" ht="14.1" hidden="false" customHeight="true" outlineLevel="0" collapsed="false">
      <c r="B19" s="1" t="n">
        <v>2017</v>
      </c>
      <c r="C19" s="22" t="n">
        <v>37691</v>
      </c>
      <c r="D19" s="22" t="n">
        <f aca="false">24705+416</f>
        <v>25121</v>
      </c>
      <c r="E19" s="21" t="n">
        <v>0.666</v>
      </c>
      <c r="F19" s="22" t="n">
        <v>16951</v>
      </c>
      <c r="G19" s="21" t="n">
        <v>0.686</v>
      </c>
      <c r="H19" s="23" t="n">
        <v>4.89275758092962</v>
      </c>
    </row>
    <row r="20" customFormat="false" ht="14.1" hidden="false" customHeight="true" outlineLevel="0" collapsed="false">
      <c r="C20" s="22"/>
      <c r="D20" s="22"/>
      <c r="E20" s="21"/>
      <c r="F20" s="22"/>
      <c r="G20" s="21"/>
      <c r="H20" s="23"/>
      <c r="I20" s="24"/>
    </row>
    <row r="21" customFormat="false" ht="14.1" hidden="false" customHeight="true" outlineLevel="0" collapsed="false">
      <c r="A21" s="1" t="s">
        <v>14</v>
      </c>
      <c r="B21" s="1" t="n">
        <v>2019</v>
      </c>
      <c r="C21" s="22" t="n">
        <v>30126</v>
      </c>
      <c r="D21" s="22" t="n">
        <v>28779</v>
      </c>
      <c r="E21" s="21" t="n">
        <f aca="false">D21/C21</f>
        <v>0.955287791276638</v>
      </c>
      <c r="F21" s="22" t="n">
        <v>12331</v>
      </c>
      <c r="G21" s="21" t="n">
        <f aca="false">F21/C21</f>
        <v>0.409314213636062</v>
      </c>
      <c r="H21" s="23" t="n">
        <v>2.4</v>
      </c>
      <c r="I21" s="24"/>
    </row>
    <row r="22" customFormat="false" ht="14.1" hidden="false" customHeight="true" outlineLevel="0" collapsed="false">
      <c r="A22" s="3"/>
      <c r="B22" s="1" t="n">
        <v>2018</v>
      </c>
      <c r="C22" s="22" t="n">
        <v>24892</v>
      </c>
      <c r="D22" s="22" t="n">
        <f aca="false">16683+142</f>
        <v>16825</v>
      </c>
      <c r="E22" s="21" t="n">
        <v>0.676</v>
      </c>
      <c r="F22" s="22" t="n">
        <v>10590</v>
      </c>
      <c r="G22" s="21" t="n">
        <v>0.629</v>
      </c>
      <c r="H22" s="23" t="n">
        <v>3.6</v>
      </c>
      <c r="I22" s="24"/>
    </row>
    <row r="23" customFormat="false" ht="14.1" hidden="false" customHeight="true" outlineLevel="0" collapsed="false">
      <c r="B23" s="1" t="n">
        <v>2017</v>
      </c>
      <c r="C23" s="22" t="n">
        <v>25321</v>
      </c>
      <c r="D23" s="22" t="n">
        <f aca="false">25586+198</f>
        <v>25784</v>
      </c>
      <c r="E23" s="21" t="n">
        <v>1.018</v>
      </c>
      <c r="F23" s="22" t="n">
        <v>12964</v>
      </c>
      <c r="G23" s="21" t="n">
        <v>0.507</v>
      </c>
      <c r="H23" s="23" t="n">
        <v>5.2055827989438</v>
      </c>
      <c r="I23" s="24"/>
    </row>
    <row r="24" customFormat="false" ht="14.1" hidden="false" customHeight="true" outlineLevel="0" collapsed="false">
      <c r="C24" s="22"/>
      <c r="D24" s="22"/>
      <c r="E24" s="21"/>
      <c r="F24" s="22"/>
      <c r="G24" s="21"/>
      <c r="H24" s="23"/>
      <c r="I24" s="24"/>
    </row>
    <row r="25" customFormat="false" ht="14.1" hidden="false" customHeight="true" outlineLevel="0" collapsed="false">
      <c r="A25" s="1" t="s">
        <v>15</v>
      </c>
      <c r="B25" s="1" t="n">
        <v>2019</v>
      </c>
      <c r="C25" s="22" t="n">
        <v>40834</v>
      </c>
      <c r="D25" s="22" t="n">
        <v>41793</v>
      </c>
      <c r="E25" s="21" t="n">
        <f aca="false">D25/C25</f>
        <v>1.02348533085174</v>
      </c>
      <c r="F25" s="22" t="n">
        <v>22183</v>
      </c>
      <c r="G25" s="21" t="n">
        <f aca="false">F25/C25</f>
        <v>0.543248273497576</v>
      </c>
      <c r="H25" s="23" t="n">
        <v>2.4</v>
      </c>
      <c r="I25" s="24"/>
    </row>
    <row r="26" customFormat="false" ht="14.1" hidden="false" customHeight="true" outlineLevel="0" collapsed="false">
      <c r="A26" s="3"/>
      <c r="B26" s="1" t="n">
        <v>2018</v>
      </c>
      <c r="C26" s="22" t="n">
        <v>32751</v>
      </c>
      <c r="D26" s="22" t="n">
        <f aca="false">31499+153</f>
        <v>31652</v>
      </c>
      <c r="E26" s="21" t="n">
        <v>0.966</v>
      </c>
      <c r="F26" s="22" t="n">
        <v>21680</v>
      </c>
      <c r="G26" s="21" t="n">
        <v>0.685</v>
      </c>
      <c r="H26" s="23" t="n">
        <v>4.2</v>
      </c>
      <c r="I26" s="24"/>
    </row>
    <row r="27" customFormat="false" ht="14.1" hidden="false" customHeight="true" outlineLevel="0" collapsed="false">
      <c r="B27" s="1" t="n">
        <v>2017</v>
      </c>
      <c r="C27" s="22" t="n">
        <v>37465</v>
      </c>
      <c r="D27" s="22" t="n">
        <f aca="false">41983+184</f>
        <v>42167</v>
      </c>
      <c r="E27" s="21" t="n">
        <v>1.126</v>
      </c>
      <c r="F27" s="22" t="n">
        <v>20369</v>
      </c>
      <c r="G27" s="21" t="n">
        <v>0.485</v>
      </c>
      <c r="H27" s="23" t="n">
        <v>2.61381997908944</v>
      </c>
      <c r="I27" s="24"/>
    </row>
    <row r="28" customFormat="false" ht="14.1" hidden="false" customHeight="true" outlineLevel="0" collapsed="false">
      <c r="C28" s="22"/>
      <c r="D28" s="22"/>
      <c r="E28" s="21"/>
      <c r="F28" s="22"/>
      <c r="G28" s="21"/>
      <c r="H28" s="23"/>
      <c r="I28" s="24"/>
    </row>
    <row r="29" customFormat="false" ht="14.1" hidden="false" customHeight="true" outlineLevel="0" collapsed="false">
      <c r="A29" s="1" t="s">
        <v>16</v>
      </c>
      <c r="B29" s="1" t="n">
        <v>2019</v>
      </c>
      <c r="C29" s="22" t="n">
        <v>36924</v>
      </c>
      <c r="D29" s="22" t="n">
        <v>37278</v>
      </c>
      <c r="E29" s="21" t="n">
        <f aca="false">D29/C29</f>
        <v>1.00958726031849</v>
      </c>
      <c r="F29" s="22" t="n">
        <v>26650</v>
      </c>
      <c r="G29" s="21" t="n">
        <f aca="false">F29/C29</f>
        <v>0.721752789513595</v>
      </c>
      <c r="H29" s="23" t="n">
        <v>3.8</v>
      </c>
      <c r="I29" s="24"/>
    </row>
    <row r="30" customFormat="false" ht="14.1" hidden="false" customHeight="true" outlineLevel="0" collapsed="false">
      <c r="A30" s="3"/>
      <c r="B30" s="1" t="n">
        <v>2018</v>
      </c>
      <c r="C30" s="22" t="n">
        <v>40729</v>
      </c>
      <c r="D30" s="22" t="n">
        <f aca="false">33471+49</f>
        <v>33520</v>
      </c>
      <c r="E30" s="21" t="n">
        <v>0.823</v>
      </c>
      <c r="F30" s="22" t="n">
        <v>21093</v>
      </c>
      <c r="G30" s="21" t="n">
        <v>0.629</v>
      </c>
      <c r="H30" s="23" t="n">
        <v>4.4</v>
      </c>
      <c r="I30" s="24"/>
    </row>
    <row r="31" customFormat="false" ht="14.1" hidden="false" customHeight="true" outlineLevel="0" collapsed="false">
      <c r="B31" s="1" t="n">
        <v>2017</v>
      </c>
      <c r="C31" s="22" t="n">
        <v>40391</v>
      </c>
      <c r="D31" s="22" t="n">
        <f aca="false">36179+17</f>
        <v>36196</v>
      </c>
      <c r="E31" s="21" t="n">
        <v>0.896</v>
      </c>
      <c r="F31" s="22" t="n">
        <v>24008</v>
      </c>
      <c r="G31" s="21" t="n">
        <v>0.664</v>
      </c>
      <c r="H31" s="23" t="n">
        <v>5.71401807877851</v>
      </c>
      <c r="I31" s="24"/>
    </row>
    <row r="32" customFormat="false" ht="14.1" hidden="false" customHeight="true" outlineLevel="0" collapsed="false">
      <c r="C32" s="22"/>
      <c r="D32" s="22"/>
      <c r="E32" s="21"/>
      <c r="F32" s="22"/>
      <c r="G32" s="21"/>
      <c r="H32" s="23"/>
      <c r="I32" s="24"/>
    </row>
    <row r="33" customFormat="false" ht="14.1" hidden="false" customHeight="true" outlineLevel="0" collapsed="false">
      <c r="A33" s="1" t="s">
        <v>17</v>
      </c>
      <c r="B33" s="1" t="n">
        <v>2019</v>
      </c>
      <c r="C33" s="22" t="n">
        <v>14351</v>
      </c>
      <c r="D33" s="22" t="n">
        <v>15383</v>
      </c>
      <c r="E33" s="21" t="n">
        <f aca="false">D33/C33</f>
        <v>1.07191136506167</v>
      </c>
      <c r="F33" s="22" t="n">
        <v>10113</v>
      </c>
      <c r="G33" s="21" t="n">
        <f aca="false">F33/C33</f>
        <v>0.704689568671173</v>
      </c>
      <c r="H33" s="23" t="n">
        <v>5</v>
      </c>
      <c r="I33" s="24"/>
    </row>
    <row r="34" customFormat="false" ht="14.1" hidden="false" customHeight="true" outlineLevel="0" collapsed="false">
      <c r="A34" s="3"/>
      <c r="B34" s="1" t="n">
        <v>2018</v>
      </c>
      <c r="C34" s="22" t="n">
        <v>15691.75</v>
      </c>
      <c r="D34" s="22" t="n">
        <f aca="false">14951+56</f>
        <v>15007</v>
      </c>
      <c r="E34" s="21" t="n">
        <v>0.956</v>
      </c>
      <c r="F34" s="22" t="n">
        <v>9723</v>
      </c>
      <c r="G34" s="21" t="n">
        <v>0.648</v>
      </c>
      <c r="H34" s="23" t="n">
        <v>6.6</v>
      </c>
      <c r="I34" s="24"/>
    </row>
    <row r="35" customFormat="false" ht="14.1" hidden="false" customHeight="true" outlineLevel="0" collapsed="false">
      <c r="B35" s="1" t="n">
        <v>2017</v>
      </c>
      <c r="C35" s="22" t="n">
        <v>15142</v>
      </c>
      <c r="D35" s="22" t="n">
        <f aca="false">13963+63</f>
        <v>14026</v>
      </c>
      <c r="E35" s="21" t="n">
        <v>0.926</v>
      </c>
      <c r="F35" s="22" t="n">
        <v>8160</v>
      </c>
      <c r="G35" s="21" t="n">
        <v>0.584</v>
      </c>
      <c r="H35" s="23" t="n">
        <v>4.91745697225149</v>
      </c>
      <c r="I35" s="24"/>
    </row>
    <row r="36" customFormat="false" ht="14.1" hidden="false" customHeight="true" outlineLevel="0" collapsed="false">
      <c r="C36" s="22"/>
      <c r="D36" s="22"/>
      <c r="E36" s="21"/>
      <c r="F36" s="22"/>
      <c r="G36" s="21"/>
      <c r="H36" s="23"/>
      <c r="I36" s="24"/>
    </row>
    <row r="37" customFormat="false" ht="14.1" hidden="false" customHeight="true" outlineLevel="0" collapsed="false">
      <c r="A37" s="1" t="s">
        <v>18</v>
      </c>
      <c r="B37" s="1" t="n">
        <v>2019</v>
      </c>
      <c r="C37" s="22" t="n">
        <v>34979</v>
      </c>
      <c r="D37" s="22" t="n">
        <v>35533</v>
      </c>
      <c r="E37" s="21" t="n">
        <f aca="false">D37/C37</f>
        <v>1.01583807427314</v>
      </c>
      <c r="F37" s="22" t="n">
        <v>16354</v>
      </c>
      <c r="G37" s="21" t="n">
        <f aca="false">F37/C37</f>
        <v>0.467537665456417</v>
      </c>
      <c r="H37" s="23" t="n">
        <v>3.5</v>
      </c>
      <c r="I37" s="24"/>
    </row>
    <row r="38" customFormat="false" ht="14.1" hidden="false" customHeight="true" outlineLevel="0" collapsed="false">
      <c r="A38" s="3"/>
      <c r="B38" s="1" t="n">
        <v>2018</v>
      </c>
      <c r="C38" s="22" t="n">
        <v>26867</v>
      </c>
      <c r="D38" s="22" t="n">
        <f aca="false">27312+75</f>
        <v>27387</v>
      </c>
      <c r="E38" s="21" t="n">
        <v>1.019</v>
      </c>
      <c r="F38" s="22" t="n">
        <v>18149</v>
      </c>
      <c r="G38" s="21" t="n">
        <v>0.663</v>
      </c>
      <c r="H38" s="23" t="n">
        <v>3.3</v>
      </c>
      <c r="I38" s="24"/>
    </row>
    <row r="39" customFormat="false" ht="14.1" hidden="false" customHeight="true" outlineLevel="0" collapsed="false">
      <c r="B39" s="1" t="n">
        <v>2017</v>
      </c>
      <c r="C39" s="22" t="n">
        <v>31848</v>
      </c>
      <c r="D39" s="22" t="n">
        <f aca="false">36691+125</f>
        <v>36816</v>
      </c>
      <c r="E39" s="21" t="n">
        <v>1.156</v>
      </c>
      <c r="F39" s="22" t="n">
        <v>16636</v>
      </c>
      <c r="G39" s="21" t="n">
        <v>0.453</v>
      </c>
      <c r="H39" s="23" t="n">
        <v>4.4428855372384</v>
      </c>
      <c r="I39" s="24"/>
    </row>
    <row r="40" customFormat="false" ht="14.1" hidden="false" customHeight="true" outlineLevel="0" collapsed="false">
      <c r="C40" s="22"/>
      <c r="D40" s="22"/>
      <c r="E40" s="21"/>
      <c r="F40" s="22"/>
      <c r="G40" s="21"/>
      <c r="H40" s="23"/>
      <c r="I40" s="24"/>
    </row>
    <row r="41" customFormat="false" ht="14.1" hidden="false" customHeight="true" outlineLevel="0" collapsed="false">
      <c r="A41" s="27" t="s">
        <v>19</v>
      </c>
      <c r="B41" s="27" t="n">
        <v>2019</v>
      </c>
      <c r="C41" s="29" t="n">
        <v>317194</v>
      </c>
      <c r="D41" s="47" t="n">
        <v>322206</v>
      </c>
      <c r="E41" s="32" t="n">
        <f aca="false">D41/C41</f>
        <v>1.01580105550546</v>
      </c>
      <c r="F41" s="47" t="n">
        <v>176130</v>
      </c>
      <c r="G41" s="32" t="n">
        <f aca="false">F41/C41</f>
        <v>0.555275320466339</v>
      </c>
      <c r="H41" s="66" t="n">
        <v>4.4</v>
      </c>
      <c r="I41" s="24"/>
    </row>
    <row r="42" customFormat="false" ht="14.1" hidden="false" customHeight="true" outlineLevel="0" collapsed="false">
      <c r="A42" s="27"/>
      <c r="B42" s="27" t="n">
        <v>2018</v>
      </c>
      <c r="C42" s="47" t="n">
        <v>304023</v>
      </c>
      <c r="D42" s="47" t="n">
        <f aca="false">287170+1265</f>
        <v>288435</v>
      </c>
      <c r="E42" s="32" t="n">
        <v>0.948</v>
      </c>
      <c r="F42" s="47" t="n">
        <v>175608</v>
      </c>
      <c r="G42" s="32" t="n">
        <v>0.608</v>
      </c>
      <c r="H42" s="66" t="n">
        <v>5.7</v>
      </c>
      <c r="I42" s="24"/>
    </row>
    <row r="43" customFormat="false" ht="14.1" hidden="false" customHeight="true" outlineLevel="0" collapsed="false">
      <c r="A43" s="27"/>
      <c r="B43" s="27" t="n">
        <v>2017</v>
      </c>
      <c r="C43" s="47" t="n">
        <v>314363</v>
      </c>
      <c r="D43" s="47" t="n">
        <f aca="false">311930+2024</f>
        <v>313954</v>
      </c>
      <c r="E43" s="32" t="n">
        <v>0.999</v>
      </c>
      <c r="F43" s="47" t="n">
        <v>166155</v>
      </c>
      <c r="G43" s="32" t="n">
        <v>0.533</v>
      </c>
      <c r="H43" s="66" t="n">
        <v>4.59970609670135</v>
      </c>
      <c r="I43" s="24"/>
    </row>
    <row r="44" customFormat="false" ht="12.75" hidden="false" customHeight="false" outlineLevel="0" collapsed="false">
      <c r="A44" s="67"/>
      <c r="B44" s="67"/>
      <c r="C44" s="69"/>
      <c r="D44" s="69"/>
      <c r="E44" s="69"/>
      <c r="F44" s="70"/>
      <c r="G44" s="70"/>
      <c r="H44" s="71"/>
    </row>
    <row r="45" customFormat="false" ht="12.75" hidden="false" customHeight="false" outlineLevel="0" collapsed="false">
      <c r="A45" s="67"/>
      <c r="B45" s="67"/>
      <c r="C45" s="69"/>
      <c r="D45" s="69"/>
      <c r="E45" s="69"/>
      <c r="F45" s="70"/>
      <c r="G45" s="70"/>
      <c r="H45" s="71"/>
    </row>
    <row r="46" customFormat="false" ht="18" hidden="false" customHeight="true" outlineLevel="0" collapsed="false">
      <c r="A46" s="42"/>
      <c r="B46" s="42"/>
      <c r="C46" s="10" t="s">
        <v>40</v>
      </c>
      <c r="D46" s="10"/>
      <c r="E46" s="10"/>
      <c r="F46" s="10"/>
      <c r="G46" s="10"/>
      <c r="H46" s="10"/>
    </row>
    <row r="47" customFormat="false" ht="39" hidden="false" customHeight="true" outlineLevel="0" collapsed="false">
      <c r="A47" s="11" t="s">
        <v>2</v>
      </c>
      <c r="B47" s="79" t="s">
        <v>3</v>
      </c>
      <c r="C47" s="10" t="s">
        <v>21</v>
      </c>
      <c r="D47" s="10" t="s">
        <v>5</v>
      </c>
      <c r="E47" s="10" t="s">
        <v>22</v>
      </c>
      <c r="F47" s="10" t="s">
        <v>23</v>
      </c>
      <c r="G47" s="10" t="s">
        <v>8</v>
      </c>
      <c r="H47" s="10" t="s">
        <v>9</v>
      </c>
    </row>
    <row r="48" customFormat="false" ht="14.1" hidden="false" customHeight="true" outlineLevel="0" collapsed="false">
      <c r="A48" s="1" t="s">
        <v>10</v>
      </c>
      <c r="B48" s="1" t="n">
        <v>2019</v>
      </c>
      <c r="C48" s="22" t="n">
        <v>12947</v>
      </c>
      <c r="D48" s="22" t="n">
        <v>12907</v>
      </c>
      <c r="E48" s="21" t="n">
        <f aca="false">D48/C48</f>
        <v>0.996910481192554</v>
      </c>
      <c r="F48" s="22" t="n">
        <v>4118</v>
      </c>
      <c r="G48" s="21" t="n">
        <f aca="false">F48/C48</f>
        <v>0.318065961226539</v>
      </c>
      <c r="H48" s="23" t="n">
        <v>1.1</v>
      </c>
    </row>
    <row r="49" customFormat="false" ht="14.1" hidden="false" customHeight="true" outlineLevel="0" collapsed="false">
      <c r="A49" s="3"/>
      <c r="B49" s="1" t="n">
        <v>2018</v>
      </c>
      <c r="C49" s="22" t="n">
        <v>12346</v>
      </c>
      <c r="D49" s="22" t="n">
        <v>12368</v>
      </c>
      <c r="E49" s="21" t="n">
        <v>1.0017819536692</v>
      </c>
      <c r="F49" s="22" t="n">
        <v>4040</v>
      </c>
      <c r="G49" s="21" t="n">
        <f aca="false">F49/D49</f>
        <v>0.326649417852523</v>
      </c>
      <c r="H49" s="23" t="n">
        <v>3.6</v>
      </c>
    </row>
    <row r="50" customFormat="false" ht="14.1" hidden="false" customHeight="true" outlineLevel="0" collapsed="false">
      <c r="B50" s="1" t="n">
        <v>2017</v>
      </c>
      <c r="C50" s="22" t="n">
        <v>12047</v>
      </c>
      <c r="D50" s="22" t="n">
        <v>11970</v>
      </c>
      <c r="E50" s="21" t="n">
        <v>0.993608367228356</v>
      </c>
      <c r="F50" s="22" t="n">
        <v>3752</v>
      </c>
      <c r="G50" s="21" t="n">
        <v>0.313450292397661</v>
      </c>
      <c r="H50" s="23" t="n">
        <v>1.59108989657916</v>
      </c>
    </row>
    <row r="51" customFormat="false" ht="14.1" hidden="false" customHeight="true" outlineLevel="0" collapsed="false">
      <c r="A51" s="3"/>
      <c r="C51" s="22"/>
      <c r="D51" s="22"/>
      <c r="E51" s="21"/>
      <c r="F51" s="22"/>
      <c r="G51" s="21"/>
      <c r="H51" s="23"/>
    </row>
    <row r="52" customFormat="false" ht="14.1" hidden="false" customHeight="true" outlineLevel="0" collapsed="false">
      <c r="A52" s="1" t="s">
        <v>11</v>
      </c>
      <c r="B52" s="1" t="n">
        <v>2019</v>
      </c>
      <c r="C52" s="22" t="n">
        <v>4606</v>
      </c>
      <c r="D52" s="22" t="n">
        <v>4567</v>
      </c>
      <c r="E52" s="21" t="n">
        <f aca="false">D52/C52</f>
        <v>0.991532783326096</v>
      </c>
      <c r="F52" s="22" t="n">
        <v>1775</v>
      </c>
      <c r="G52" s="21" t="n">
        <f aca="false">F52/C52</f>
        <v>0.385366912722536</v>
      </c>
      <c r="H52" s="23" t="n">
        <v>5.2</v>
      </c>
    </row>
    <row r="53" customFormat="false" ht="14.1" hidden="false" customHeight="true" outlineLevel="0" collapsed="false">
      <c r="A53" s="3"/>
      <c r="B53" s="1" t="n">
        <v>2018</v>
      </c>
      <c r="C53" s="22" t="n">
        <v>4473</v>
      </c>
      <c r="D53" s="22" t="n">
        <v>4452</v>
      </c>
      <c r="E53" s="21" t="n">
        <v>0.995305164319249</v>
      </c>
      <c r="F53" s="22" t="n">
        <v>1701</v>
      </c>
      <c r="G53" s="21" t="n">
        <f aca="false">F53/D53</f>
        <v>0.382075471698113</v>
      </c>
      <c r="H53" s="23" t="n">
        <v>0</v>
      </c>
    </row>
    <row r="54" customFormat="false" ht="14.1" hidden="false" customHeight="true" outlineLevel="0" collapsed="false">
      <c r="B54" s="1" t="n">
        <v>2017</v>
      </c>
      <c r="C54" s="22" t="n">
        <v>4300</v>
      </c>
      <c r="D54" s="22" t="n">
        <v>4292</v>
      </c>
      <c r="E54" s="21" t="n">
        <v>0.998139534883721</v>
      </c>
      <c r="F54" s="22" t="n">
        <v>1854</v>
      </c>
      <c r="G54" s="21" t="n">
        <v>0.431966449207829</v>
      </c>
      <c r="H54" s="23" t="n">
        <v>2.84090909090909</v>
      </c>
    </row>
    <row r="55" customFormat="false" ht="14.1" hidden="false" customHeight="true" outlineLevel="0" collapsed="false">
      <c r="C55" s="22"/>
      <c r="D55" s="22"/>
      <c r="E55" s="21"/>
      <c r="F55" s="22"/>
      <c r="G55" s="21"/>
      <c r="H55" s="23"/>
    </row>
    <row r="56" customFormat="false" ht="14.1" hidden="false" customHeight="true" outlineLevel="0" collapsed="false">
      <c r="A56" s="1" t="s">
        <v>12</v>
      </c>
      <c r="B56" s="1" t="n">
        <v>2019</v>
      </c>
      <c r="C56" s="22" t="n">
        <v>8717</v>
      </c>
      <c r="D56" s="22" t="n">
        <v>8695</v>
      </c>
      <c r="E56" s="21" t="n">
        <f aca="false">D56/C56</f>
        <v>0.99747619593897</v>
      </c>
      <c r="F56" s="22" t="n">
        <v>2776</v>
      </c>
      <c r="G56" s="21" t="n">
        <f aca="false">F56/C56</f>
        <v>0.318458185155443</v>
      </c>
      <c r="H56" s="23" t="n">
        <v>1.4</v>
      </c>
    </row>
    <row r="57" customFormat="false" ht="14.1" hidden="false" customHeight="true" outlineLevel="0" collapsed="false">
      <c r="B57" s="1" t="n">
        <v>2018</v>
      </c>
      <c r="C57" s="22" t="n">
        <v>8357</v>
      </c>
      <c r="D57" s="22" t="n">
        <v>8360</v>
      </c>
      <c r="E57" s="21" t="n">
        <v>1.00035898049539</v>
      </c>
      <c r="F57" s="22" t="n">
        <v>2704</v>
      </c>
      <c r="G57" s="21" t="n">
        <f aca="false">F57/D57</f>
        <v>0.323444976076555</v>
      </c>
      <c r="H57" s="23" t="n">
        <v>2.1</v>
      </c>
    </row>
    <row r="58" customFormat="false" ht="14.1" hidden="false" customHeight="true" outlineLevel="0" collapsed="false">
      <c r="B58" s="1" t="n">
        <v>2017</v>
      </c>
      <c r="C58" s="22" t="n">
        <v>8299</v>
      </c>
      <c r="D58" s="22" t="n">
        <v>9894</v>
      </c>
      <c r="E58" s="21" t="n">
        <v>1.3630557898542</v>
      </c>
      <c r="F58" s="22" t="n">
        <v>3900</v>
      </c>
      <c r="G58" s="21" t="n">
        <v>0.344766619519095</v>
      </c>
      <c r="H58" s="23" t="n">
        <v>2.23588596981554</v>
      </c>
    </row>
    <row r="59" customFormat="false" ht="14.1" hidden="false" customHeight="true" outlineLevel="0" collapsed="false">
      <c r="C59" s="22"/>
      <c r="D59" s="22"/>
      <c r="E59" s="21"/>
      <c r="F59" s="22"/>
      <c r="G59" s="21"/>
      <c r="H59" s="23"/>
    </row>
    <row r="60" customFormat="false" ht="14.1" hidden="false" customHeight="true" outlineLevel="0" collapsed="false">
      <c r="A60" s="1" t="s">
        <v>13</v>
      </c>
      <c r="B60" s="1" t="n">
        <v>2019</v>
      </c>
      <c r="C60" s="22" t="n">
        <v>7902</v>
      </c>
      <c r="D60" s="22" t="n">
        <v>7840</v>
      </c>
      <c r="E60" s="21" t="n">
        <f aca="false">D60/C60</f>
        <v>0.992153885092382</v>
      </c>
      <c r="F60" s="22" t="n">
        <v>2329</v>
      </c>
      <c r="G60" s="21" t="n">
        <f aca="false">F60/C60</f>
        <v>0.294735509997469</v>
      </c>
      <c r="H60" s="23" t="n">
        <v>1.9</v>
      </c>
    </row>
    <row r="61" customFormat="false" ht="14.1" hidden="false" customHeight="true" outlineLevel="0" collapsed="false">
      <c r="A61" s="3"/>
      <c r="B61" s="1" t="n">
        <v>2018</v>
      </c>
      <c r="C61" s="22" t="n">
        <v>7812</v>
      </c>
      <c r="D61" s="22" t="n">
        <v>9894</v>
      </c>
      <c r="E61" s="21" t="n">
        <v>1.26651305683564</v>
      </c>
      <c r="F61" s="22" t="n">
        <v>3436</v>
      </c>
      <c r="G61" s="21" t="n">
        <f aca="false">F61/D61</f>
        <v>0.347281180513443</v>
      </c>
      <c r="H61" s="23" t="n">
        <v>2.1</v>
      </c>
    </row>
    <row r="62" customFormat="false" ht="14.1" hidden="false" customHeight="true" outlineLevel="0" collapsed="false">
      <c r="B62" s="1" t="n">
        <v>2017</v>
      </c>
      <c r="C62" s="22" t="n">
        <v>7896</v>
      </c>
      <c r="D62" s="22" t="n">
        <v>8501</v>
      </c>
      <c r="E62" s="21" t="n">
        <v>1.0766210739615</v>
      </c>
      <c r="F62" s="22" t="n">
        <v>3022</v>
      </c>
      <c r="G62" s="21" t="n">
        <v>0.35548758969533</v>
      </c>
      <c r="H62" s="23" t="n">
        <v>2.56300726185391</v>
      </c>
    </row>
    <row r="63" customFormat="false" ht="14.1" hidden="false" customHeight="true" outlineLevel="0" collapsed="false">
      <c r="C63" s="22"/>
      <c r="D63" s="22"/>
      <c r="E63" s="21"/>
      <c r="F63" s="22"/>
      <c r="G63" s="21"/>
      <c r="H63" s="23"/>
    </row>
    <row r="64" customFormat="false" ht="14.1" hidden="false" customHeight="true" outlineLevel="0" collapsed="false">
      <c r="A64" s="1" t="s">
        <v>14</v>
      </c>
      <c r="B64" s="1" t="n">
        <v>2019</v>
      </c>
      <c r="C64" s="22" t="n">
        <v>5632</v>
      </c>
      <c r="D64" s="22" t="n">
        <v>5297</v>
      </c>
      <c r="E64" s="21" t="n">
        <f aca="false">D64/C64</f>
        <v>0.940518465909091</v>
      </c>
      <c r="F64" s="22" t="n">
        <v>1306</v>
      </c>
      <c r="G64" s="21" t="n">
        <f aca="false">F64/C64</f>
        <v>0.231889204545455</v>
      </c>
      <c r="H64" s="23" t="n">
        <v>1.6</v>
      </c>
    </row>
    <row r="65" customFormat="false" ht="14.1" hidden="false" customHeight="true" outlineLevel="0" collapsed="false">
      <c r="A65" s="3"/>
      <c r="B65" s="1" t="n">
        <v>2018</v>
      </c>
      <c r="C65" s="22" t="n">
        <v>5753</v>
      </c>
      <c r="D65" s="22" t="n">
        <v>5776</v>
      </c>
      <c r="E65" s="21" t="n">
        <v>1.00399791413176</v>
      </c>
      <c r="F65" s="22" t="n">
        <v>1633</v>
      </c>
      <c r="G65" s="21" t="n">
        <f aca="false">F65/D65</f>
        <v>0.282721606648199</v>
      </c>
      <c r="H65" s="23" t="n">
        <v>3.9</v>
      </c>
    </row>
    <row r="66" customFormat="false" ht="14.1" hidden="false" customHeight="true" outlineLevel="0" collapsed="false">
      <c r="B66" s="1" t="n">
        <v>2017</v>
      </c>
      <c r="C66" s="22" t="n">
        <v>5015</v>
      </c>
      <c r="D66" s="22" t="n">
        <v>5790</v>
      </c>
      <c r="E66" s="21" t="n">
        <v>1.15453639082752</v>
      </c>
      <c r="F66" s="22" t="n">
        <v>1657</v>
      </c>
      <c r="G66" s="21" t="n">
        <v>0.286183074265976</v>
      </c>
      <c r="H66" s="23" t="n">
        <v>4.80769230769231</v>
      </c>
    </row>
    <row r="67" customFormat="false" ht="14.1" hidden="false" customHeight="true" outlineLevel="0" collapsed="false">
      <c r="C67" s="22"/>
      <c r="D67" s="22"/>
      <c r="E67" s="21"/>
      <c r="F67" s="22"/>
      <c r="G67" s="21"/>
      <c r="H67" s="23"/>
    </row>
    <row r="68" customFormat="false" ht="14.1" hidden="false" customHeight="true" outlineLevel="0" collapsed="false">
      <c r="A68" s="1" t="s">
        <v>15</v>
      </c>
      <c r="B68" s="1" t="n">
        <v>2019</v>
      </c>
      <c r="C68" s="22" t="n">
        <v>8035</v>
      </c>
      <c r="D68" s="22" t="n">
        <v>7943</v>
      </c>
      <c r="E68" s="21" t="n">
        <f aca="false">D68/C68</f>
        <v>0.98855009334163</v>
      </c>
      <c r="F68" s="22" t="n">
        <v>2445</v>
      </c>
      <c r="G68" s="21" t="n">
        <f aca="false">F68/C68</f>
        <v>0.304293714996889</v>
      </c>
      <c r="H68" s="23" t="n">
        <v>3.4</v>
      </c>
    </row>
    <row r="69" customFormat="false" ht="14.1" hidden="false" customHeight="true" outlineLevel="0" collapsed="false">
      <c r="A69" s="3"/>
      <c r="B69" s="1" t="n">
        <v>2018</v>
      </c>
      <c r="C69" s="22" t="n">
        <v>8445.5</v>
      </c>
      <c r="D69" s="22" t="n">
        <v>9096</v>
      </c>
      <c r="E69" s="21" t="n">
        <v>1.07702326682849</v>
      </c>
      <c r="F69" s="22" t="n">
        <v>3362</v>
      </c>
      <c r="G69" s="21" t="n">
        <f aca="false">F69/D69</f>
        <v>0.369613016710642</v>
      </c>
      <c r="H69" s="23" t="n">
        <v>4.1</v>
      </c>
      <c r="L69" s="80"/>
    </row>
    <row r="70" customFormat="false" ht="14.1" hidden="false" customHeight="true" outlineLevel="0" collapsed="false">
      <c r="B70" s="1" t="n">
        <v>2017</v>
      </c>
      <c r="C70" s="22" t="n">
        <v>7448</v>
      </c>
      <c r="D70" s="22" t="n">
        <v>6227</v>
      </c>
      <c r="E70" s="21" t="n">
        <v>0.836063372717508</v>
      </c>
      <c r="F70" s="22" t="n">
        <v>2483</v>
      </c>
      <c r="G70" s="21" t="n">
        <v>0.39874739039666</v>
      </c>
      <c r="H70" s="23" t="n">
        <v>1.64113785557987</v>
      </c>
    </row>
    <row r="71" customFormat="false" ht="14.1" hidden="false" customHeight="true" outlineLevel="0" collapsed="false">
      <c r="C71" s="22"/>
      <c r="D71" s="22"/>
      <c r="E71" s="21"/>
      <c r="F71" s="22"/>
      <c r="G71" s="21"/>
      <c r="H71" s="23"/>
    </row>
    <row r="72" customFormat="false" ht="14.1" hidden="false" customHeight="true" outlineLevel="0" collapsed="false">
      <c r="A72" s="1" t="s">
        <v>16</v>
      </c>
      <c r="B72" s="1" t="n">
        <v>2019</v>
      </c>
      <c r="C72" s="22" t="n">
        <v>9022</v>
      </c>
      <c r="D72" s="22" t="n">
        <v>9048</v>
      </c>
      <c r="E72" s="21" t="n">
        <f aca="false">D72/C72</f>
        <v>1.0028818443804</v>
      </c>
      <c r="F72" s="22" t="n">
        <v>2967</v>
      </c>
      <c r="G72" s="21" t="n">
        <f aca="false">F72/C72</f>
        <v>0.328862779871425</v>
      </c>
      <c r="H72" s="23" t="n">
        <v>2.3</v>
      </c>
    </row>
    <row r="73" customFormat="false" ht="14.1" hidden="false" customHeight="true" outlineLevel="0" collapsed="false">
      <c r="A73" s="3"/>
      <c r="B73" s="1" t="n">
        <v>2018</v>
      </c>
      <c r="C73" s="22" t="n">
        <v>9632</v>
      </c>
      <c r="D73" s="22" t="n">
        <v>10334</v>
      </c>
      <c r="E73" s="21" t="n">
        <v>1.07288205980066</v>
      </c>
      <c r="F73" s="22" t="n">
        <v>4747</v>
      </c>
      <c r="G73" s="21" t="n">
        <f aca="false">F73/D73</f>
        <v>0.45935746080898</v>
      </c>
      <c r="H73" s="23" t="n">
        <v>3.1</v>
      </c>
    </row>
    <row r="74" customFormat="false" ht="14.1" hidden="false" customHeight="true" outlineLevel="0" collapsed="false">
      <c r="B74" s="1" t="n">
        <v>2017</v>
      </c>
      <c r="C74" s="22" t="n">
        <v>8262</v>
      </c>
      <c r="D74" s="22" t="n">
        <v>6528</v>
      </c>
      <c r="E74" s="21" t="n">
        <v>0.790123456790123</v>
      </c>
      <c r="F74" s="22" t="n">
        <v>2537</v>
      </c>
      <c r="G74" s="21" t="n">
        <v>0.388633578431373</v>
      </c>
      <c r="H74" s="23" t="n">
        <v>1.51209677419355</v>
      </c>
    </row>
    <row r="75" customFormat="false" ht="14.1" hidden="false" customHeight="true" outlineLevel="0" collapsed="false">
      <c r="C75" s="22"/>
      <c r="D75" s="22"/>
      <c r="E75" s="21"/>
      <c r="F75" s="22"/>
      <c r="G75" s="21"/>
      <c r="H75" s="23"/>
    </row>
    <row r="76" customFormat="false" ht="14.1" hidden="false" customHeight="true" outlineLevel="0" collapsed="false">
      <c r="A76" s="1" t="s">
        <v>17</v>
      </c>
      <c r="B76" s="1" t="n">
        <v>2019</v>
      </c>
      <c r="C76" s="22" t="n">
        <v>3155</v>
      </c>
      <c r="D76" s="22" t="n">
        <v>3152</v>
      </c>
      <c r="E76" s="21" t="n">
        <f aca="false">D76/C76</f>
        <v>0.99904912836767</v>
      </c>
      <c r="F76" s="22" t="n">
        <v>690</v>
      </c>
      <c r="G76" s="21" t="n">
        <f aca="false">F76/C76</f>
        <v>0.218700475435816</v>
      </c>
      <c r="H76" s="23" t="n">
        <v>6.1</v>
      </c>
    </row>
    <row r="77" customFormat="false" ht="14.1" hidden="false" customHeight="true" outlineLevel="0" collapsed="false">
      <c r="A77" s="3"/>
      <c r="B77" s="1" t="n">
        <v>2018</v>
      </c>
      <c r="C77" s="22" t="n">
        <v>3626.5</v>
      </c>
      <c r="D77" s="22" t="n">
        <v>4038</v>
      </c>
      <c r="E77" s="21" t="n">
        <v>1.11347028815662</v>
      </c>
      <c r="F77" s="22" t="n">
        <v>1491</v>
      </c>
      <c r="G77" s="21" t="n">
        <f aca="false">F77/D77</f>
        <v>0.36924219910847</v>
      </c>
      <c r="H77" s="23" t="n">
        <v>3.3</v>
      </c>
    </row>
    <row r="78" customFormat="false" ht="14.1" hidden="false" customHeight="true" outlineLevel="0" collapsed="false">
      <c r="B78" s="1" t="n">
        <v>2017</v>
      </c>
      <c r="C78" s="22" t="n">
        <v>2934</v>
      </c>
      <c r="D78" s="22" t="n">
        <v>4330</v>
      </c>
      <c r="E78" s="21" t="n">
        <v>1.47580095432856</v>
      </c>
      <c r="F78" s="22" t="n">
        <v>1290</v>
      </c>
      <c r="G78" s="21" t="n">
        <v>0.297921478060046</v>
      </c>
      <c r="H78" s="23" t="n">
        <v>3.4324942791762</v>
      </c>
    </row>
    <row r="79" customFormat="false" ht="14.1" hidden="false" customHeight="true" outlineLevel="0" collapsed="false">
      <c r="C79" s="22"/>
      <c r="D79" s="22"/>
      <c r="E79" s="21"/>
      <c r="F79" s="22"/>
      <c r="G79" s="21"/>
      <c r="H79" s="23"/>
    </row>
    <row r="80" customFormat="false" ht="14.1" hidden="false" customHeight="true" outlineLevel="0" collapsed="false">
      <c r="A80" s="1" t="s">
        <v>18</v>
      </c>
      <c r="B80" s="1" t="n">
        <v>2019</v>
      </c>
      <c r="C80" s="22" t="n">
        <v>8375</v>
      </c>
      <c r="D80" s="22" t="n">
        <v>8967</v>
      </c>
      <c r="E80" s="21" t="n">
        <f aca="false">D80/C80</f>
        <v>1.07068656716418</v>
      </c>
      <c r="F80" s="22" t="n">
        <v>1135</v>
      </c>
      <c r="G80" s="21" t="n">
        <f aca="false">F80/C80</f>
        <v>0.135522388059702</v>
      </c>
      <c r="H80" s="23" t="n">
        <v>0</v>
      </c>
    </row>
    <row r="81" customFormat="false" ht="14.1" hidden="false" customHeight="true" outlineLevel="0" collapsed="false">
      <c r="A81" s="3"/>
      <c r="B81" s="1" t="n">
        <v>2018</v>
      </c>
      <c r="C81" s="22" t="n">
        <v>6619</v>
      </c>
      <c r="D81" s="22" t="n">
        <v>4521</v>
      </c>
      <c r="E81" s="21" t="n">
        <v>0.683033690889863</v>
      </c>
      <c r="F81" s="22" t="n">
        <v>866</v>
      </c>
      <c r="G81" s="21" t="n">
        <f aca="false">F81/D81</f>
        <v>0.191550541915505</v>
      </c>
      <c r="H81" s="23" t="n">
        <v>0</v>
      </c>
    </row>
    <row r="82" customFormat="false" ht="14.1" hidden="false" customHeight="true" outlineLevel="0" collapsed="false">
      <c r="B82" s="1" t="n">
        <v>2017</v>
      </c>
      <c r="C82" s="22" t="n">
        <v>6402</v>
      </c>
      <c r="D82" s="22" t="n">
        <v>1160</v>
      </c>
      <c r="E82" s="21" t="n">
        <v>0.181193377069666</v>
      </c>
      <c r="F82" s="22" t="n">
        <v>318</v>
      </c>
      <c r="G82" s="21" t="n">
        <v>0.274137931034483</v>
      </c>
      <c r="H82" s="23" t="n">
        <v>12.4223602484472</v>
      </c>
    </row>
    <row r="83" customFormat="false" ht="14.1" hidden="false" customHeight="true" outlineLevel="0" collapsed="false">
      <c r="C83" s="22"/>
      <c r="D83" s="22"/>
      <c r="E83" s="21"/>
      <c r="F83" s="22"/>
      <c r="G83" s="21"/>
      <c r="H83" s="23"/>
    </row>
    <row r="84" customFormat="false" ht="14.1" hidden="false" customHeight="true" outlineLevel="0" collapsed="false">
      <c r="A84" s="27" t="s">
        <v>19</v>
      </c>
      <c r="B84" s="27" t="n">
        <v>2019</v>
      </c>
      <c r="C84" s="29" t="n">
        <f aca="false">C80+C76+C72+C68+C64+C60+C56+C52+C48</f>
        <v>68391</v>
      </c>
      <c r="D84" s="47" t="n">
        <f aca="false">D80+D76+D72+D68+D64+D60+D56+D52+D48</f>
        <v>68416</v>
      </c>
      <c r="E84" s="32" t="n">
        <f aca="false">D84/C84</f>
        <v>1.00036554517407</v>
      </c>
      <c r="F84" s="47" t="n">
        <f aca="false">F80+F76+F72+F68+F64+F60+F56+F52+F48</f>
        <v>19541</v>
      </c>
      <c r="G84" s="32" t="n">
        <f aca="false">F84/C84</f>
        <v>0.285724729862116</v>
      </c>
      <c r="H84" s="66" t="n">
        <v>2.5</v>
      </c>
    </row>
    <row r="85" customFormat="false" ht="14.1" hidden="false" customHeight="true" outlineLevel="0" collapsed="false">
      <c r="A85" s="27"/>
      <c r="B85" s="27" t="n">
        <v>2018</v>
      </c>
      <c r="C85" s="47" t="n">
        <v>67064</v>
      </c>
      <c r="D85" s="47" t="n">
        <v>68839</v>
      </c>
      <c r="E85" s="32" t="n">
        <v>1.02646725515925</v>
      </c>
      <c r="F85" s="47" t="n">
        <v>23980</v>
      </c>
      <c r="G85" s="32" t="n">
        <f aca="false">F85/D85</f>
        <v>0.348349046325484</v>
      </c>
      <c r="H85" s="66" t="n">
        <v>2.9</v>
      </c>
    </row>
    <row r="86" customFormat="false" ht="14.1" hidden="false" customHeight="true" outlineLevel="0" collapsed="false">
      <c r="A86" s="27"/>
      <c r="B86" s="27" t="n">
        <v>2017</v>
      </c>
      <c r="C86" s="47" t="n">
        <v>62603</v>
      </c>
      <c r="D86" s="47" t="n">
        <v>60110</v>
      </c>
      <c r="E86" s="32" t="n">
        <v>0.960177627270259</v>
      </c>
      <c r="F86" s="47" t="n">
        <v>20813</v>
      </c>
      <c r="G86" s="32" t="n">
        <v>0.346248544335385</v>
      </c>
      <c r="H86" s="66" t="n">
        <v>2.41481083981755</v>
      </c>
    </row>
    <row r="87" customFormat="false" ht="14.1" hidden="false" customHeight="true" outlineLevel="0" collapsed="false">
      <c r="A87" s="67"/>
      <c r="B87" s="67"/>
      <c r="C87" s="69"/>
      <c r="D87" s="69"/>
      <c r="E87" s="69"/>
      <c r="F87" s="70"/>
      <c r="G87" s="70"/>
      <c r="H87" s="71"/>
    </row>
    <row r="88" customFormat="false" ht="14.1" hidden="false" customHeight="true" outlineLevel="0" collapsed="false">
      <c r="A88" s="42"/>
      <c r="B88" s="42"/>
      <c r="C88" s="10" t="s">
        <v>25</v>
      </c>
      <c r="D88" s="10"/>
      <c r="E88" s="10"/>
      <c r="F88" s="10"/>
      <c r="G88" s="10"/>
      <c r="H88" s="10"/>
    </row>
    <row r="89" customFormat="false" ht="34.35" hidden="false" customHeight="true" outlineLevel="0" collapsed="false">
      <c r="A89" s="11" t="s">
        <v>2</v>
      </c>
      <c r="B89" s="79" t="s">
        <v>3</v>
      </c>
      <c r="C89" s="10" t="s">
        <v>26</v>
      </c>
      <c r="D89" s="10" t="s">
        <v>5</v>
      </c>
      <c r="E89" s="10" t="s">
        <v>28</v>
      </c>
      <c r="F89" s="10" t="s">
        <v>23</v>
      </c>
      <c r="G89" s="10" t="s">
        <v>8</v>
      </c>
      <c r="H89" s="10" t="s">
        <v>9</v>
      </c>
    </row>
    <row r="90" customFormat="false" ht="14.1" hidden="false" customHeight="true" outlineLevel="0" collapsed="false">
      <c r="A90" s="1" t="s">
        <v>10</v>
      </c>
      <c r="B90" s="81" t="n">
        <v>2019</v>
      </c>
      <c r="C90" s="22" t="n">
        <v>18573</v>
      </c>
      <c r="D90" s="22" t="n">
        <v>9595</v>
      </c>
      <c r="E90" s="21" t="n">
        <f aca="false">D90/C90</f>
        <v>0.516610132988747</v>
      </c>
      <c r="F90" s="22" t="n">
        <v>4746</v>
      </c>
      <c r="G90" s="21" t="n">
        <f aca="false">F90/D90</f>
        <v>0.494632621156853</v>
      </c>
      <c r="H90" s="23" t="n">
        <v>2.3</v>
      </c>
    </row>
    <row r="91" customFormat="false" ht="14.1" hidden="false" customHeight="true" outlineLevel="0" collapsed="false">
      <c r="A91" s="3"/>
      <c r="B91" s="1" t="n">
        <v>2018</v>
      </c>
      <c r="C91" s="22" t="n">
        <v>19790</v>
      </c>
      <c r="D91" s="22" t="n">
        <v>18879</v>
      </c>
      <c r="E91" s="21" t="n">
        <f aca="false">D91/C91</f>
        <v>0.953966649823143</v>
      </c>
      <c r="F91" s="22" t="n">
        <v>8313</v>
      </c>
      <c r="G91" s="21" t="n">
        <f aca="false">F91/D91</f>
        <v>0.440330525981249</v>
      </c>
      <c r="H91" s="23" t="n">
        <v>3.2</v>
      </c>
    </row>
    <row r="92" customFormat="false" ht="14.1" hidden="false" customHeight="true" outlineLevel="0" collapsed="false">
      <c r="B92" s="1" t="n">
        <v>2017</v>
      </c>
      <c r="C92" s="22" t="n">
        <v>18843</v>
      </c>
      <c r="D92" s="22" t="n">
        <v>15797</v>
      </c>
      <c r="E92" s="21" t="n">
        <v>0.838348458313432</v>
      </c>
      <c r="F92" s="22" t="n">
        <v>5307</v>
      </c>
      <c r="G92" s="21" t="n">
        <v>0.335949863898209</v>
      </c>
      <c r="H92" s="23" t="n">
        <v>2.10998285638929</v>
      </c>
    </row>
    <row r="93" customFormat="false" ht="14.1" hidden="false" customHeight="true" outlineLevel="0" collapsed="false">
      <c r="C93" s="22"/>
      <c r="D93" s="22"/>
      <c r="E93" s="21"/>
      <c r="F93" s="22"/>
      <c r="G93" s="21"/>
      <c r="H93" s="23"/>
    </row>
    <row r="94" customFormat="false" ht="14.1" hidden="false" customHeight="true" outlineLevel="0" collapsed="false">
      <c r="A94" s="1" t="s">
        <v>11</v>
      </c>
      <c r="B94" s="81" t="n">
        <v>2019</v>
      </c>
      <c r="C94" s="22" t="n">
        <v>9377</v>
      </c>
      <c r="D94" s="22" t="n">
        <v>8680</v>
      </c>
      <c r="E94" s="21" t="n">
        <f aca="false">D94/C94</f>
        <v>0.925669190572678</v>
      </c>
      <c r="F94" s="22" t="n">
        <v>5071</v>
      </c>
      <c r="G94" s="21" t="n">
        <f aca="false">F94/D94</f>
        <v>0.584216589861751</v>
      </c>
      <c r="H94" s="23" t="n">
        <v>2.1</v>
      </c>
    </row>
    <row r="95" customFormat="false" ht="14.1" hidden="false" customHeight="true" outlineLevel="0" collapsed="false">
      <c r="A95" s="3"/>
      <c r="B95" s="1" t="n">
        <v>2018</v>
      </c>
      <c r="C95" s="22" t="n">
        <v>11203</v>
      </c>
      <c r="D95" s="22" t="n">
        <v>13554</v>
      </c>
      <c r="E95" s="21" t="n">
        <f aca="false">D95/C95</f>
        <v>1.20985450325806</v>
      </c>
      <c r="F95" s="22" t="n">
        <v>8774</v>
      </c>
      <c r="G95" s="21" t="n">
        <f aca="false">F95/D95</f>
        <v>0.647336579607496</v>
      </c>
      <c r="H95" s="23" t="n">
        <v>1.4</v>
      </c>
      <c r="J95" s="54"/>
      <c r="K95" s="54"/>
      <c r="L95" s="54"/>
      <c r="M95" s="54"/>
      <c r="N95" s="54"/>
      <c r="O95" s="54"/>
      <c r="P95" s="54"/>
      <c r="Q95" s="54"/>
      <c r="R95" s="54"/>
    </row>
    <row r="96" customFormat="false" ht="14.1" hidden="false" customHeight="true" outlineLevel="0" collapsed="false">
      <c r="B96" s="1" t="n">
        <v>2017</v>
      </c>
      <c r="C96" s="22" t="n">
        <v>10402.5</v>
      </c>
      <c r="D96" s="22" t="n">
        <v>10396</v>
      </c>
      <c r="E96" s="21" t="n">
        <v>0.999375150204278</v>
      </c>
      <c r="F96" s="22" t="n">
        <v>5806</v>
      </c>
      <c r="G96" s="21" t="n">
        <v>0.558484032320123</v>
      </c>
      <c r="H96" s="23" t="n">
        <v>1.73750334135258</v>
      </c>
    </row>
    <row r="97" customFormat="false" ht="14.1" hidden="false" customHeight="true" outlineLevel="0" collapsed="false">
      <c r="C97" s="22"/>
      <c r="D97" s="22"/>
      <c r="E97" s="21"/>
      <c r="F97" s="22"/>
      <c r="G97" s="21"/>
      <c r="H97" s="23"/>
    </row>
    <row r="98" customFormat="false" ht="14.1" hidden="false" customHeight="true" outlineLevel="0" collapsed="false">
      <c r="A98" s="1" t="s">
        <v>12</v>
      </c>
      <c r="B98" s="81" t="n">
        <v>2019</v>
      </c>
      <c r="C98" s="22" t="n">
        <v>15539</v>
      </c>
      <c r="D98" s="22" t="n">
        <v>17366</v>
      </c>
      <c r="E98" s="21" t="n">
        <f aca="false">D98/C98</f>
        <v>1.11757513353498</v>
      </c>
      <c r="F98" s="22" t="n">
        <v>9631</v>
      </c>
      <c r="G98" s="21" t="n">
        <f aca="false">F98/D98</f>
        <v>0.554589427617183</v>
      </c>
      <c r="H98" s="23" t="n">
        <v>2.8</v>
      </c>
    </row>
    <row r="99" customFormat="false" ht="14.1" hidden="false" customHeight="true" outlineLevel="0" collapsed="false">
      <c r="A99" s="3"/>
      <c r="B99" s="1" t="n">
        <v>2018</v>
      </c>
      <c r="C99" s="22" t="n">
        <v>13393</v>
      </c>
      <c r="D99" s="22" t="n">
        <v>10787</v>
      </c>
      <c r="E99" s="21" t="n">
        <f aca="false">D99/C99</f>
        <v>0.80542074217875</v>
      </c>
      <c r="F99" s="22" t="n">
        <v>6147</v>
      </c>
      <c r="G99" s="21" t="n">
        <f aca="false">F99/D99</f>
        <v>0.569852600352276</v>
      </c>
      <c r="H99" s="23" t="n">
        <v>3.9</v>
      </c>
    </row>
    <row r="100" customFormat="false" ht="14.1" hidden="false" customHeight="true" outlineLevel="0" collapsed="false">
      <c r="B100" s="1" t="n">
        <v>2017</v>
      </c>
      <c r="C100" s="22" t="n">
        <v>16357.5</v>
      </c>
      <c r="D100" s="22" t="n">
        <v>20951</v>
      </c>
      <c r="E100" s="21" t="n">
        <v>1.28081919608742</v>
      </c>
      <c r="F100" s="22" t="n">
        <v>10353</v>
      </c>
      <c r="G100" s="21" t="n">
        <v>0.494153023722018</v>
      </c>
      <c r="H100" s="23" t="n">
        <v>1.72173485283266</v>
      </c>
    </row>
    <row r="101" customFormat="false" ht="14.1" hidden="false" customHeight="true" outlineLevel="0" collapsed="false">
      <c r="C101" s="22"/>
      <c r="D101" s="22"/>
      <c r="E101" s="21"/>
      <c r="F101" s="22"/>
      <c r="G101" s="21"/>
      <c r="H101" s="23"/>
    </row>
    <row r="102" customFormat="false" ht="14.1" hidden="false" customHeight="true" outlineLevel="0" collapsed="false">
      <c r="A102" s="1" t="s">
        <v>13</v>
      </c>
      <c r="B102" s="81" t="n">
        <v>2019</v>
      </c>
      <c r="C102" s="22" t="n">
        <v>11078</v>
      </c>
      <c r="D102" s="22" t="n">
        <v>11153</v>
      </c>
      <c r="E102" s="21" t="n">
        <f aca="false">D102/C102</f>
        <v>1.00677017512186</v>
      </c>
      <c r="F102" s="22" t="n">
        <v>5685</v>
      </c>
      <c r="G102" s="21" t="n">
        <f aca="false">F102/D102</f>
        <v>0.509728324217699</v>
      </c>
      <c r="H102" s="23" t="n">
        <v>2</v>
      </c>
    </row>
    <row r="103" customFormat="false" ht="14.1" hidden="false" customHeight="true" outlineLevel="0" collapsed="false">
      <c r="A103" s="3"/>
      <c r="B103" s="1" t="n">
        <v>2018</v>
      </c>
      <c r="C103" s="22" t="n">
        <v>20416</v>
      </c>
      <c r="D103" s="22" t="n">
        <v>28107</v>
      </c>
      <c r="E103" s="21" t="n">
        <f aca="false">D103/C103</f>
        <v>1.37671434169279</v>
      </c>
      <c r="F103" s="22" t="n">
        <v>11549</v>
      </c>
      <c r="G103" s="21" t="n">
        <f aca="false">F103/D103</f>
        <v>0.410894083324439</v>
      </c>
      <c r="H103" s="23" t="n">
        <v>2.7</v>
      </c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</row>
    <row r="104" customFormat="false" ht="14.1" hidden="false" customHeight="true" outlineLevel="0" collapsed="false">
      <c r="B104" s="1" t="n">
        <v>2017</v>
      </c>
      <c r="C104" s="22" t="n">
        <v>10627.5</v>
      </c>
      <c r="D104" s="22" t="n">
        <v>14652</v>
      </c>
      <c r="E104" s="21" t="n">
        <v>1.37868736767819</v>
      </c>
      <c r="F104" s="22" t="n">
        <v>6195</v>
      </c>
      <c r="G104" s="21" t="n">
        <v>0.422809172809173</v>
      </c>
      <c r="H104" s="23" t="n">
        <v>2.96647878967665</v>
      </c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</row>
    <row r="105" customFormat="false" ht="14.1" hidden="false" customHeight="true" outlineLevel="0" collapsed="false">
      <c r="C105" s="22"/>
      <c r="D105" s="22"/>
      <c r="E105" s="21"/>
      <c r="F105" s="22"/>
      <c r="G105" s="21"/>
      <c r="H105" s="2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</row>
    <row r="106" customFormat="false" ht="14.1" hidden="false" customHeight="true" outlineLevel="0" collapsed="false">
      <c r="A106" s="1" t="s">
        <v>14</v>
      </c>
      <c r="B106" s="81" t="n">
        <v>2019</v>
      </c>
      <c r="C106" s="22" t="n">
        <v>4774</v>
      </c>
      <c r="D106" s="22" t="n">
        <v>4893</v>
      </c>
      <c r="E106" s="21" t="n">
        <f aca="false">D106/C106</f>
        <v>1.02492668621701</v>
      </c>
      <c r="F106" s="22" t="n">
        <v>2811</v>
      </c>
      <c r="G106" s="21" t="n">
        <f aca="false">F106/D106</f>
        <v>0.574494175352544</v>
      </c>
      <c r="H106" s="23" t="n">
        <v>1.1</v>
      </c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  <c r="IU106" s="53"/>
      <c r="IV106" s="53"/>
    </row>
    <row r="107" customFormat="false" ht="14.1" hidden="false" customHeight="true" outlineLevel="0" collapsed="false">
      <c r="A107" s="3"/>
      <c r="B107" s="1" t="n">
        <v>2018</v>
      </c>
      <c r="C107" s="22" t="n">
        <v>6695</v>
      </c>
      <c r="D107" s="22" t="n">
        <v>8321</v>
      </c>
      <c r="E107" s="21" t="n">
        <f aca="false">D107/C107</f>
        <v>1.24286781179985</v>
      </c>
      <c r="F107" s="22" t="n">
        <v>3626</v>
      </c>
      <c r="G107" s="21" t="n">
        <f aca="false">F107/D107</f>
        <v>0.435764932099507</v>
      </c>
      <c r="H107" s="23" t="n">
        <v>4</v>
      </c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  <c r="IU107" s="53"/>
      <c r="IV107" s="53"/>
    </row>
    <row r="108" customFormat="false" ht="14.1" hidden="false" customHeight="true" outlineLevel="0" collapsed="false">
      <c r="B108" s="1" t="n">
        <v>2017</v>
      </c>
      <c r="C108" s="22" t="n">
        <v>6694.5</v>
      </c>
      <c r="D108" s="22" t="n">
        <v>4519</v>
      </c>
      <c r="E108" s="21" t="n">
        <v>0.675031742475166</v>
      </c>
      <c r="F108" s="22" t="n">
        <v>2873</v>
      </c>
      <c r="G108" s="21" t="n">
        <v>0.635760123921222</v>
      </c>
      <c r="H108" s="23" t="n">
        <v>2.79684719043987</v>
      </c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</row>
    <row r="109" customFormat="false" ht="14.1" hidden="false" customHeight="true" outlineLevel="0" collapsed="false">
      <c r="C109" s="22"/>
      <c r="D109" s="22"/>
      <c r="E109" s="21"/>
      <c r="F109" s="22"/>
      <c r="G109" s="21"/>
      <c r="H109" s="2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</row>
    <row r="110" customFormat="false" ht="14.1" hidden="false" customHeight="true" outlineLevel="0" collapsed="false">
      <c r="A110" s="1" t="s">
        <v>15</v>
      </c>
      <c r="B110" s="81" t="n">
        <v>2019</v>
      </c>
      <c r="C110" s="22" t="n">
        <v>4361</v>
      </c>
      <c r="D110" s="22" t="n">
        <v>5231</v>
      </c>
      <c r="E110" s="21" t="n">
        <f aca="false">D110/C110</f>
        <v>1.1994955285485</v>
      </c>
      <c r="F110" s="22" t="n">
        <v>3748</v>
      </c>
      <c r="G110" s="21" t="n">
        <f aca="false">F110/D110</f>
        <v>0.716497801567578</v>
      </c>
      <c r="H110" s="23" t="n">
        <v>1.1</v>
      </c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</row>
    <row r="111" customFormat="false" ht="14.1" hidden="false" customHeight="true" outlineLevel="0" collapsed="false">
      <c r="A111" s="3"/>
      <c r="B111" s="1" t="n">
        <v>2018</v>
      </c>
      <c r="C111" s="22" t="n">
        <v>4428</v>
      </c>
      <c r="D111" s="22" t="n">
        <v>6198</v>
      </c>
      <c r="E111" s="21" t="n">
        <f aca="false">D111/C111</f>
        <v>1.39972899728997</v>
      </c>
      <c r="F111" s="22" t="n">
        <v>4138</v>
      </c>
      <c r="G111" s="21" t="n">
        <f aca="false">F111/D111</f>
        <v>0.667634720877703</v>
      </c>
      <c r="H111" s="23" t="n">
        <v>2.7</v>
      </c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  <c r="IU111" s="53"/>
      <c r="IV111" s="53"/>
    </row>
    <row r="112" customFormat="false" ht="14.1" hidden="false" customHeight="true" outlineLevel="0" collapsed="false">
      <c r="B112" s="1" t="n">
        <v>2017</v>
      </c>
      <c r="C112" s="22" t="n">
        <v>3641</v>
      </c>
      <c r="D112" s="22" t="n">
        <v>2813</v>
      </c>
      <c r="E112" s="21" t="n">
        <v>0.772589947816534</v>
      </c>
      <c r="F112" s="22" t="n">
        <v>1892</v>
      </c>
      <c r="G112" s="21" t="n">
        <v>0.672591539281905</v>
      </c>
      <c r="H112" s="23" t="n">
        <v>1.89798339264531</v>
      </c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</row>
    <row r="113" customFormat="false" ht="14.1" hidden="false" customHeight="true" outlineLevel="0" collapsed="false">
      <c r="C113" s="22"/>
      <c r="D113" s="22"/>
      <c r="E113" s="21"/>
      <c r="F113" s="22"/>
      <c r="G113" s="21"/>
      <c r="H113" s="2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4.1" hidden="false" customHeight="true" outlineLevel="0" collapsed="false">
      <c r="A114" s="1" t="s">
        <v>16</v>
      </c>
      <c r="B114" s="81" t="n">
        <v>2019</v>
      </c>
      <c r="C114" s="22" t="n">
        <v>17167</v>
      </c>
      <c r="D114" s="22" t="n">
        <v>21031</v>
      </c>
      <c r="E114" s="21" t="n">
        <f aca="false">D114/C114</f>
        <v>1.22508300809693</v>
      </c>
      <c r="F114" s="22" t="n">
        <v>10792</v>
      </c>
      <c r="G114" s="21" t="n">
        <f aca="false">F114/D114</f>
        <v>0.513147258808426</v>
      </c>
      <c r="H114" s="23" t="n">
        <v>1.5</v>
      </c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4.1" hidden="false" customHeight="true" outlineLevel="0" collapsed="false">
      <c r="A115" s="3"/>
      <c r="B115" s="1" t="n">
        <v>2018</v>
      </c>
      <c r="C115" s="22" t="n">
        <v>17957</v>
      </c>
      <c r="D115" s="22" t="n">
        <v>16087</v>
      </c>
      <c r="E115" s="21" t="n">
        <f aca="false">D115/C115</f>
        <v>0.895862337806983</v>
      </c>
      <c r="F115" s="22" t="n">
        <v>9835</v>
      </c>
      <c r="G115" s="21" t="n">
        <f aca="false">F115/D115</f>
        <v>0.611363212531858</v>
      </c>
      <c r="H115" s="23" t="n">
        <v>2.1</v>
      </c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4.1" hidden="false" customHeight="true" outlineLevel="0" collapsed="false">
      <c r="B116" s="1" t="n">
        <v>2017</v>
      </c>
      <c r="C116" s="22" t="n">
        <v>22101</v>
      </c>
      <c r="D116" s="22" t="n">
        <v>28277</v>
      </c>
      <c r="E116" s="21" t="n">
        <v>1.27944436903308</v>
      </c>
      <c r="F116" s="22" t="n">
        <v>15225</v>
      </c>
      <c r="G116" s="21" t="n">
        <v>0.538423453690278</v>
      </c>
      <c r="H116" s="23" t="n">
        <v>1.16489774786435</v>
      </c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4.1" hidden="false" customHeight="true" outlineLevel="0" collapsed="false">
      <c r="C117" s="22"/>
      <c r="D117" s="22"/>
      <c r="E117" s="21"/>
      <c r="F117" s="22"/>
      <c r="G117" s="21"/>
      <c r="H117" s="2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4.1" hidden="false" customHeight="true" outlineLevel="0" collapsed="false">
      <c r="A118" s="1" t="s">
        <v>17</v>
      </c>
      <c r="B118" s="81" t="n">
        <v>2019</v>
      </c>
      <c r="C118" s="22" t="n">
        <v>5365</v>
      </c>
      <c r="D118" s="22" t="n">
        <v>2754</v>
      </c>
      <c r="E118" s="21" t="n">
        <f aca="false">D118/C118</f>
        <v>0.513327120223672</v>
      </c>
      <c r="F118" s="22" t="n">
        <v>1688</v>
      </c>
      <c r="G118" s="21" t="n">
        <f aca="false">F118/D118</f>
        <v>0.612926652142338</v>
      </c>
      <c r="H118" s="23" t="n">
        <v>1.8</v>
      </c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4.1" hidden="false" customHeight="true" outlineLevel="0" collapsed="false">
      <c r="A119" s="3"/>
      <c r="B119" s="1" t="n">
        <v>2018</v>
      </c>
      <c r="C119" s="22" t="n">
        <v>5056</v>
      </c>
      <c r="D119" s="22" t="n">
        <v>4846</v>
      </c>
      <c r="E119" s="21" t="n">
        <f aca="false">D119/C119</f>
        <v>0.958465189873418</v>
      </c>
      <c r="F119" s="22" t="n">
        <v>2294</v>
      </c>
      <c r="G119" s="21" t="n">
        <f aca="false">F119/D119</f>
        <v>0.473380107304994</v>
      </c>
      <c r="H119" s="23" t="n">
        <v>1.1</v>
      </c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4.1" hidden="false" customHeight="true" outlineLevel="0" collapsed="false">
      <c r="B120" s="1" t="n">
        <v>2017</v>
      </c>
      <c r="C120" s="22" t="n">
        <v>6510</v>
      </c>
      <c r="D120" s="22" t="n">
        <v>6742</v>
      </c>
      <c r="E120" s="21" t="n">
        <v>1.03563748079877</v>
      </c>
      <c r="F120" s="22" t="n">
        <v>4037</v>
      </c>
      <c r="G120" s="21" t="n">
        <v>0.598783743696233</v>
      </c>
      <c r="H120" s="23" t="n">
        <v>2.61282660332542</v>
      </c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4.1" hidden="false" customHeight="true" outlineLevel="0" collapsed="false">
      <c r="C121" s="22"/>
      <c r="D121" s="22"/>
      <c r="E121" s="21"/>
      <c r="F121" s="22"/>
      <c r="G121" s="21"/>
      <c r="H121" s="2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customFormat="false" ht="14.1" hidden="false" customHeight="true" outlineLevel="0" collapsed="false">
      <c r="A122" s="1" t="s">
        <v>18</v>
      </c>
      <c r="B122" s="81" t="n">
        <v>2019</v>
      </c>
      <c r="C122" s="22" t="n">
        <v>18662</v>
      </c>
      <c r="D122" s="22" t="n">
        <v>17926</v>
      </c>
      <c r="E122" s="21" t="n">
        <f aca="false">D122/C122</f>
        <v>0.96056156896367</v>
      </c>
      <c r="F122" s="22" t="n">
        <v>7098</v>
      </c>
      <c r="G122" s="21" t="n">
        <f aca="false">F122/D122</f>
        <v>0.395961173714158</v>
      </c>
      <c r="H122" s="23" t="n">
        <v>0.4</v>
      </c>
      <c r="HV122" s="53"/>
      <c r="HW122" s="53"/>
      <c r="HX122" s="53"/>
      <c r="HY122" s="53"/>
      <c r="HZ122" s="53"/>
      <c r="IA122" s="53"/>
      <c r="IB122" s="53"/>
      <c r="IC122" s="53"/>
      <c r="ID122" s="53"/>
      <c r="IE122" s="53"/>
      <c r="IF122" s="53"/>
      <c r="IG122" s="53"/>
      <c r="IH122" s="53"/>
      <c r="II122" s="53"/>
      <c r="IJ122" s="53"/>
      <c r="IK122" s="53"/>
      <c r="IL122" s="53"/>
      <c r="IM122" s="53"/>
      <c r="IN122" s="53"/>
      <c r="IO122" s="53"/>
      <c r="IP122" s="53"/>
      <c r="IQ122" s="53"/>
      <c r="IR122" s="53"/>
      <c r="IS122" s="53"/>
      <c r="IT122" s="53"/>
      <c r="IU122" s="53"/>
      <c r="IV122" s="53"/>
    </row>
    <row r="123" customFormat="false" ht="14.1" hidden="false" customHeight="true" outlineLevel="0" collapsed="false">
      <c r="A123" s="3"/>
      <c r="B123" s="1" t="n">
        <v>2018</v>
      </c>
      <c r="C123" s="22" t="n">
        <v>23000</v>
      </c>
      <c r="D123" s="22" t="n">
        <v>23541</v>
      </c>
      <c r="E123" s="21" t="n">
        <f aca="false">D123/C123</f>
        <v>1.02352173913043</v>
      </c>
      <c r="F123" s="22" t="n">
        <v>9406</v>
      </c>
      <c r="G123" s="21" t="n">
        <f aca="false">F123/D123</f>
        <v>0.399558217577843</v>
      </c>
      <c r="H123" s="23" t="n">
        <v>0.8</v>
      </c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4.1" hidden="false" customHeight="true" outlineLevel="0" collapsed="false">
      <c r="B124" s="1" t="n">
        <v>2017</v>
      </c>
      <c r="C124" s="22" t="n">
        <v>20081.5</v>
      </c>
      <c r="D124" s="22" t="n">
        <v>17298</v>
      </c>
      <c r="E124" s="21" t="n">
        <v>0.861389836416602</v>
      </c>
      <c r="F124" s="22" t="n">
        <v>6232</v>
      </c>
      <c r="G124" s="21" t="n">
        <v>0.360272863914903</v>
      </c>
      <c r="H124" s="23" t="n">
        <v>1.50353330326267</v>
      </c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4.1" hidden="false" customHeight="true" outlineLevel="0" collapsed="false">
      <c r="C125" s="22"/>
      <c r="D125" s="22"/>
      <c r="E125" s="21"/>
      <c r="F125" s="22"/>
      <c r="G125" s="21"/>
      <c r="H125" s="2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4.1" hidden="false" customHeight="true" outlineLevel="0" collapsed="false">
      <c r="A126" s="27" t="s">
        <v>19</v>
      </c>
      <c r="B126" s="27" t="n">
        <v>2019</v>
      </c>
      <c r="C126" s="29" t="n">
        <f aca="false">C122+C118+C114+C110+C106+C102+C98+C94+C90</f>
        <v>104896</v>
      </c>
      <c r="D126" s="47" t="n">
        <f aca="false">D122+D118+D114+D110+D106+D102+D98+D94+D90</f>
        <v>98629</v>
      </c>
      <c r="E126" s="32" t="n">
        <f aca="false">D126/C126</f>
        <v>0.940255109823063</v>
      </c>
      <c r="F126" s="47" t="n">
        <f aca="false">F122+F118+F114+F110+F106+F102+F98+F94+F90</f>
        <v>51270</v>
      </c>
      <c r="G126" s="32" t="n">
        <f aca="false">F126/D126</f>
        <v>0.519826825781464</v>
      </c>
      <c r="H126" s="66" t="n">
        <v>2.1</v>
      </c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4.1" hidden="false" customHeight="true" outlineLevel="0" collapsed="false">
      <c r="A127" s="27"/>
      <c r="B127" s="27" t="n">
        <v>2018</v>
      </c>
      <c r="C127" s="47" t="n">
        <v>121938</v>
      </c>
      <c r="D127" s="47" t="n">
        <v>130320</v>
      </c>
      <c r="E127" s="32" t="n">
        <f aca="false">D127/C127</f>
        <v>1.06873985139989</v>
      </c>
      <c r="F127" s="47" t="n">
        <v>64082</v>
      </c>
      <c r="G127" s="32" t="n">
        <f aca="false">F127/D127</f>
        <v>0.491728054020872</v>
      </c>
      <c r="H127" s="66" t="n">
        <v>2.3</v>
      </c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4.1" hidden="false" customHeight="true" outlineLevel="0" collapsed="false">
      <c r="A128" s="73"/>
      <c r="B128" s="73" t="n">
        <v>2017</v>
      </c>
      <c r="C128" s="75" t="n">
        <v>115258.5</v>
      </c>
      <c r="D128" s="75" t="n">
        <v>121445</v>
      </c>
      <c r="E128" s="76" t="n">
        <v>1.05367500010845</v>
      </c>
      <c r="F128" s="75" t="n">
        <v>57920</v>
      </c>
      <c r="G128" s="76" t="n">
        <v>0.476923710321545</v>
      </c>
      <c r="H128" s="77" t="n">
        <v>1.92104237429701</v>
      </c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4.1" hidden="false" customHeight="true" outlineLevel="0" collapsed="false">
      <c r="A129" s="42"/>
      <c r="B129" s="42"/>
      <c r="C129" s="24"/>
      <c r="D129" s="24"/>
      <c r="E129" s="24"/>
      <c r="F129" s="56"/>
      <c r="G129" s="56"/>
      <c r="H129" s="57"/>
    </row>
    <row r="130" customFormat="false" ht="14.1" hidden="false" customHeight="true" outlineLevel="0" collapsed="false">
      <c r="A130" s="64" t="s">
        <v>46</v>
      </c>
      <c r="B130" s="42"/>
      <c r="C130" s="24"/>
      <c r="D130" s="24"/>
      <c r="E130" s="24"/>
      <c r="F130" s="56"/>
      <c r="G130" s="56"/>
      <c r="H130" s="57"/>
    </row>
    <row r="131" s="63" customFormat="true" ht="14.1" hidden="false" customHeight="true" outlineLevel="0" collapsed="false">
      <c r="A131" s="64" t="s">
        <v>51</v>
      </c>
      <c r="B131" s="61"/>
    </row>
    <row r="132" s="63" customFormat="true" ht="14.1" hidden="false" customHeight="true" outlineLevel="0" collapsed="false">
      <c r="A132" s="61"/>
      <c r="B132" s="61"/>
    </row>
    <row r="133" s="63" customFormat="true" ht="14.1" hidden="false" customHeight="true" outlineLevel="0" collapsed="false">
      <c r="A133" s="78" t="s">
        <v>52</v>
      </c>
      <c r="B133" s="61"/>
    </row>
    <row r="134" s="63" customFormat="true" ht="14.1" hidden="false" customHeight="true" outlineLevel="0" collapsed="false">
      <c r="A134" s="61"/>
      <c r="B134" s="61"/>
    </row>
    <row r="135" customFormat="false" ht="14.1" hidden="false" customHeight="true" outlineLevel="0" collapsed="false"/>
    <row r="136" customFormat="false" ht="14.1" hidden="false" customHeight="true" outlineLevel="0" collapsed="false"/>
    <row r="137" customFormat="false" ht="14.1" hidden="false" customHeight="true" outlineLevel="0" collapsed="false"/>
    <row r="138" customFormat="false" ht="14.1" hidden="false" customHeight="true" outlineLevel="0" collapsed="false"/>
    <row r="139" customFormat="false" ht="14.1" hidden="false" customHeight="true" outlineLevel="0" collapsed="false"/>
    <row r="140" customFormat="false" ht="14.1" hidden="false" customHeight="true" outlineLevel="0" collapsed="false"/>
    <row r="141" customFormat="false" ht="14.1" hidden="false" customHeight="true" outlineLevel="0" collapsed="false"/>
    <row r="142" customFormat="false" ht="14.1" hidden="false" customHeight="true" outlineLevel="0" collapsed="false"/>
    <row r="143" customFormat="false" ht="14.1" hidden="false" customHeight="true" outlineLevel="0" collapsed="false"/>
    <row r="144" customFormat="false" ht="14.1" hidden="false" customHeight="true" outlineLevel="0" collapsed="false"/>
    <row r="145" customFormat="false" ht="14.1" hidden="false" customHeight="true" outlineLevel="0" collapsed="false"/>
    <row r="146" customFormat="false" ht="14.1" hidden="false" customHeight="true" outlineLevel="0" collapsed="false"/>
    <row r="147" customFormat="false" ht="14.1" hidden="false" customHeight="true" outlineLevel="0" collapsed="false"/>
    <row r="148" customFormat="false" ht="14.1" hidden="false" customHeight="true" outlineLevel="0" collapsed="false"/>
    <row r="149" customFormat="false" ht="14.1" hidden="false" customHeight="true" outlineLevel="0" collapsed="false"/>
    <row r="150" customFormat="false" ht="14.1" hidden="false" customHeight="true" outlineLevel="0" collapsed="false"/>
    <row r="151" customFormat="false" ht="14.1" hidden="false" customHeight="true" outlineLevel="0" collapsed="false"/>
    <row r="152" customFormat="false" ht="14.1" hidden="false" customHeight="true" outlineLevel="0" collapsed="false"/>
    <row r="153" customFormat="false" ht="14.1" hidden="false" customHeight="true" outlineLevel="0" collapsed="false"/>
    <row r="154" customFormat="false" ht="14.1" hidden="false" customHeight="true" outlineLevel="0" collapsed="false"/>
    <row r="155" customFormat="false" ht="14.1" hidden="false" customHeight="true" outlineLevel="0" collapsed="false"/>
    <row r="156" customFormat="false" ht="14.1" hidden="false" customHeight="true" outlineLevel="0" collapsed="false"/>
    <row r="157" customFormat="false" ht="14.1" hidden="false" customHeight="true" outlineLevel="0" collapsed="false"/>
    <row r="158" customFormat="false" ht="14.1" hidden="false" customHeight="true" outlineLevel="0" collapsed="false"/>
    <row r="159" customFormat="false" ht="14.1" hidden="false" customHeight="true" outlineLevel="0" collapsed="false"/>
    <row r="160" customFormat="false" ht="14.1" hidden="false" customHeight="true" outlineLevel="0" collapsed="false"/>
    <row r="161" customFormat="false" ht="14.1" hidden="false" customHeight="true" outlineLevel="0" collapsed="false"/>
    <row r="162" customFormat="false" ht="14.1" hidden="false" customHeight="true" outlineLevel="0" collapsed="false"/>
    <row r="163" customFormat="false" ht="14.1" hidden="false" customHeight="true" outlineLevel="0" collapsed="false"/>
    <row r="164" customFormat="false" ht="14.1" hidden="false" customHeight="true" outlineLevel="0" collapsed="false"/>
    <row r="165" customFormat="false" ht="14.1" hidden="false" customHeight="true" outlineLevel="0" collapsed="false"/>
    <row r="166" customFormat="false" ht="14.1" hidden="false" customHeight="true" outlineLevel="0" collapsed="false"/>
    <row r="167" customFormat="false" ht="14.1" hidden="false" customHeight="true" outlineLevel="0" collapsed="false"/>
    <row r="168" customFormat="false" ht="14.1" hidden="false" customHeight="true" outlineLevel="0" collapsed="false"/>
    <row r="169" customFormat="false" ht="14.1" hidden="false" customHeight="true" outlineLevel="0" collapsed="false"/>
    <row r="170" customFormat="false" ht="14.1" hidden="false" customHeight="true" outlineLevel="0" collapsed="false"/>
    <row r="171" customFormat="false" ht="14.1" hidden="false" customHeight="true" outlineLevel="0" collapsed="false"/>
    <row r="172" customFormat="false" ht="14.1" hidden="false" customHeight="true" outlineLevel="0" collapsed="false"/>
    <row r="173" customFormat="false" ht="14.1" hidden="false" customHeight="true" outlineLevel="0" collapsed="false"/>
    <row r="174" customFormat="false" ht="14.1" hidden="false" customHeight="true" outlineLevel="0" collapsed="false"/>
    <row r="175" customFormat="false" ht="14.1" hidden="false" customHeight="true" outlineLevel="0" collapsed="false"/>
    <row r="176" customFormat="false" ht="14.1" hidden="false" customHeight="true" outlineLevel="0" collapsed="false"/>
    <row r="177" customFormat="false" ht="14.1" hidden="false" customHeight="true" outlineLevel="0" collapsed="false"/>
    <row r="178" customFormat="false" ht="14.1" hidden="false" customHeight="true" outlineLevel="0" collapsed="false"/>
    <row r="179" customFormat="false" ht="14.1" hidden="false" customHeight="true" outlineLevel="0" collapsed="false"/>
    <row r="180" customFormat="false" ht="14.1" hidden="false" customHeight="true" outlineLevel="0" collapsed="false"/>
    <row r="181" customFormat="false" ht="14.1" hidden="false" customHeight="true" outlineLevel="0" collapsed="false"/>
    <row r="182" customFormat="false" ht="14.1" hidden="false" customHeight="true" outlineLevel="0" collapsed="false"/>
    <row r="183" customFormat="false" ht="14.1" hidden="false" customHeight="true" outlineLevel="0" collapsed="false"/>
    <row r="184" customFormat="false" ht="14.1" hidden="false" customHeight="true" outlineLevel="0" collapsed="false"/>
    <row r="185" customFormat="false" ht="14.1" hidden="false" customHeight="true" outlineLevel="0" collapsed="false"/>
    <row r="186" customFormat="false" ht="14.1" hidden="false" customHeight="true" outlineLevel="0" collapsed="false"/>
    <row r="187" customFormat="false" ht="14.1" hidden="false" customHeight="true" outlineLevel="0" collapsed="false"/>
    <row r="188" customFormat="false" ht="14.1" hidden="false" customHeight="true" outlineLevel="0" collapsed="false"/>
    <row r="189" customFormat="false" ht="14.1" hidden="false" customHeight="true" outlineLevel="0" collapsed="false"/>
    <row r="190" customFormat="false" ht="14.1" hidden="false" customHeight="true" outlineLevel="0" collapsed="false"/>
    <row r="191" customFormat="false" ht="14.1" hidden="false" customHeight="true" outlineLevel="0" collapsed="false"/>
    <row r="192" customFormat="false" ht="14.1" hidden="false" customHeight="true" outlineLevel="0" collapsed="false"/>
    <row r="193" customFormat="false" ht="14.1" hidden="false" customHeight="true" outlineLevel="0" collapsed="false"/>
    <row r="194" customFormat="false" ht="14.1" hidden="false" customHeight="true" outlineLevel="0" collapsed="false"/>
    <row r="195" customFormat="false" ht="14.1" hidden="false" customHeight="true" outlineLevel="0" collapsed="false"/>
    <row r="196" customFormat="false" ht="14.1" hidden="false" customHeight="true" outlineLevel="0" collapsed="false"/>
    <row r="197" customFormat="false" ht="14.1" hidden="false" customHeight="true" outlineLevel="0" collapsed="false"/>
    <row r="198" customFormat="false" ht="14.1" hidden="false" customHeight="true" outlineLevel="0" collapsed="false"/>
    <row r="199" customFormat="false" ht="14.1" hidden="false" customHeight="true" outlineLevel="0" collapsed="false"/>
    <row r="200" customFormat="false" ht="14.1" hidden="false" customHeight="true" outlineLevel="0" collapsed="false"/>
    <row r="201" customFormat="false" ht="14.1" hidden="false" customHeight="true" outlineLevel="0" collapsed="false"/>
    <row r="202" customFormat="false" ht="14.1" hidden="false" customHeight="true" outlineLevel="0" collapsed="false"/>
    <row r="203" customFormat="false" ht="14.1" hidden="false" customHeight="true" outlineLevel="0" collapsed="false"/>
    <row r="204" customFormat="false" ht="14.1" hidden="false" customHeight="true" outlineLevel="0" collapsed="false"/>
    <row r="205" customFormat="false" ht="14.1" hidden="false" customHeight="true" outlineLevel="0" collapsed="false"/>
    <row r="206" customFormat="false" ht="14.1" hidden="false" customHeight="true" outlineLevel="0" collapsed="false"/>
    <row r="207" customFormat="false" ht="14.1" hidden="false" customHeight="true" outlineLevel="0" collapsed="false"/>
    <row r="208" customFormat="false" ht="14.1" hidden="false" customHeight="true" outlineLevel="0" collapsed="false"/>
    <row r="209" customFormat="false" ht="14.1" hidden="false" customHeight="true" outlineLevel="0" collapsed="false"/>
    <row r="210" customFormat="false" ht="14.1" hidden="false" customHeight="true" outlineLevel="0" collapsed="false"/>
    <row r="211" customFormat="false" ht="14.1" hidden="false" customHeight="true" outlineLevel="0" collapsed="false"/>
    <row r="212" customFormat="false" ht="14.1" hidden="false" customHeight="true" outlineLevel="0" collapsed="false"/>
    <row r="213" customFormat="false" ht="14.1" hidden="false" customHeight="true" outlineLevel="0" collapsed="false"/>
    <row r="214" customFormat="false" ht="14.1" hidden="false" customHeight="true" outlineLevel="0" collapsed="false"/>
    <row r="215" customFormat="false" ht="14.1" hidden="false" customHeight="true" outlineLevel="0" collapsed="false"/>
    <row r="216" customFormat="false" ht="14.1" hidden="false" customHeight="true" outlineLevel="0" collapsed="false"/>
    <row r="217" customFormat="false" ht="14.1" hidden="false" customHeight="true" outlineLevel="0" collapsed="false"/>
    <row r="218" customFormat="false" ht="14.1" hidden="false" customHeight="true" outlineLevel="0" collapsed="false"/>
    <row r="219" customFormat="false" ht="14.1" hidden="false" customHeight="true" outlineLevel="0" collapsed="false"/>
    <row r="220" customFormat="false" ht="14.1" hidden="false" customHeight="true" outlineLevel="0" collapsed="false"/>
    <row r="221" customFormat="false" ht="14.1" hidden="false" customHeight="true" outlineLevel="0" collapsed="false"/>
    <row r="222" customFormat="false" ht="14.1" hidden="false" customHeight="true" outlineLevel="0" collapsed="false"/>
    <row r="223" customFormat="false" ht="14.1" hidden="false" customHeight="true" outlineLevel="0" collapsed="false"/>
    <row r="224" customFormat="false" ht="14.1" hidden="false" customHeight="true" outlineLevel="0" collapsed="false"/>
    <row r="225" customFormat="false" ht="14.1" hidden="false" customHeight="true" outlineLevel="0" collapsed="false"/>
    <row r="226" customFormat="false" ht="14.1" hidden="false" customHeight="true" outlineLevel="0" collapsed="false"/>
    <row r="227" customFormat="false" ht="14.1" hidden="false" customHeight="true" outlineLevel="0" collapsed="false"/>
    <row r="228" customFormat="false" ht="14.1" hidden="false" customHeight="true" outlineLevel="0" collapsed="false"/>
    <row r="229" customFormat="false" ht="14.1" hidden="false" customHeight="true" outlineLevel="0" collapsed="false"/>
    <row r="230" customFormat="false" ht="14.1" hidden="false" customHeight="true" outlineLevel="0" collapsed="false"/>
    <row r="231" customFormat="false" ht="14.1" hidden="false" customHeight="true" outlineLevel="0" collapsed="false"/>
    <row r="232" customFormat="false" ht="14.1" hidden="false" customHeight="true" outlineLevel="0" collapsed="false"/>
    <row r="233" customFormat="false" ht="14.1" hidden="false" customHeight="true" outlineLevel="0" collapsed="false"/>
    <row r="234" customFormat="false" ht="14.1" hidden="false" customHeight="true" outlineLevel="0" collapsed="false"/>
    <row r="235" customFormat="false" ht="14.1" hidden="false" customHeight="true" outlineLevel="0" collapsed="false"/>
    <row r="236" customFormat="false" ht="14.1" hidden="false" customHeight="true" outlineLevel="0" collapsed="false"/>
    <row r="237" customFormat="false" ht="14.1" hidden="false" customHeight="true" outlineLevel="0" collapsed="false"/>
    <row r="238" customFormat="false" ht="14.1" hidden="false" customHeight="true" outlineLevel="0" collapsed="false"/>
    <row r="239" customFormat="false" ht="14.1" hidden="false" customHeight="true" outlineLevel="0" collapsed="false"/>
    <row r="240" customFormat="false" ht="14.1" hidden="false" customHeight="true" outlineLevel="0" collapsed="false"/>
    <row r="241" customFormat="false" ht="14.1" hidden="false" customHeight="true" outlineLevel="0" collapsed="false"/>
    <row r="242" customFormat="false" ht="14.1" hidden="false" customHeight="true" outlineLevel="0" collapsed="false"/>
    <row r="243" customFormat="false" ht="14.1" hidden="false" customHeight="true" outlineLevel="0" collapsed="false"/>
    <row r="244" customFormat="false" ht="14.1" hidden="false" customHeight="true" outlineLevel="0" collapsed="false"/>
    <row r="245" customFormat="false" ht="14.1" hidden="false" customHeight="true" outlineLevel="0" collapsed="false"/>
    <row r="246" customFormat="false" ht="14.1" hidden="false" customHeight="true" outlineLevel="0" collapsed="false"/>
    <row r="247" customFormat="false" ht="14.1" hidden="false" customHeight="true" outlineLevel="0" collapsed="false"/>
    <row r="248" customFormat="false" ht="14.1" hidden="false" customHeight="true" outlineLevel="0" collapsed="false"/>
    <row r="249" customFormat="false" ht="14.1" hidden="false" customHeight="true" outlineLevel="0" collapsed="false"/>
    <row r="250" customFormat="false" ht="14.1" hidden="false" customHeight="true" outlineLevel="0" collapsed="false"/>
    <row r="251" customFormat="false" ht="14.1" hidden="false" customHeight="true" outlineLevel="0" collapsed="false"/>
    <row r="252" customFormat="false" ht="14.1" hidden="false" customHeight="true" outlineLevel="0" collapsed="false"/>
    <row r="253" customFormat="false" ht="14.1" hidden="false" customHeight="true" outlineLevel="0" collapsed="false"/>
    <row r="254" customFormat="false" ht="14.1" hidden="false" customHeight="true" outlineLevel="0" collapsed="false"/>
    <row r="255" customFormat="false" ht="14.1" hidden="false" customHeight="true" outlineLevel="0" collapsed="false"/>
    <row r="256" customFormat="false" ht="14.1" hidden="false" customHeight="true" outlineLevel="0" collapsed="false"/>
    <row r="257" customFormat="false" ht="14.1" hidden="false" customHeight="true" outlineLevel="0" collapsed="false"/>
    <row r="258" customFormat="false" ht="14.1" hidden="false" customHeight="true" outlineLevel="0" collapsed="false"/>
    <row r="259" customFormat="false" ht="14.1" hidden="false" customHeight="true" outlineLevel="0" collapsed="false"/>
    <row r="260" customFormat="false" ht="14.1" hidden="false" customHeight="true" outlineLevel="0" collapsed="false"/>
    <row r="261" customFormat="false" ht="14.1" hidden="false" customHeight="true" outlineLevel="0" collapsed="false"/>
    <row r="262" customFormat="false" ht="14.1" hidden="false" customHeight="true" outlineLevel="0" collapsed="false"/>
    <row r="263" customFormat="false" ht="14.1" hidden="false" customHeight="true" outlineLevel="0" collapsed="false"/>
    <row r="264" customFormat="false" ht="14.1" hidden="false" customHeight="true" outlineLevel="0" collapsed="false"/>
    <row r="265" customFormat="false" ht="14.1" hidden="false" customHeight="true" outlineLevel="0" collapsed="false"/>
    <row r="266" customFormat="false" ht="14.1" hidden="false" customHeight="true" outlineLevel="0" collapsed="false"/>
    <row r="267" customFormat="false" ht="14.1" hidden="false" customHeight="true" outlineLevel="0" collapsed="false"/>
    <row r="268" customFormat="false" ht="14.1" hidden="false" customHeight="true" outlineLevel="0" collapsed="false"/>
    <row r="269" customFormat="false" ht="14.1" hidden="false" customHeight="true" outlineLevel="0" collapsed="false"/>
    <row r="270" customFormat="false" ht="14.1" hidden="false" customHeight="true" outlineLevel="0" collapsed="false"/>
    <row r="271" customFormat="false" ht="14.1" hidden="false" customHeight="true" outlineLevel="0" collapsed="false"/>
    <row r="272" customFormat="false" ht="14.1" hidden="false" customHeight="true" outlineLevel="0" collapsed="false"/>
    <row r="273" customFormat="false" ht="14.1" hidden="false" customHeight="true" outlineLevel="0" collapsed="false"/>
    <row r="274" customFormat="false" ht="14.1" hidden="false" customHeight="true" outlineLevel="0" collapsed="false"/>
    <row r="275" customFormat="false" ht="14.1" hidden="false" customHeight="true" outlineLevel="0" collapsed="false"/>
    <row r="276" customFormat="false" ht="14.1" hidden="false" customHeight="true" outlineLevel="0" collapsed="false"/>
    <row r="277" customFormat="false" ht="14.1" hidden="false" customHeight="true" outlineLevel="0" collapsed="false"/>
    <row r="278" customFormat="false" ht="14.1" hidden="false" customHeight="true" outlineLevel="0" collapsed="false"/>
    <row r="279" customFormat="false" ht="14.1" hidden="false" customHeight="true" outlineLevel="0" collapsed="false"/>
    <row r="280" customFormat="false" ht="14.1" hidden="false" customHeight="true" outlineLevel="0" collapsed="false"/>
    <row r="281" customFormat="false" ht="14.1" hidden="false" customHeight="true" outlineLevel="0" collapsed="false"/>
    <row r="282" customFormat="false" ht="14.1" hidden="false" customHeight="true" outlineLevel="0" collapsed="false"/>
    <row r="283" customFormat="false" ht="14.1" hidden="false" customHeight="true" outlineLevel="0" collapsed="false"/>
    <row r="284" customFormat="false" ht="14.1" hidden="false" customHeight="true" outlineLevel="0" collapsed="false"/>
    <row r="285" customFormat="false" ht="14.1" hidden="false" customHeight="true" outlineLevel="0" collapsed="false"/>
    <row r="286" customFormat="false" ht="14.1" hidden="false" customHeight="true" outlineLevel="0" collapsed="false"/>
    <row r="287" customFormat="false" ht="14.1" hidden="false" customHeight="true" outlineLevel="0" collapsed="false"/>
    <row r="288" customFormat="false" ht="14.1" hidden="false" customHeight="true" outlineLevel="0" collapsed="false"/>
    <row r="289" customFormat="false" ht="14.1" hidden="false" customHeight="true" outlineLevel="0" collapsed="false"/>
    <row r="290" customFormat="false" ht="14.1" hidden="false" customHeight="true" outlineLevel="0" collapsed="false"/>
    <row r="291" customFormat="false" ht="14.1" hidden="false" customHeight="true" outlineLevel="0" collapsed="false"/>
    <row r="292" customFormat="false" ht="14.1" hidden="false" customHeight="true" outlineLevel="0" collapsed="false"/>
    <row r="293" customFormat="false" ht="14.1" hidden="false" customHeight="true" outlineLevel="0" collapsed="false"/>
    <row r="294" customFormat="false" ht="14.1" hidden="false" customHeight="true" outlineLevel="0" collapsed="false"/>
    <row r="295" customFormat="false" ht="14.1" hidden="false" customHeight="true" outlineLevel="0" collapsed="false"/>
    <row r="296" customFormat="false" ht="14.1" hidden="false" customHeight="true" outlineLevel="0" collapsed="false"/>
    <row r="297" customFormat="false" ht="14.1" hidden="false" customHeight="true" outlineLevel="0" collapsed="false"/>
    <row r="298" customFormat="false" ht="14.1" hidden="false" customHeight="true" outlineLevel="0" collapsed="false"/>
    <row r="299" customFormat="false" ht="14.1" hidden="false" customHeight="true" outlineLevel="0" collapsed="false"/>
    <row r="300" customFormat="false" ht="14.1" hidden="false" customHeight="true" outlineLevel="0" collapsed="false"/>
    <row r="301" customFormat="false" ht="14.1" hidden="false" customHeight="true" outlineLevel="0" collapsed="false"/>
    <row r="302" customFormat="false" ht="14.1" hidden="false" customHeight="true" outlineLevel="0" collapsed="false"/>
    <row r="303" customFormat="false" ht="14.1" hidden="false" customHeight="true" outlineLevel="0" collapsed="false"/>
    <row r="304" customFormat="false" ht="14.1" hidden="false" customHeight="true" outlineLevel="0" collapsed="false"/>
    <row r="305" customFormat="false" ht="14.1" hidden="false" customHeight="true" outlineLevel="0" collapsed="false"/>
    <row r="306" customFormat="false" ht="14.1" hidden="false" customHeight="true" outlineLevel="0" collapsed="false"/>
    <row r="307" customFormat="false" ht="14.1" hidden="false" customHeight="true" outlineLevel="0" collapsed="false"/>
    <row r="308" customFormat="false" ht="14.1" hidden="false" customHeight="true" outlineLevel="0" collapsed="false"/>
    <row r="309" customFormat="false" ht="14.1" hidden="false" customHeight="true" outlineLevel="0" collapsed="false"/>
    <row r="310" customFormat="false" ht="14.1" hidden="false" customHeight="true" outlineLevel="0" collapsed="false"/>
    <row r="311" customFormat="false" ht="14.1" hidden="false" customHeight="true" outlineLevel="0" collapsed="false"/>
    <row r="312" customFormat="false" ht="14.1" hidden="false" customHeight="true" outlineLevel="0" collapsed="false"/>
    <row r="313" customFormat="false" ht="14.1" hidden="false" customHeight="true" outlineLevel="0" collapsed="false"/>
    <row r="314" customFormat="false" ht="14.1" hidden="false" customHeight="true" outlineLevel="0" collapsed="false"/>
    <row r="315" customFormat="false" ht="14.1" hidden="false" customHeight="true" outlineLevel="0" collapsed="false"/>
    <row r="316" customFormat="false" ht="14.1" hidden="false" customHeight="true" outlineLevel="0" collapsed="false"/>
    <row r="317" customFormat="false" ht="14.1" hidden="false" customHeight="true" outlineLevel="0" collapsed="false"/>
    <row r="318" customFormat="false" ht="14.1" hidden="false" customHeight="true" outlineLevel="0" collapsed="false"/>
    <row r="319" customFormat="false" ht="14.1" hidden="false" customHeight="true" outlineLevel="0" collapsed="false"/>
    <row r="320" customFormat="false" ht="14.1" hidden="false" customHeight="true" outlineLevel="0" collapsed="false"/>
    <row r="321" customFormat="false" ht="14.1" hidden="false" customHeight="true" outlineLevel="0" collapsed="false"/>
    <row r="322" customFormat="false" ht="14.1" hidden="false" customHeight="true" outlineLevel="0" collapsed="false"/>
    <row r="323" customFormat="false" ht="14.1" hidden="false" customHeight="true" outlineLevel="0" collapsed="false"/>
    <row r="324" customFormat="false" ht="14.1" hidden="false" customHeight="true" outlineLevel="0" collapsed="false"/>
    <row r="325" customFormat="false" ht="14.1" hidden="false" customHeight="true" outlineLevel="0" collapsed="false"/>
    <row r="326" customFormat="false" ht="14.1" hidden="false" customHeight="true" outlineLevel="0" collapsed="false"/>
    <row r="327" customFormat="false" ht="14.1" hidden="false" customHeight="true" outlineLevel="0" collapsed="false"/>
    <row r="328" customFormat="false" ht="14.1" hidden="false" customHeight="true" outlineLevel="0" collapsed="false"/>
    <row r="329" customFormat="false" ht="14.1" hidden="false" customHeight="true" outlineLevel="0" collapsed="false"/>
  </sheetData>
  <mergeCells count="3">
    <mergeCell ref="C3:H3"/>
    <mergeCell ref="C46:H46"/>
    <mergeCell ref="C88:H8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4" man="true" max="16383" min="0"/>
    <brk id="87" man="true" max="16383" min="0"/>
    <brk id="133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9.42"/>
    <col collapsed="false" customWidth="true" hidden="false" outlineLevel="0" max="2" min="2" style="1" width="10"/>
    <col collapsed="false" customWidth="true" hidden="false" outlineLevel="0" max="3" min="3" style="3" width="15.71"/>
    <col collapsed="false" customWidth="true" hidden="false" outlineLevel="0" max="7" min="4" style="3" width="14.71"/>
    <col collapsed="false" customWidth="true" hidden="false" outlineLevel="0" max="8" min="8" style="3" width="15.71"/>
    <col collapsed="false" customWidth="true" hidden="false" outlineLevel="0" max="9" min="9" style="3" width="3.71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53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2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9" t="s">
        <v>3</v>
      </c>
      <c r="C4" s="10" t="s">
        <v>54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customFormat="false" ht="18" hidden="false" customHeight="true" outlineLevel="0" collapsed="false">
      <c r="A5" s="1" t="s">
        <v>10</v>
      </c>
      <c r="B5" s="1" t="n">
        <v>2018</v>
      </c>
      <c r="C5" s="22" t="n">
        <v>59790</v>
      </c>
      <c r="D5" s="22" t="n">
        <f aca="false">59359+147</f>
        <v>59506</v>
      </c>
      <c r="E5" s="21" t="n">
        <v>0.995</v>
      </c>
      <c r="F5" s="22" t="n">
        <v>30929</v>
      </c>
      <c r="G5" s="21" t="n">
        <v>0.52</v>
      </c>
      <c r="H5" s="23" t="n">
        <v>8.8</v>
      </c>
    </row>
    <row r="6" customFormat="false" ht="12.75" hidden="false" customHeight="true" outlineLevel="0" collapsed="false">
      <c r="B6" s="1" t="n">
        <v>2017</v>
      </c>
      <c r="C6" s="22" t="n">
        <v>61819</v>
      </c>
      <c r="D6" s="22" t="n">
        <f aca="false">63408+424</f>
        <v>63832</v>
      </c>
      <c r="E6" s="21" t="n">
        <v>1.03256280431583</v>
      </c>
      <c r="F6" s="22" t="n">
        <v>32006</v>
      </c>
      <c r="G6" s="21" t="n">
        <v>0.504762805955085</v>
      </c>
      <c r="H6" s="23" t="n">
        <v>5.19115671186027</v>
      </c>
    </row>
    <row r="7" customFormat="false" ht="12.75" hidden="false" customHeight="true" outlineLevel="0" collapsed="false">
      <c r="B7" s="1" t="n">
        <v>2016</v>
      </c>
      <c r="C7" s="22" t="n">
        <v>61916.5</v>
      </c>
      <c r="D7" s="22" t="n">
        <v>61214</v>
      </c>
      <c r="E7" s="21" t="n">
        <v>0.988654074438962</v>
      </c>
      <c r="F7" s="22" t="n">
        <v>33818</v>
      </c>
      <c r="G7" s="21" t="n">
        <v>0.552455320678276</v>
      </c>
      <c r="H7" s="23" t="n">
        <v>5.58873972440712</v>
      </c>
    </row>
    <row r="8" customFormat="false" ht="18" hidden="false" customHeight="true" outlineLevel="0" collapsed="false">
      <c r="A8" s="1" t="s">
        <v>11</v>
      </c>
      <c r="B8" s="1" t="n">
        <v>2018</v>
      </c>
      <c r="C8" s="22" t="n">
        <v>19556</v>
      </c>
      <c r="D8" s="22" t="n">
        <f aca="false">19664+91</f>
        <v>19755</v>
      </c>
      <c r="E8" s="21" t="n">
        <v>1.01</v>
      </c>
      <c r="F8" s="22" t="n">
        <v>13454</v>
      </c>
      <c r="G8" s="21" t="n">
        <v>0.681</v>
      </c>
      <c r="H8" s="23" t="n">
        <v>5.8</v>
      </c>
    </row>
    <row r="9" customFormat="false" ht="12.75" hidden="false" customHeight="true" outlineLevel="0" collapsed="false">
      <c r="B9" s="1" t="n">
        <v>2017</v>
      </c>
      <c r="C9" s="22" t="n">
        <v>21925</v>
      </c>
      <c r="D9" s="22" t="n">
        <f aca="false">24226+67</f>
        <v>24293</v>
      </c>
      <c r="E9" s="21" t="n">
        <v>1.108</v>
      </c>
      <c r="F9" s="22" t="n">
        <v>13879</v>
      </c>
      <c r="G9" s="21" t="n">
        <v>0.573</v>
      </c>
      <c r="H9" s="23" t="n">
        <v>3.30056683647844</v>
      </c>
    </row>
    <row r="10" customFormat="false" ht="12.75" hidden="false" customHeight="true" outlineLevel="0" collapsed="false">
      <c r="B10" s="1" t="n">
        <v>2016</v>
      </c>
      <c r="C10" s="22" t="n">
        <v>21789</v>
      </c>
      <c r="D10" s="22" t="n">
        <v>23441</v>
      </c>
      <c r="E10" s="21" t="n">
        <v>1.07581807333976</v>
      </c>
      <c r="F10" s="22" t="n">
        <v>14578</v>
      </c>
      <c r="G10" s="21" t="n">
        <v>0.621901795998464</v>
      </c>
      <c r="H10" s="23" t="n">
        <v>2.81245712717794</v>
      </c>
    </row>
    <row r="11" customFormat="false" ht="18" hidden="false" customHeight="true" outlineLevel="0" collapsed="false">
      <c r="A11" s="1" t="s">
        <v>12</v>
      </c>
      <c r="B11" s="1" t="n">
        <v>2018</v>
      </c>
      <c r="C11" s="22" t="n">
        <v>39780</v>
      </c>
      <c r="D11" s="22" t="n">
        <f aca="false">39937+206</f>
        <v>40143</v>
      </c>
      <c r="E11" s="21" t="n">
        <v>1.009</v>
      </c>
      <c r="F11" s="22" t="n">
        <v>22995</v>
      </c>
      <c r="G11" s="21" t="n">
        <v>0.573</v>
      </c>
      <c r="H11" s="23" t="n">
        <v>6.1</v>
      </c>
    </row>
    <row r="12" customFormat="false" ht="12.75" hidden="false" customHeight="true" outlineLevel="0" collapsed="false">
      <c r="B12" s="1" t="n">
        <v>2017</v>
      </c>
      <c r="C12" s="22" t="n">
        <v>42763</v>
      </c>
      <c r="D12" s="22" t="n">
        <f aca="false">45189+530</f>
        <v>45719</v>
      </c>
      <c r="E12" s="21" t="n">
        <v>1.069</v>
      </c>
      <c r="F12" s="22" t="n">
        <v>21182</v>
      </c>
      <c r="G12" s="21" t="n">
        <v>0.469</v>
      </c>
      <c r="H12" s="23" t="n">
        <v>4.76081483176928</v>
      </c>
    </row>
    <row r="13" customFormat="false" ht="12.75" hidden="false" customHeight="true" outlineLevel="0" collapsed="false">
      <c r="B13" s="1" t="n">
        <v>2016</v>
      </c>
      <c r="C13" s="22" t="n">
        <v>42654</v>
      </c>
      <c r="D13" s="22" t="n">
        <v>24170</v>
      </c>
      <c r="E13" s="21" t="n">
        <v>0.566652599990622</v>
      </c>
      <c r="F13" s="22" t="n">
        <v>17714</v>
      </c>
      <c r="G13" s="21" t="n">
        <v>0.732892014894497</v>
      </c>
      <c r="H13" s="23" t="n">
        <v>4.29039178051259</v>
      </c>
    </row>
    <row r="14" customFormat="false" ht="18" hidden="false" customHeight="true" outlineLevel="0" collapsed="false">
      <c r="A14" s="1" t="s">
        <v>13</v>
      </c>
      <c r="B14" s="1" t="n">
        <v>2018</v>
      </c>
      <c r="C14" s="22" t="n">
        <v>43966</v>
      </c>
      <c r="D14" s="22" t="n">
        <f aca="false">44348+346</f>
        <v>44694</v>
      </c>
      <c r="E14" s="21" t="n">
        <v>1.016</v>
      </c>
      <c r="F14" s="22" t="n">
        <v>26995</v>
      </c>
      <c r="G14" s="21" t="n">
        <v>0.604</v>
      </c>
      <c r="H14" s="23" t="n">
        <v>6</v>
      </c>
    </row>
    <row r="15" customFormat="false" ht="12.75" hidden="false" customHeight="true" outlineLevel="0" collapsed="false">
      <c r="B15" s="1" t="n">
        <v>2017</v>
      </c>
      <c r="C15" s="22" t="n">
        <v>37691</v>
      </c>
      <c r="D15" s="22" t="n">
        <f aca="false">24705+416</f>
        <v>25121</v>
      </c>
      <c r="E15" s="21" t="n">
        <v>0.666</v>
      </c>
      <c r="F15" s="22" t="n">
        <v>16951</v>
      </c>
      <c r="G15" s="21" t="n">
        <v>0.686</v>
      </c>
      <c r="H15" s="23" t="n">
        <v>4.89275758092962</v>
      </c>
    </row>
    <row r="16" customFormat="false" ht="12.75" hidden="false" customHeight="true" outlineLevel="0" collapsed="false">
      <c r="A16" s="82"/>
      <c r="B16" s="1" t="n">
        <v>2016</v>
      </c>
      <c r="C16" s="22" t="n">
        <v>37430.5</v>
      </c>
      <c r="D16" s="22" t="n">
        <v>25747</v>
      </c>
      <c r="E16" s="21" t="n">
        <v>0.687861503319486</v>
      </c>
      <c r="F16" s="22" t="n">
        <v>19418</v>
      </c>
      <c r="G16" s="21" t="n">
        <v>0.754184953586826</v>
      </c>
      <c r="H16" s="23" t="n">
        <v>2.47193325780204</v>
      </c>
      <c r="I16" s="24"/>
    </row>
    <row r="17" customFormat="false" ht="18" hidden="false" customHeight="true" outlineLevel="0" collapsed="false">
      <c r="A17" s="1" t="s">
        <v>14</v>
      </c>
      <c r="B17" s="1" t="n">
        <v>2018</v>
      </c>
      <c r="C17" s="22" t="n">
        <v>24892</v>
      </c>
      <c r="D17" s="22" t="n">
        <f aca="false">16683+142</f>
        <v>16825</v>
      </c>
      <c r="E17" s="21" t="n">
        <v>0.676</v>
      </c>
      <c r="F17" s="22" t="n">
        <v>10590</v>
      </c>
      <c r="G17" s="21" t="n">
        <v>0.629</v>
      </c>
      <c r="H17" s="23" t="n">
        <v>3.6</v>
      </c>
      <c r="I17" s="24"/>
    </row>
    <row r="18" customFormat="false" ht="12.75" hidden="false" customHeight="true" outlineLevel="0" collapsed="false">
      <c r="B18" s="1" t="n">
        <v>2017</v>
      </c>
      <c r="C18" s="22" t="n">
        <v>25321</v>
      </c>
      <c r="D18" s="22" t="n">
        <f aca="false">25586+198</f>
        <v>25784</v>
      </c>
      <c r="E18" s="21" t="n">
        <v>1.018</v>
      </c>
      <c r="F18" s="22" t="n">
        <v>12964</v>
      </c>
      <c r="G18" s="21" t="n">
        <v>0.507</v>
      </c>
      <c r="H18" s="23" t="n">
        <v>5.2055827989438</v>
      </c>
      <c r="I18" s="24"/>
    </row>
    <row r="19" customFormat="false" ht="12.75" hidden="false" customHeight="true" outlineLevel="0" collapsed="false">
      <c r="B19" s="1" t="n">
        <v>2016</v>
      </c>
      <c r="C19" s="22" t="n">
        <v>25509</v>
      </c>
      <c r="D19" s="22" t="n">
        <v>18996</v>
      </c>
      <c r="E19" s="21" t="n">
        <v>0.744678348818064</v>
      </c>
      <c r="F19" s="22" t="n">
        <v>13297</v>
      </c>
      <c r="G19" s="21" t="n">
        <v>0.699989471467677</v>
      </c>
      <c r="H19" s="23" t="n">
        <v>3.30901707151989</v>
      </c>
      <c r="I19" s="24"/>
    </row>
    <row r="20" customFormat="false" ht="18" hidden="false" customHeight="true" outlineLevel="0" collapsed="false">
      <c r="A20" s="1" t="s">
        <v>15</v>
      </c>
      <c r="B20" s="1" t="n">
        <v>2018</v>
      </c>
      <c r="C20" s="22" t="n">
        <v>32751</v>
      </c>
      <c r="D20" s="22" t="n">
        <f aca="false">31499+153</f>
        <v>31652</v>
      </c>
      <c r="E20" s="21" t="n">
        <v>0.966</v>
      </c>
      <c r="F20" s="22" t="n">
        <v>21680</v>
      </c>
      <c r="G20" s="21" t="n">
        <v>0.685</v>
      </c>
      <c r="H20" s="23" t="n">
        <v>4.2</v>
      </c>
      <c r="I20" s="24"/>
    </row>
    <row r="21" customFormat="false" ht="12.75" hidden="false" customHeight="true" outlineLevel="0" collapsed="false">
      <c r="B21" s="1" t="n">
        <v>2017</v>
      </c>
      <c r="C21" s="22" t="n">
        <v>37465</v>
      </c>
      <c r="D21" s="22" t="n">
        <f aca="false">41983+184</f>
        <v>42167</v>
      </c>
      <c r="E21" s="21" t="n">
        <v>1.126</v>
      </c>
      <c r="F21" s="22" t="n">
        <v>20369</v>
      </c>
      <c r="G21" s="21" t="n">
        <v>0.485</v>
      </c>
      <c r="H21" s="23" t="n">
        <v>2.61381997908944</v>
      </c>
      <c r="I21" s="24"/>
    </row>
    <row r="22" customFormat="false" ht="12.75" hidden="false" customHeight="true" outlineLevel="0" collapsed="false">
      <c r="B22" s="1" t="n">
        <v>2016</v>
      </c>
      <c r="C22" s="22" t="n">
        <v>37078.5</v>
      </c>
      <c r="D22" s="22" t="n">
        <v>34073</v>
      </c>
      <c r="E22" s="21" t="n">
        <v>0.918942244157666</v>
      </c>
      <c r="F22" s="22" t="n">
        <v>21291</v>
      </c>
      <c r="G22" s="21" t="n">
        <v>0.624864262025651</v>
      </c>
      <c r="H22" s="23" t="n">
        <v>3.24080597435536</v>
      </c>
      <c r="I22" s="24"/>
    </row>
    <row r="23" customFormat="false" ht="18" hidden="false" customHeight="true" outlineLevel="0" collapsed="false">
      <c r="A23" s="1" t="s">
        <v>33</v>
      </c>
      <c r="B23" s="1" t="n">
        <v>2018</v>
      </c>
      <c r="C23" s="22" t="n">
        <v>40729</v>
      </c>
      <c r="D23" s="22" t="n">
        <f aca="false">33471+49</f>
        <v>33520</v>
      </c>
      <c r="E23" s="21" t="n">
        <v>0.823</v>
      </c>
      <c r="F23" s="22" t="n">
        <v>21093</v>
      </c>
      <c r="G23" s="21" t="n">
        <v>0.629</v>
      </c>
      <c r="H23" s="23" t="n">
        <v>4.4</v>
      </c>
      <c r="I23" s="24"/>
    </row>
    <row r="24" customFormat="false" ht="12.75" hidden="false" customHeight="true" outlineLevel="0" collapsed="false">
      <c r="B24" s="1" t="n">
        <v>2017</v>
      </c>
      <c r="C24" s="22" t="n">
        <v>40391</v>
      </c>
      <c r="D24" s="22" t="n">
        <f aca="false">36179+17</f>
        <v>36196</v>
      </c>
      <c r="E24" s="21" t="n">
        <v>0.896</v>
      </c>
      <c r="F24" s="22" t="n">
        <v>24008</v>
      </c>
      <c r="G24" s="21" t="n">
        <v>0.664</v>
      </c>
      <c r="H24" s="23" t="n">
        <v>5.71401807877851</v>
      </c>
      <c r="I24" s="24"/>
    </row>
    <row r="25" customFormat="false" ht="12.75" hidden="false" customHeight="true" outlineLevel="0" collapsed="false">
      <c r="B25" s="1" t="n">
        <v>2016</v>
      </c>
      <c r="C25" s="22" t="n">
        <v>39993.5</v>
      </c>
      <c r="D25" s="22" t="n">
        <v>35392</v>
      </c>
      <c r="E25" s="21" t="n">
        <v>0.884943803368047</v>
      </c>
      <c r="F25" s="22" t="n">
        <v>23279</v>
      </c>
      <c r="G25" s="21" t="n">
        <v>0.657747513562387</v>
      </c>
      <c r="H25" s="23" t="n">
        <v>5.3266892907771</v>
      </c>
      <c r="I25" s="24"/>
    </row>
    <row r="26" customFormat="false" ht="18" hidden="false" customHeight="true" outlineLevel="0" collapsed="false">
      <c r="A26" s="1" t="s">
        <v>17</v>
      </c>
      <c r="B26" s="1" t="n">
        <v>2018</v>
      </c>
      <c r="C26" s="22" t="n">
        <v>15691.75</v>
      </c>
      <c r="D26" s="22" t="n">
        <f aca="false">14951+56</f>
        <v>15007</v>
      </c>
      <c r="E26" s="21" t="n">
        <v>0.956</v>
      </c>
      <c r="F26" s="22" t="n">
        <v>9723</v>
      </c>
      <c r="G26" s="21" t="n">
        <v>0.648</v>
      </c>
      <c r="H26" s="23" t="n">
        <v>6.6</v>
      </c>
      <c r="I26" s="24"/>
    </row>
    <row r="27" customFormat="false" ht="12.75" hidden="false" customHeight="true" outlineLevel="0" collapsed="false">
      <c r="A27" s="82"/>
      <c r="B27" s="1" t="n">
        <v>2017</v>
      </c>
      <c r="C27" s="22" t="n">
        <v>15142</v>
      </c>
      <c r="D27" s="22" t="n">
        <f aca="false">13963+63</f>
        <v>14026</v>
      </c>
      <c r="E27" s="21" t="n">
        <v>0.926</v>
      </c>
      <c r="F27" s="22" t="n">
        <v>8160</v>
      </c>
      <c r="G27" s="21" t="n">
        <v>0.584</v>
      </c>
      <c r="H27" s="23" t="n">
        <v>4.91745697225149</v>
      </c>
      <c r="I27" s="24"/>
    </row>
    <row r="28" customFormat="false" ht="12.75" hidden="false" customHeight="true" outlineLevel="0" collapsed="false">
      <c r="B28" s="1" t="n">
        <v>2016</v>
      </c>
      <c r="C28" s="22" t="n">
        <v>15046</v>
      </c>
      <c r="D28" s="22" t="n">
        <v>13634</v>
      </c>
      <c r="E28" s="21" t="n">
        <v>0.906154459657052</v>
      </c>
      <c r="F28" s="22" t="n">
        <v>9370</v>
      </c>
      <c r="G28" s="21" t="n">
        <v>0.687252457092563</v>
      </c>
      <c r="H28" s="23" t="n">
        <v>6.4034151547492</v>
      </c>
      <c r="I28" s="24"/>
    </row>
    <row r="29" customFormat="false" ht="18" hidden="false" customHeight="true" outlineLevel="0" collapsed="false">
      <c r="A29" s="1" t="s">
        <v>18</v>
      </c>
      <c r="B29" s="1" t="n">
        <v>2018</v>
      </c>
      <c r="C29" s="22" t="n">
        <v>26867</v>
      </c>
      <c r="D29" s="22" t="n">
        <f aca="false">27312+75</f>
        <v>27387</v>
      </c>
      <c r="E29" s="21" t="n">
        <v>1.019</v>
      </c>
      <c r="F29" s="22" t="n">
        <v>18149</v>
      </c>
      <c r="G29" s="21" t="n">
        <v>0.663</v>
      </c>
      <c r="H29" s="23" t="n">
        <v>3.3</v>
      </c>
      <c r="I29" s="24"/>
    </row>
    <row r="30" customFormat="false" ht="12.75" hidden="false" customHeight="true" outlineLevel="0" collapsed="false">
      <c r="B30" s="1" t="n">
        <v>2017</v>
      </c>
      <c r="C30" s="22" t="n">
        <v>31848</v>
      </c>
      <c r="D30" s="22" t="n">
        <f aca="false">36691+125</f>
        <v>36816</v>
      </c>
      <c r="E30" s="21" t="n">
        <v>1.156</v>
      </c>
      <c r="F30" s="22" t="n">
        <v>16636</v>
      </c>
      <c r="G30" s="21" t="n">
        <v>0.453</v>
      </c>
      <c r="H30" s="23" t="n">
        <v>4.4428855372384</v>
      </c>
      <c r="I30" s="24"/>
    </row>
    <row r="31" customFormat="false" ht="12.75" hidden="false" customHeight="true" outlineLevel="0" collapsed="false">
      <c r="B31" s="1" t="n">
        <v>2016</v>
      </c>
      <c r="C31" s="22" t="n">
        <v>31806</v>
      </c>
      <c r="D31" s="22" t="n">
        <v>28426</v>
      </c>
      <c r="E31" s="21" t="n">
        <v>0.893730742627177</v>
      </c>
      <c r="F31" s="22" t="n">
        <v>17789</v>
      </c>
      <c r="G31" s="21" t="n">
        <v>0.625800323647365</v>
      </c>
      <c r="H31" s="23" t="n">
        <v>1.855078981393</v>
      </c>
      <c r="I31" s="24"/>
    </row>
    <row r="32" customFormat="false" ht="18" hidden="false" customHeight="true" outlineLevel="0" collapsed="false">
      <c r="A32" s="27" t="s">
        <v>19</v>
      </c>
      <c r="B32" s="27" t="n">
        <v>2018</v>
      </c>
      <c r="C32" s="29" t="n">
        <v>304022.75</v>
      </c>
      <c r="D32" s="47" t="n">
        <f aca="false">287170+1265</f>
        <v>288435</v>
      </c>
      <c r="E32" s="32" t="n">
        <v>0.948</v>
      </c>
      <c r="F32" s="47" t="n">
        <v>175608</v>
      </c>
      <c r="G32" s="32" t="n">
        <v>0.608</v>
      </c>
      <c r="H32" s="66" t="n">
        <v>5.7</v>
      </c>
      <c r="I32" s="24"/>
    </row>
    <row r="33" customFormat="false" ht="12.75" hidden="false" customHeight="true" outlineLevel="0" collapsed="false">
      <c r="A33" s="27"/>
      <c r="B33" s="27" t="n">
        <v>2017</v>
      </c>
      <c r="C33" s="47" t="n">
        <v>314363</v>
      </c>
      <c r="D33" s="47" t="n">
        <f aca="false">311930+2024</f>
        <v>313954</v>
      </c>
      <c r="E33" s="32" t="n">
        <v>0.999</v>
      </c>
      <c r="F33" s="47" t="n">
        <v>166155</v>
      </c>
      <c r="G33" s="32" t="n">
        <v>0.533</v>
      </c>
      <c r="H33" s="66" t="n">
        <v>4.59970609670135</v>
      </c>
      <c r="I33" s="24"/>
    </row>
    <row r="34" customFormat="false" ht="12.75" hidden="false" customHeight="true" outlineLevel="0" collapsed="false">
      <c r="A34" s="27"/>
      <c r="B34" s="27" t="n">
        <v>2016</v>
      </c>
      <c r="C34" s="47" t="n">
        <v>313223</v>
      </c>
      <c r="D34" s="47" t="n">
        <v>265093</v>
      </c>
      <c r="E34" s="32" t="n">
        <v>0.846339508912181</v>
      </c>
      <c r="F34" s="47" t="n">
        <v>170554</v>
      </c>
      <c r="G34" s="32" t="n">
        <v>0.643374212068972</v>
      </c>
      <c r="H34" s="66" t="n">
        <v>4.01046003025435</v>
      </c>
      <c r="I34" s="24"/>
    </row>
    <row r="35" customFormat="false" ht="12.75" hidden="false" customHeight="false" outlineLevel="0" collapsed="false">
      <c r="A35" s="67"/>
      <c r="B35" s="67"/>
      <c r="C35" s="69"/>
      <c r="D35" s="69"/>
      <c r="E35" s="69"/>
      <c r="F35" s="70"/>
      <c r="G35" s="70"/>
      <c r="H35" s="71"/>
    </row>
    <row r="36" customFormat="false" ht="12.75" hidden="false" customHeight="false" outlineLevel="0" collapsed="false">
      <c r="A36" s="67"/>
      <c r="B36" s="67"/>
      <c r="C36" s="69"/>
      <c r="D36" s="69"/>
      <c r="E36" s="69"/>
      <c r="F36" s="70"/>
      <c r="G36" s="70"/>
      <c r="H36" s="71"/>
    </row>
    <row r="37" customFormat="false" ht="18" hidden="false" customHeight="true" outlineLevel="0" collapsed="false">
      <c r="A37" s="42"/>
      <c r="B37" s="42"/>
      <c r="C37" s="10" t="s">
        <v>40</v>
      </c>
      <c r="D37" s="10"/>
      <c r="E37" s="10"/>
      <c r="F37" s="10"/>
      <c r="G37" s="10"/>
      <c r="H37" s="10"/>
    </row>
    <row r="38" customFormat="false" ht="39" hidden="false" customHeight="true" outlineLevel="0" collapsed="false">
      <c r="A38" s="11" t="s">
        <v>2</v>
      </c>
      <c r="B38" s="79" t="s">
        <v>3</v>
      </c>
      <c r="C38" s="10" t="s">
        <v>21</v>
      </c>
      <c r="D38" s="10" t="s">
        <v>5</v>
      </c>
      <c r="E38" s="10" t="s">
        <v>22</v>
      </c>
      <c r="F38" s="10" t="s">
        <v>23</v>
      </c>
      <c r="G38" s="10" t="s">
        <v>8</v>
      </c>
      <c r="H38" s="10" t="s">
        <v>9</v>
      </c>
    </row>
    <row r="39" customFormat="false" ht="18" hidden="false" customHeight="true" outlineLevel="0" collapsed="false">
      <c r="A39" s="1" t="s">
        <v>10</v>
      </c>
      <c r="B39" s="1" t="n">
        <v>2018</v>
      </c>
      <c r="C39" s="22" t="n">
        <v>12346</v>
      </c>
      <c r="D39" s="22" t="n">
        <v>12368</v>
      </c>
      <c r="E39" s="21" t="n">
        <v>1.0017819536692</v>
      </c>
      <c r="F39" s="22" t="n">
        <v>4040</v>
      </c>
      <c r="G39" s="21" t="n">
        <f aca="false">F39/D39</f>
        <v>0.326649417852523</v>
      </c>
      <c r="H39" s="23" t="n">
        <v>3.6</v>
      </c>
    </row>
    <row r="40" customFormat="false" ht="12.75" hidden="false" customHeight="true" outlineLevel="0" collapsed="false">
      <c r="B40" s="1" t="n">
        <v>2017</v>
      </c>
      <c r="C40" s="22" t="n">
        <v>12047</v>
      </c>
      <c r="D40" s="22" t="n">
        <v>11970</v>
      </c>
      <c r="E40" s="21" t="n">
        <v>0.993608367228356</v>
      </c>
      <c r="F40" s="22" t="n">
        <v>3752</v>
      </c>
      <c r="G40" s="21" t="n">
        <v>0.313450292397661</v>
      </c>
      <c r="H40" s="23" t="n">
        <v>1.59108989657916</v>
      </c>
    </row>
    <row r="41" customFormat="false" ht="12.75" hidden="false" customHeight="true" outlineLevel="0" collapsed="false">
      <c r="B41" s="1" t="n">
        <v>2016</v>
      </c>
      <c r="C41" s="22" t="n">
        <v>11682</v>
      </c>
      <c r="D41" s="22" t="n">
        <v>13318</v>
      </c>
      <c r="E41" s="21" t="n">
        <v>1.14004451292587</v>
      </c>
      <c r="F41" s="22" t="n">
        <v>3877</v>
      </c>
      <c r="G41" s="21" t="n">
        <v>0.291109776242679</v>
      </c>
      <c r="H41" s="23" t="n">
        <v>3.26353005167256</v>
      </c>
    </row>
    <row r="42" customFormat="false" ht="18" hidden="false" customHeight="true" outlineLevel="0" collapsed="false">
      <c r="A42" s="1" t="s">
        <v>11</v>
      </c>
      <c r="B42" s="1" t="n">
        <v>2018</v>
      </c>
      <c r="C42" s="22" t="n">
        <v>4473</v>
      </c>
      <c r="D42" s="22" t="n">
        <v>4452</v>
      </c>
      <c r="E42" s="21" t="n">
        <v>0.995305164319249</v>
      </c>
      <c r="F42" s="22" t="n">
        <v>1701</v>
      </c>
      <c r="G42" s="21" t="n">
        <f aca="false">F42/D42</f>
        <v>0.382075471698113</v>
      </c>
      <c r="H42" s="23" t="n">
        <v>0</v>
      </c>
    </row>
    <row r="43" customFormat="false" ht="12.75" hidden="false" customHeight="true" outlineLevel="0" collapsed="false">
      <c r="B43" s="1" t="n">
        <v>2017</v>
      </c>
      <c r="C43" s="22" t="n">
        <v>4300</v>
      </c>
      <c r="D43" s="22" t="n">
        <v>4292</v>
      </c>
      <c r="E43" s="21" t="n">
        <v>0.998139534883721</v>
      </c>
      <c r="F43" s="22" t="n">
        <v>1854</v>
      </c>
      <c r="G43" s="21" t="n">
        <v>0.431966449207829</v>
      </c>
      <c r="H43" s="23" t="n">
        <v>2.84090909090909</v>
      </c>
    </row>
    <row r="44" customFormat="false" ht="12.75" hidden="false" customHeight="true" outlineLevel="0" collapsed="false">
      <c r="B44" s="1" t="n">
        <v>2016</v>
      </c>
      <c r="C44" s="22" t="n">
        <v>4125</v>
      </c>
      <c r="D44" s="22" t="n">
        <v>4542</v>
      </c>
      <c r="E44" s="21" t="n">
        <v>1.10109090909091</v>
      </c>
      <c r="F44" s="22" t="n">
        <v>1725</v>
      </c>
      <c r="G44" s="21" t="n">
        <v>0.379788639365918</v>
      </c>
      <c r="H44" s="23" t="n">
        <v>3.61990950226244</v>
      </c>
      <c r="K44" s="54"/>
    </row>
    <row r="45" customFormat="false" ht="18" hidden="false" customHeight="true" outlineLevel="0" collapsed="false">
      <c r="A45" s="1" t="s">
        <v>12</v>
      </c>
      <c r="B45" s="1" t="n">
        <v>2018</v>
      </c>
      <c r="C45" s="22" t="n">
        <v>8357</v>
      </c>
      <c r="D45" s="22" t="n">
        <v>8360</v>
      </c>
      <c r="E45" s="21" t="n">
        <v>1.00035898049539</v>
      </c>
      <c r="F45" s="22" t="n">
        <v>2704</v>
      </c>
      <c r="G45" s="21" t="n">
        <f aca="false">F45/D45</f>
        <v>0.323444976076555</v>
      </c>
      <c r="H45" s="23" t="n">
        <v>2.1</v>
      </c>
    </row>
    <row r="46" customFormat="false" ht="12.75" hidden="false" customHeight="true" outlineLevel="0" collapsed="false">
      <c r="B46" s="1" t="n">
        <v>2017</v>
      </c>
      <c r="C46" s="22" t="n">
        <v>8299</v>
      </c>
      <c r="D46" s="22" t="n">
        <v>9894</v>
      </c>
      <c r="E46" s="21" t="n">
        <v>1.3630557898542</v>
      </c>
      <c r="F46" s="22" t="n">
        <v>3900</v>
      </c>
      <c r="G46" s="21" t="n">
        <v>0.344766619519095</v>
      </c>
      <c r="H46" s="23" t="n">
        <v>2.23588596981554</v>
      </c>
    </row>
    <row r="47" customFormat="false" ht="12.75" hidden="false" customHeight="true" outlineLevel="0" collapsed="false">
      <c r="B47" s="1" t="n">
        <v>2016</v>
      </c>
      <c r="C47" s="22" t="n">
        <v>8165.5</v>
      </c>
      <c r="D47" s="22" t="n">
        <v>8017.5</v>
      </c>
      <c r="E47" s="21" t="n">
        <v>0.981874961729227</v>
      </c>
      <c r="F47" s="22" t="n">
        <v>2668</v>
      </c>
      <c r="G47" s="21" t="n">
        <v>0.332772061116308</v>
      </c>
      <c r="H47" s="23" t="n">
        <v>3.41296928327645</v>
      </c>
    </row>
    <row r="48" customFormat="false" ht="18" hidden="false" customHeight="true" outlineLevel="0" collapsed="false">
      <c r="A48" s="1" t="s">
        <v>13</v>
      </c>
      <c r="B48" s="1" t="n">
        <v>2018</v>
      </c>
      <c r="C48" s="22" t="n">
        <v>7812</v>
      </c>
      <c r="D48" s="22" t="n">
        <v>9894</v>
      </c>
      <c r="E48" s="21" t="n">
        <v>1.26651305683564</v>
      </c>
      <c r="F48" s="22" t="n">
        <v>3436</v>
      </c>
      <c r="G48" s="21" t="n">
        <f aca="false">F48/D48</f>
        <v>0.347281180513443</v>
      </c>
      <c r="H48" s="23" t="n">
        <v>2.1</v>
      </c>
    </row>
    <row r="49" customFormat="false" ht="12.75" hidden="false" customHeight="true" outlineLevel="0" collapsed="false">
      <c r="B49" s="1" t="n">
        <v>2017</v>
      </c>
      <c r="C49" s="22" t="n">
        <v>7896</v>
      </c>
      <c r="D49" s="22" t="n">
        <v>8501</v>
      </c>
      <c r="E49" s="21" t="n">
        <v>1.0766210739615</v>
      </c>
      <c r="F49" s="22" t="n">
        <v>3022</v>
      </c>
      <c r="G49" s="21" t="n">
        <v>0.35548758969533</v>
      </c>
      <c r="H49" s="23" t="n">
        <v>2.56300726185391</v>
      </c>
    </row>
    <row r="50" customFormat="false" ht="12.75" hidden="false" customHeight="true" outlineLevel="0" collapsed="false">
      <c r="A50" s="82"/>
      <c r="B50" s="1" t="n">
        <v>2016</v>
      </c>
      <c r="C50" s="22" t="n">
        <v>7311</v>
      </c>
      <c r="D50" s="22" t="n">
        <v>7692</v>
      </c>
      <c r="E50" s="21" t="n">
        <v>1.05211325400082</v>
      </c>
      <c r="F50" s="22" t="n">
        <v>2950</v>
      </c>
      <c r="G50" s="21" t="n">
        <v>0.383515340613625</v>
      </c>
      <c r="H50" s="23" t="n">
        <v>1.7636684303351</v>
      </c>
    </row>
    <row r="51" customFormat="false" ht="18" hidden="false" customHeight="true" outlineLevel="0" collapsed="false">
      <c r="A51" s="1" t="s">
        <v>14</v>
      </c>
      <c r="B51" s="1" t="n">
        <v>2018</v>
      </c>
      <c r="C51" s="22" t="n">
        <v>5753</v>
      </c>
      <c r="D51" s="22" t="n">
        <v>5776</v>
      </c>
      <c r="E51" s="21" t="n">
        <v>1.00399791413176</v>
      </c>
      <c r="F51" s="22" t="n">
        <v>1633</v>
      </c>
      <c r="G51" s="21" t="n">
        <f aca="false">F51/D51</f>
        <v>0.282721606648199</v>
      </c>
      <c r="H51" s="23" t="n">
        <v>3.9</v>
      </c>
    </row>
    <row r="52" customFormat="false" ht="12.75" hidden="false" customHeight="true" outlineLevel="0" collapsed="false">
      <c r="B52" s="1" t="n">
        <v>2017</v>
      </c>
      <c r="C52" s="22" t="n">
        <v>5015</v>
      </c>
      <c r="D52" s="22" t="n">
        <v>5790</v>
      </c>
      <c r="E52" s="21" t="n">
        <v>1.15453639082752</v>
      </c>
      <c r="F52" s="22" t="n">
        <v>1657</v>
      </c>
      <c r="G52" s="21" t="n">
        <v>0.286183074265976</v>
      </c>
      <c r="H52" s="23" t="n">
        <v>4.80769230769231</v>
      </c>
    </row>
    <row r="53" customFormat="false" ht="12.75" hidden="false" customHeight="true" outlineLevel="0" collapsed="false">
      <c r="B53" s="1" t="n">
        <v>2016</v>
      </c>
      <c r="C53" s="22" t="n">
        <v>4825.5</v>
      </c>
      <c r="D53" s="22" t="n">
        <v>5789</v>
      </c>
      <c r="E53" s="21" t="n">
        <v>1.19966842814216</v>
      </c>
      <c r="F53" s="22" t="n">
        <v>1747</v>
      </c>
      <c r="G53" s="21" t="n">
        <v>0.301779236482985</v>
      </c>
      <c r="H53" s="23" t="n">
        <v>8.96414342629482</v>
      </c>
    </row>
    <row r="54" customFormat="false" ht="18" hidden="false" customHeight="true" outlineLevel="0" collapsed="false">
      <c r="A54" s="1" t="s">
        <v>15</v>
      </c>
      <c r="B54" s="1" t="n">
        <v>2018</v>
      </c>
      <c r="C54" s="22" t="n">
        <v>8445.5</v>
      </c>
      <c r="D54" s="22" t="n">
        <v>9096</v>
      </c>
      <c r="E54" s="21" t="n">
        <v>1.07702326682849</v>
      </c>
      <c r="F54" s="22" t="n">
        <v>3362</v>
      </c>
      <c r="G54" s="21" t="n">
        <f aca="false">F54/D54</f>
        <v>0.369613016710642</v>
      </c>
      <c r="H54" s="23" t="n">
        <v>4.1</v>
      </c>
      <c r="N54" s="80"/>
    </row>
    <row r="55" customFormat="false" ht="12.75" hidden="false" customHeight="true" outlineLevel="0" collapsed="false">
      <c r="B55" s="1" t="n">
        <v>2017</v>
      </c>
      <c r="C55" s="22" t="n">
        <v>7448</v>
      </c>
      <c r="D55" s="22" t="n">
        <v>6227</v>
      </c>
      <c r="E55" s="21" t="n">
        <v>0.836063372717508</v>
      </c>
      <c r="F55" s="22" t="n">
        <v>2483</v>
      </c>
      <c r="G55" s="21" t="n">
        <v>0.39874739039666</v>
      </c>
      <c r="H55" s="23" t="n">
        <v>1.64113785557987</v>
      </c>
    </row>
    <row r="56" customFormat="false" ht="12.75" hidden="false" customHeight="true" outlineLevel="0" collapsed="false">
      <c r="B56" s="1" t="n">
        <v>2016</v>
      </c>
      <c r="C56" s="22" t="n">
        <v>7150.5</v>
      </c>
      <c r="D56" s="22" t="n">
        <v>7394</v>
      </c>
      <c r="E56" s="21" t="n">
        <v>1.03405356268792</v>
      </c>
      <c r="F56" s="22" t="n">
        <v>2718</v>
      </c>
      <c r="G56" s="21" t="n">
        <v>0.367595347579118</v>
      </c>
      <c r="H56" s="23" t="n">
        <v>1.76782557454331</v>
      </c>
    </row>
    <row r="57" customFormat="false" ht="18" hidden="false" customHeight="true" outlineLevel="0" collapsed="false">
      <c r="A57" s="1" t="s">
        <v>33</v>
      </c>
      <c r="B57" s="1" t="n">
        <v>2018</v>
      </c>
      <c r="C57" s="22" t="n">
        <v>9632</v>
      </c>
      <c r="D57" s="22" t="n">
        <v>10334</v>
      </c>
      <c r="E57" s="21" t="n">
        <v>1.07288205980066</v>
      </c>
      <c r="F57" s="22" t="n">
        <v>4747</v>
      </c>
      <c r="G57" s="21" t="n">
        <f aca="false">F57/D57</f>
        <v>0.45935746080898</v>
      </c>
      <c r="H57" s="23" t="n">
        <v>3.1</v>
      </c>
    </row>
    <row r="58" customFormat="false" ht="12.75" hidden="false" customHeight="true" outlineLevel="0" collapsed="false">
      <c r="B58" s="1" t="n">
        <v>2017</v>
      </c>
      <c r="C58" s="22" t="n">
        <v>8262</v>
      </c>
      <c r="D58" s="22" t="n">
        <v>6528</v>
      </c>
      <c r="E58" s="21" t="n">
        <v>0.790123456790123</v>
      </c>
      <c r="F58" s="22" t="n">
        <v>2537</v>
      </c>
      <c r="G58" s="21" t="n">
        <v>0.388633578431373</v>
      </c>
      <c r="H58" s="23" t="n">
        <v>1.51209677419355</v>
      </c>
    </row>
    <row r="59" customFormat="false" ht="12.75" hidden="false" customHeight="true" outlineLevel="0" collapsed="false">
      <c r="B59" s="1" t="n">
        <v>2016</v>
      </c>
      <c r="C59" s="22" t="n">
        <v>7965.5</v>
      </c>
      <c r="D59" s="22" t="n">
        <v>6781</v>
      </c>
      <c r="E59" s="21" t="n">
        <v>0.851296214926872</v>
      </c>
      <c r="F59" s="22" t="n">
        <v>2861</v>
      </c>
      <c r="G59" s="21" t="n">
        <v>0.42191417195104</v>
      </c>
      <c r="H59" s="23" t="n">
        <v>3.14465408805031</v>
      </c>
    </row>
    <row r="60" customFormat="false" ht="18" hidden="false" customHeight="true" outlineLevel="0" collapsed="false">
      <c r="A60" s="1" t="s">
        <v>17</v>
      </c>
      <c r="B60" s="1" t="n">
        <v>2018</v>
      </c>
      <c r="C60" s="22" t="n">
        <v>3626.5</v>
      </c>
      <c r="D60" s="22" t="n">
        <v>4038</v>
      </c>
      <c r="E60" s="21" t="n">
        <v>1.11347028815662</v>
      </c>
      <c r="F60" s="22" t="n">
        <v>1491</v>
      </c>
      <c r="G60" s="21" t="n">
        <f aca="false">F60/D60</f>
        <v>0.36924219910847</v>
      </c>
      <c r="H60" s="23" t="n">
        <v>3.3</v>
      </c>
    </row>
    <row r="61" customFormat="false" ht="12.75" hidden="false" customHeight="true" outlineLevel="0" collapsed="false">
      <c r="B61" s="1" t="n">
        <v>2017</v>
      </c>
      <c r="C61" s="22" t="n">
        <v>2934</v>
      </c>
      <c r="D61" s="22" t="n">
        <v>4330</v>
      </c>
      <c r="E61" s="21" t="n">
        <v>1.47580095432856</v>
      </c>
      <c r="F61" s="22" t="n">
        <v>1290</v>
      </c>
      <c r="G61" s="21" t="n">
        <v>0.297921478060046</v>
      </c>
      <c r="H61" s="23" t="n">
        <v>3.4324942791762</v>
      </c>
    </row>
    <row r="62" customFormat="false" ht="12.75" hidden="false" customHeight="true" outlineLevel="0" collapsed="false">
      <c r="B62" s="1" t="n">
        <v>2016</v>
      </c>
      <c r="C62" s="22" t="n">
        <v>2825</v>
      </c>
      <c r="D62" s="22" t="n">
        <v>4422</v>
      </c>
      <c r="E62" s="21" t="n">
        <v>1.56530973451327</v>
      </c>
      <c r="F62" s="22" t="n">
        <v>1058</v>
      </c>
      <c r="G62" s="21" t="n">
        <v>0.239258254183627</v>
      </c>
      <c r="H62" s="23" t="n">
        <v>2.08550573514077</v>
      </c>
    </row>
    <row r="63" customFormat="false" ht="18" hidden="false" customHeight="true" outlineLevel="0" collapsed="false">
      <c r="A63" s="1" t="s">
        <v>18</v>
      </c>
      <c r="B63" s="1" t="n">
        <v>2018</v>
      </c>
      <c r="C63" s="22" t="n">
        <v>6619</v>
      </c>
      <c r="D63" s="22" t="n">
        <v>4521</v>
      </c>
      <c r="E63" s="21" t="n">
        <v>0.683033690889863</v>
      </c>
      <c r="F63" s="22" t="n">
        <v>866</v>
      </c>
      <c r="G63" s="21" t="n">
        <f aca="false">F63/D63</f>
        <v>0.191550541915505</v>
      </c>
      <c r="H63" s="23" t="n">
        <v>0</v>
      </c>
    </row>
    <row r="64" customFormat="false" ht="12.75" hidden="false" customHeight="true" outlineLevel="0" collapsed="false">
      <c r="B64" s="1" t="n">
        <v>2017</v>
      </c>
      <c r="C64" s="22" t="n">
        <v>6402</v>
      </c>
      <c r="D64" s="22" t="n">
        <v>1160</v>
      </c>
      <c r="E64" s="21" t="n">
        <v>0.181193377069666</v>
      </c>
      <c r="F64" s="22" t="n">
        <v>318</v>
      </c>
      <c r="G64" s="21" t="n">
        <v>0.274137931034483</v>
      </c>
      <c r="H64" s="23" t="n">
        <v>12.4223602484472</v>
      </c>
    </row>
    <row r="65" customFormat="false" ht="12.75" hidden="false" customHeight="true" outlineLevel="0" collapsed="false">
      <c r="B65" s="1" t="n">
        <v>2016</v>
      </c>
      <c r="C65" s="22" t="n">
        <v>6332.5</v>
      </c>
      <c r="D65" s="22" t="n">
        <v>1343</v>
      </c>
      <c r="E65" s="21" t="n">
        <v>0.212080536912752</v>
      </c>
      <c r="F65" s="22" t="n">
        <v>269</v>
      </c>
      <c r="G65" s="21" t="n">
        <v>0.200297840655249</v>
      </c>
      <c r="H65" s="23" t="n">
        <v>12.3456790123457</v>
      </c>
    </row>
    <row r="66" customFormat="false" ht="18" hidden="false" customHeight="true" outlineLevel="0" collapsed="false">
      <c r="A66" s="27" t="s">
        <v>19</v>
      </c>
      <c r="B66" s="27" t="n">
        <v>2018</v>
      </c>
      <c r="C66" s="47" t="n">
        <v>67064</v>
      </c>
      <c r="D66" s="47" t="n">
        <v>68839</v>
      </c>
      <c r="E66" s="32" t="n">
        <v>1.02646725515925</v>
      </c>
      <c r="F66" s="47" t="n">
        <v>23980</v>
      </c>
      <c r="G66" s="32" t="n">
        <f aca="false">F66/D66</f>
        <v>0.348349046325484</v>
      </c>
      <c r="H66" s="66" t="n">
        <v>2.9</v>
      </c>
    </row>
    <row r="67" customFormat="false" ht="12.75" hidden="false" customHeight="true" outlineLevel="0" collapsed="false">
      <c r="A67" s="27"/>
      <c r="B67" s="27" t="n">
        <v>2017</v>
      </c>
      <c r="C67" s="47" t="n">
        <v>62603</v>
      </c>
      <c r="D67" s="47" t="n">
        <v>60110</v>
      </c>
      <c r="E67" s="32" t="n">
        <v>0.960177627270259</v>
      </c>
      <c r="F67" s="47" t="n">
        <v>20813</v>
      </c>
      <c r="G67" s="32" t="n">
        <v>0.346248544335385</v>
      </c>
      <c r="H67" s="66" t="n">
        <v>2.41481083981755</v>
      </c>
    </row>
    <row r="68" customFormat="false" ht="12.75" hidden="false" customHeight="true" outlineLevel="0" collapsed="false">
      <c r="A68" s="27"/>
      <c r="B68" s="27" t="n">
        <v>2016</v>
      </c>
      <c r="C68" s="47" t="n">
        <v>60382.5</v>
      </c>
      <c r="D68" s="47" t="n">
        <v>59298.5</v>
      </c>
      <c r="E68" s="32" t="n">
        <v>0.982047778743841</v>
      </c>
      <c r="F68" s="47" t="n">
        <v>19873</v>
      </c>
      <c r="G68" s="32" t="n">
        <v>0.335134952823427</v>
      </c>
      <c r="H68" s="66" t="n">
        <v>3.30169211721007</v>
      </c>
    </row>
    <row r="69" customFormat="false" ht="12.75" hidden="false" customHeight="false" outlineLevel="0" collapsed="false">
      <c r="A69" s="67"/>
      <c r="B69" s="67"/>
      <c r="C69" s="69"/>
      <c r="D69" s="69"/>
      <c r="E69" s="69"/>
      <c r="F69" s="70"/>
      <c r="G69" s="70"/>
      <c r="H69" s="71"/>
    </row>
    <row r="70" customFormat="false" ht="18" hidden="false" customHeight="true" outlineLevel="0" collapsed="false">
      <c r="A70" s="42"/>
      <c r="B70" s="42"/>
      <c r="C70" s="10" t="s">
        <v>25</v>
      </c>
      <c r="D70" s="10"/>
      <c r="E70" s="10"/>
      <c r="F70" s="10"/>
      <c r="G70" s="10"/>
      <c r="H70" s="10"/>
    </row>
    <row r="71" customFormat="false" ht="39" hidden="false" customHeight="true" outlineLevel="0" collapsed="false">
      <c r="A71" s="11" t="s">
        <v>2</v>
      </c>
      <c r="B71" s="79" t="s">
        <v>3</v>
      </c>
      <c r="C71" s="10" t="s">
        <v>26</v>
      </c>
      <c r="D71" s="10" t="s">
        <v>5</v>
      </c>
      <c r="E71" s="10" t="s">
        <v>28</v>
      </c>
      <c r="F71" s="10" t="s">
        <v>23</v>
      </c>
      <c r="G71" s="10" t="s">
        <v>8</v>
      </c>
      <c r="H71" s="10" t="s">
        <v>9</v>
      </c>
    </row>
    <row r="72" customFormat="false" ht="18" hidden="false" customHeight="true" outlineLevel="0" collapsed="false">
      <c r="A72" s="1" t="s">
        <v>10</v>
      </c>
      <c r="B72" s="1" t="n">
        <v>2018</v>
      </c>
      <c r="C72" s="22" t="n">
        <v>19790</v>
      </c>
      <c r="D72" s="22" t="n">
        <v>18879</v>
      </c>
      <c r="E72" s="21" t="n">
        <f aca="false">D72/C72</f>
        <v>0.953966649823143</v>
      </c>
      <c r="F72" s="22" t="n">
        <v>8313</v>
      </c>
      <c r="G72" s="21" t="n">
        <f aca="false">F72/D72</f>
        <v>0.440330525981249</v>
      </c>
      <c r="H72" s="23" t="n">
        <v>3.2</v>
      </c>
    </row>
    <row r="73" customFormat="false" ht="12.75" hidden="false" customHeight="true" outlineLevel="0" collapsed="false">
      <c r="B73" s="1" t="n">
        <v>2017</v>
      </c>
      <c r="C73" s="22" t="n">
        <v>18843</v>
      </c>
      <c r="D73" s="22" t="n">
        <v>15797</v>
      </c>
      <c r="E73" s="21" t="n">
        <v>0.838348458313432</v>
      </c>
      <c r="F73" s="22" t="n">
        <v>5307</v>
      </c>
      <c r="G73" s="21" t="n">
        <v>0.335949863898209</v>
      </c>
      <c r="H73" s="23" t="n">
        <v>2.10998285638929</v>
      </c>
    </row>
    <row r="74" customFormat="false" ht="12.75" hidden="false" customHeight="true" outlineLevel="0" collapsed="false">
      <c r="B74" s="1" t="n">
        <v>2016</v>
      </c>
      <c r="C74" s="22" t="n">
        <v>15842</v>
      </c>
      <c r="D74" s="22" t="n">
        <v>5780</v>
      </c>
      <c r="E74" s="21" t="n">
        <v>0.364852922610781</v>
      </c>
      <c r="F74" s="22" t="n">
        <v>3871</v>
      </c>
      <c r="G74" s="21" t="n">
        <v>0.669723183391004</v>
      </c>
      <c r="H74" s="23" t="n">
        <v>2.70758122743682</v>
      </c>
    </row>
    <row r="75" customFormat="false" ht="18" hidden="false" customHeight="true" outlineLevel="0" collapsed="false">
      <c r="A75" s="1" t="s">
        <v>11</v>
      </c>
      <c r="B75" s="1" t="n">
        <v>2018</v>
      </c>
      <c r="C75" s="22" t="n">
        <v>11203</v>
      </c>
      <c r="D75" s="22" t="n">
        <v>13554</v>
      </c>
      <c r="E75" s="21" t="n">
        <f aca="false">D75/C75</f>
        <v>1.20985450325806</v>
      </c>
      <c r="F75" s="22" t="n">
        <v>8774</v>
      </c>
      <c r="G75" s="21" t="n">
        <f aca="false">F75/D75</f>
        <v>0.647336579607496</v>
      </c>
      <c r="H75" s="23" t="n">
        <v>1.4</v>
      </c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customFormat="false" ht="12.75" hidden="false" customHeight="true" outlineLevel="0" collapsed="false">
      <c r="B76" s="1" t="n">
        <v>2017</v>
      </c>
      <c r="C76" s="22" t="n">
        <v>10402.5</v>
      </c>
      <c r="D76" s="22" t="n">
        <v>10396</v>
      </c>
      <c r="E76" s="21" t="n">
        <v>0.999375150204278</v>
      </c>
      <c r="F76" s="22" t="n">
        <v>5806</v>
      </c>
      <c r="G76" s="21" t="n">
        <v>0.558484032320123</v>
      </c>
      <c r="H76" s="23" t="n">
        <v>1.73750334135258</v>
      </c>
    </row>
    <row r="77" customFormat="false" ht="12.75" hidden="false" customHeight="true" outlineLevel="0" collapsed="false">
      <c r="B77" s="1" t="n">
        <v>2016</v>
      </c>
      <c r="C77" s="22" t="n">
        <v>18480.5</v>
      </c>
      <c r="D77" s="22" t="n">
        <v>17407</v>
      </c>
      <c r="E77" s="21" t="n">
        <v>0.941911744812099</v>
      </c>
      <c r="F77" s="22" t="n">
        <v>10042</v>
      </c>
      <c r="G77" s="21" t="n">
        <v>0.576894352846556</v>
      </c>
      <c r="H77" s="23" t="n">
        <v>2.91134485349361</v>
      </c>
    </row>
    <row r="78" customFormat="false" ht="18" hidden="false" customHeight="true" outlineLevel="0" collapsed="false">
      <c r="A78" s="1" t="s">
        <v>12</v>
      </c>
      <c r="B78" s="1" t="n">
        <v>2018</v>
      </c>
      <c r="C78" s="22" t="n">
        <v>13393</v>
      </c>
      <c r="D78" s="22" t="n">
        <v>10787</v>
      </c>
      <c r="E78" s="21" t="n">
        <f aca="false">D78/C78</f>
        <v>0.80542074217875</v>
      </c>
      <c r="F78" s="22" t="n">
        <v>6147</v>
      </c>
      <c r="G78" s="21" t="n">
        <f aca="false">F78/D78</f>
        <v>0.569852600352276</v>
      </c>
      <c r="H78" s="23" t="n">
        <v>3.9</v>
      </c>
    </row>
    <row r="79" customFormat="false" ht="12.75" hidden="false" customHeight="true" outlineLevel="0" collapsed="false">
      <c r="B79" s="1" t="n">
        <v>2017</v>
      </c>
      <c r="C79" s="22" t="n">
        <v>16357.5</v>
      </c>
      <c r="D79" s="22" t="n">
        <v>20951</v>
      </c>
      <c r="E79" s="21" t="n">
        <v>1.28081919608742</v>
      </c>
      <c r="F79" s="22" t="n">
        <v>10353</v>
      </c>
      <c r="G79" s="21" t="n">
        <v>0.494153023722018</v>
      </c>
      <c r="H79" s="23" t="n">
        <v>1.72173485283266</v>
      </c>
    </row>
    <row r="80" customFormat="false" ht="12.75" hidden="false" customHeight="true" outlineLevel="0" collapsed="false">
      <c r="B80" s="1" t="n">
        <v>2016</v>
      </c>
      <c r="C80" s="22" t="n">
        <v>25204.5</v>
      </c>
      <c r="D80" s="22" t="n">
        <v>11241</v>
      </c>
      <c r="E80" s="21" t="n">
        <v>0.445991787180861</v>
      </c>
      <c r="F80" s="22" t="n">
        <v>5896</v>
      </c>
      <c r="G80" s="21" t="n">
        <v>0.524508495685437</v>
      </c>
      <c r="H80" s="23" t="n">
        <v>3.61383582860093</v>
      </c>
    </row>
    <row r="81" customFormat="false" ht="18" hidden="false" customHeight="true" outlineLevel="0" collapsed="false">
      <c r="A81" s="1" t="s">
        <v>13</v>
      </c>
      <c r="B81" s="1" t="n">
        <v>2018</v>
      </c>
      <c r="C81" s="22" t="n">
        <v>20416</v>
      </c>
      <c r="D81" s="22" t="n">
        <v>28107</v>
      </c>
      <c r="E81" s="21" t="n">
        <f aca="false">D81/C81</f>
        <v>1.37671434169279</v>
      </c>
      <c r="F81" s="22" t="n">
        <v>11549</v>
      </c>
      <c r="G81" s="21" t="n">
        <f aca="false">F81/D81</f>
        <v>0.410894083324439</v>
      </c>
      <c r="H81" s="23" t="n">
        <v>2.7</v>
      </c>
      <c r="K81" s="80"/>
      <c r="HX81" s="53"/>
      <c r="HY81" s="53"/>
      <c r="HZ81" s="53"/>
      <c r="IA81" s="53"/>
      <c r="IB81" s="53"/>
      <c r="IC81" s="53"/>
      <c r="ID81" s="53"/>
      <c r="IE81" s="53"/>
      <c r="IF81" s="53"/>
      <c r="IG81" s="53"/>
      <c r="IH81" s="53"/>
      <c r="II81" s="53"/>
      <c r="IJ81" s="53"/>
      <c r="IK81" s="53"/>
      <c r="IL81" s="53"/>
      <c r="IM81" s="53"/>
      <c r="IN81" s="53"/>
      <c r="IO81" s="53"/>
      <c r="IP81" s="53"/>
      <c r="IQ81" s="53"/>
      <c r="IR81" s="53"/>
      <c r="IS81" s="53"/>
      <c r="IT81" s="53"/>
      <c r="IU81" s="53"/>
      <c r="IV81" s="53"/>
    </row>
    <row r="82" customFormat="false" ht="12.75" hidden="false" customHeight="true" outlineLevel="0" collapsed="false">
      <c r="B82" s="1" t="n">
        <v>2017</v>
      </c>
      <c r="C82" s="22" t="n">
        <v>10627.5</v>
      </c>
      <c r="D82" s="22" t="n">
        <v>14652</v>
      </c>
      <c r="E82" s="21" t="n">
        <v>1.37868736767819</v>
      </c>
      <c r="F82" s="22" t="n">
        <v>6195</v>
      </c>
      <c r="G82" s="21" t="n">
        <v>0.422809172809173</v>
      </c>
      <c r="H82" s="23" t="n">
        <v>2.96647878967665</v>
      </c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</row>
    <row r="83" customFormat="false" ht="12.75" hidden="false" customHeight="true" outlineLevel="0" collapsed="false">
      <c r="B83" s="1" t="n">
        <v>2016</v>
      </c>
      <c r="C83" s="22" t="n">
        <v>14859.5</v>
      </c>
      <c r="D83" s="22" t="n">
        <v>19370</v>
      </c>
      <c r="E83" s="21" t="n">
        <v>1.30354318785962</v>
      </c>
      <c r="F83" s="22" t="n">
        <v>7780</v>
      </c>
      <c r="G83" s="21" t="n">
        <v>0.401652039235932</v>
      </c>
      <c r="H83" s="23" t="n">
        <v>2.19191427179737</v>
      </c>
      <c r="HX83" s="53"/>
      <c r="HY83" s="53"/>
      <c r="HZ83" s="53"/>
      <c r="IA83" s="53"/>
      <c r="IB83" s="53"/>
      <c r="IC83" s="53"/>
      <c r="ID83" s="53"/>
      <c r="IE83" s="53"/>
      <c r="IF83" s="53"/>
      <c r="IG83" s="53"/>
      <c r="IH83" s="53"/>
      <c r="II83" s="53"/>
      <c r="IJ83" s="53"/>
      <c r="IK83" s="53"/>
      <c r="IL83" s="53"/>
      <c r="IM83" s="53"/>
      <c r="IN83" s="53"/>
      <c r="IO83" s="53"/>
      <c r="IP83" s="53"/>
      <c r="IQ83" s="53"/>
      <c r="IR83" s="53"/>
      <c r="IS83" s="53"/>
      <c r="IT83" s="53"/>
      <c r="IU83" s="53"/>
      <c r="IV83" s="53"/>
    </row>
    <row r="84" customFormat="false" ht="18" hidden="false" customHeight="true" outlineLevel="0" collapsed="false">
      <c r="A84" s="1" t="s">
        <v>14</v>
      </c>
      <c r="B84" s="1" t="n">
        <v>2018</v>
      </c>
      <c r="C84" s="22" t="n">
        <v>6695</v>
      </c>
      <c r="D84" s="22" t="n">
        <v>8321</v>
      </c>
      <c r="E84" s="21" t="n">
        <f aca="false">D84/C84</f>
        <v>1.24286781179985</v>
      </c>
      <c r="F84" s="22" t="n">
        <v>3626</v>
      </c>
      <c r="G84" s="21" t="n">
        <f aca="false">F84/D84</f>
        <v>0.435764932099507</v>
      </c>
      <c r="H84" s="23" t="n">
        <v>4</v>
      </c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  <c r="IU84" s="53"/>
      <c r="IV84" s="53"/>
    </row>
    <row r="85" customFormat="false" ht="12.75" hidden="false" customHeight="true" outlineLevel="0" collapsed="false">
      <c r="B85" s="1" t="n">
        <v>2017</v>
      </c>
      <c r="C85" s="22" t="n">
        <v>6694.5</v>
      </c>
      <c r="D85" s="22" t="n">
        <v>4519</v>
      </c>
      <c r="E85" s="21" t="n">
        <v>0.675031742475166</v>
      </c>
      <c r="F85" s="22" t="n">
        <v>2873</v>
      </c>
      <c r="G85" s="21" t="n">
        <v>0.635760123921222</v>
      </c>
      <c r="H85" s="23" t="n">
        <v>2.79684719043987</v>
      </c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  <c r="IU85" s="53"/>
      <c r="IV85" s="53"/>
    </row>
    <row r="86" customFormat="false" ht="12.75" hidden="false" customHeight="true" outlineLevel="0" collapsed="false">
      <c r="B86" s="1" t="n">
        <v>2016</v>
      </c>
      <c r="C86" s="22" t="n">
        <v>9176</v>
      </c>
      <c r="D86" s="22" t="n">
        <v>7746</v>
      </c>
      <c r="E86" s="21" t="n">
        <v>0.844158674803836</v>
      </c>
      <c r="F86" s="22" t="n">
        <v>3160</v>
      </c>
      <c r="G86" s="21" t="n">
        <v>0.407952491608572</v>
      </c>
      <c r="H86" s="23" t="n">
        <v>2.17770034843206</v>
      </c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  <c r="IU86" s="53"/>
      <c r="IV86" s="53"/>
    </row>
    <row r="87" customFormat="false" ht="18" hidden="false" customHeight="true" outlineLevel="0" collapsed="false">
      <c r="A87" s="1" t="s">
        <v>15</v>
      </c>
      <c r="B87" s="1" t="n">
        <v>2018</v>
      </c>
      <c r="C87" s="22" t="n">
        <v>4428</v>
      </c>
      <c r="D87" s="22" t="n">
        <v>6198</v>
      </c>
      <c r="E87" s="21" t="n">
        <f aca="false">D87/C87</f>
        <v>1.39972899728997</v>
      </c>
      <c r="F87" s="22" t="n">
        <v>4138</v>
      </c>
      <c r="G87" s="21" t="n">
        <f aca="false">F87/D87</f>
        <v>0.667634720877703</v>
      </c>
      <c r="H87" s="23" t="n">
        <v>2.7</v>
      </c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  <c r="IS87" s="53"/>
      <c r="IT87" s="53"/>
      <c r="IU87" s="53"/>
      <c r="IV87" s="53"/>
    </row>
    <row r="88" customFormat="false" ht="12.75" hidden="false" customHeight="true" outlineLevel="0" collapsed="false">
      <c r="B88" s="1" t="n">
        <v>2017</v>
      </c>
      <c r="C88" s="22" t="n">
        <v>3641</v>
      </c>
      <c r="D88" s="22" t="n">
        <v>2813</v>
      </c>
      <c r="E88" s="21" t="n">
        <v>0.772589947816534</v>
      </c>
      <c r="F88" s="22" t="n">
        <v>1892</v>
      </c>
      <c r="G88" s="21" t="n">
        <v>0.672591539281905</v>
      </c>
      <c r="H88" s="23" t="n">
        <v>1.89798339264531</v>
      </c>
      <c r="HX88" s="53"/>
      <c r="HY88" s="53"/>
      <c r="HZ88" s="53"/>
      <c r="IA88" s="53"/>
      <c r="IB88" s="53"/>
      <c r="IC88" s="53"/>
      <c r="ID88" s="53"/>
      <c r="IE88" s="53"/>
      <c r="IF88" s="53"/>
      <c r="IG88" s="53"/>
      <c r="IH88" s="53"/>
      <c r="II88" s="53"/>
      <c r="IJ88" s="53"/>
      <c r="IK88" s="53"/>
      <c r="IL88" s="53"/>
      <c r="IM88" s="53"/>
      <c r="IN88" s="53"/>
      <c r="IO88" s="53"/>
      <c r="IP88" s="53"/>
      <c r="IQ88" s="53"/>
      <c r="IR88" s="53"/>
      <c r="IS88" s="53"/>
      <c r="IT88" s="53"/>
      <c r="IU88" s="53"/>
      <c r="IV88" s="53"/>
    </row>
    <row r="89" customFormat="false" ht="12.75" hidden="false" customHeight="true" outlineLevel="0" collapsed="false">
      <c r="B89" s="1" t="n">
        <v>2016</v>
      </c>
      <c r="C89" s="22" t="n">
        <v>3885</v>
      </c>
      <c r="D89" s="22" t="n">
        <v>3487</v>
      </c>
      <c r="E89" s="21" t="n">
        <v>0.897554697554698</v>
      </c>
      <c r="F89" s="22" t="n">
        <v>2764</v>
      </c>
      <c r="G89" s="21" t="n">
        <v>0.792658445655291</v>
      </c>
      <c r="H89" s="23" t="n">
        <v>1.46327187591454</v>
      </c>
      <c r="HX89" s="53"/>
      <c r="HY89" s="53"/>
      <c r="HZ89" s="53"/>
      <c r="IA89" s="53"/>
      <c r="IB89" s="53"/>
      <c r="IC89" s="53"/>
      <c r="ID89" s="53"/>
      <c r="IE89" s="53"/>
      <c r="IF89" s="53"/>
      <c r="IG89" s="53"/>
      <c r="IH89" s="53"/>
      <c r="II89" s="53"/>
      <c r="IJ89" s="53"/>
      <c r="IK89" s="53"/>
      <c r="IL89" s="53"/>
      <c r="IM89" s="53"/>
      <c r="IN89" s="53"/>
      <c r="IO89" s="53"/>
      <c r="IP89" s="53"/>
      <c r="IQ89" s="53"/>
      <c r="IR89" s="53"/>
      <c r="IS89" s="53"/>
      <c r="IT89" s="53"/>
      <c r="IU89" s="53"/>
      <c r="IV89" s="53"/>
    </row>
    <row r="90" customFormat="false" ht="18" hidden="false" customHeight="true" outlineLevel="0" collapsed="false">
      <c r="A90" s="1" t="s">
        <v>33</v>
      </c>
      <c r="B90" s="1" t="n">
        <v>2018</v>
      </c>
      <c r="C90" s="22" t="n">
        <v>17957</v>
      </c>
      <c r="D90" s="22" t="n">
        <v>16087</v>
      </c>
      <c r="E90" s="21" t="n">
        <f aca="false">D90/C90</f>
        <v>0.895862337806983</v>
      </c>
      <c r="F90" s="22" t="n">
        <v>9835</v>
      </c>
      <c r="G90" s="21" t="n">
        <f aca="false">F90/D90</f>
        <v>0.611363212531858</v>
      </c>
      <c r="H90" s="23" t="n">
        <v>2.1</v>
      </c>
      <c r="HX90" s="53"/>
      <c r="HY90" s="53"/>
      <c r="HZ90" s="53"/>
      <c r="IA90" s="53"/>
      <c r="IB90" s="53"/>
      <c r="IC90" s="53"/>
      <c r="ID90" s="53"/>
      <c r="IE90" s="53"/>
      <c r="IF90" s="53"/>
      <c r="IG90" s="53"/>
      <c r="IH90" s="53"/>
      <c r="II90" s="53"/>
      <c r="IJ90" s="53"/>
      <c r="IK90" s="53"/>
      <c r="IL90" s="53"/>
      <c r="IM90" s="53"/>
      <c r="IN90" s="53"/>
      <c r="IO90" s="53"/>
      <c r="IP90" s="53"/>
      <c r="IQ90" s="53"/>
      <c r="IR90" s="53"/>
      <c r="IS90" s="53"/>
      <c r="IT90" s="53"/>
      <c r="IU90" s="53"/>
      <c r="IV90" s="53"/>
    </row>
    <row r="91" customFormat="false" ht="12.75" hidden="false" customHeight="true" outlineLevel="0" collapsed="false">
      <c r="B91" s="1" t="n">
        <v>2017</v>
      </c>
      <c r="C91" s="22" t="n">
        <v>22101</v>
      </c>
      <c r="D91" s="22" t="n">
        <v>28277</v>
      </c>
      <c r="E91" s="21" t="n">
        <v>1.27944436903308</v>
      </c>
      <c r="F91" s="22" t="n">
        <v>15225</v>
      </c>
      <c r="G91" s="21" t="n">
        <v>0.538423453690278</v>
      </c>
      <c r="H91" s="23" t="n">
        <v>1.16489774786435</v>
      </c>
      <c r="HX91" s="53"/>
      <c r="HY91" s="53"/>
      <c r="HZ91" s="53"/>
      <c r="IA91" s="53"/>
      <c r="IB91" s="53"/>
      <c r="IC91" s="53"/>
      <c r="ID91" s="53"/>
      <c r="IE91" s="53"/>
      <c r="IF91" s="53"/>
      <c r="IG91" s="53"/>
      <c r="IH91" s="53"/>
      <c r="II91" s="53"/>
      <c r="IJ91" s="53"/>
      <c r="IK91" s="53"/>
      <c r="IL91" s="53"/>
      <c r="IM91" s="53"/>
      <c r="IN91" s="53"/>
      <c r="IO91" s="53"/>
      <c r="IP91" s="53"/>
      <c r="IQ91" s="53"/>
      <c r="IR91" s="53"/>
      <c r="IS91" s="53"/>
      <c r="IT91" s="53"/>
      <c r="IU91" s="53"/>
      <c r="IV91" s="53"/>
    </row>
    <row r="92" customFormat="false" ht="12.75" hidden="false" customHeight="true" outlineLevel="0" collapsed="false">
      <c r="B92" s="1" t="n">
        <v>2016</v>
      </c>
      <c r="C92" s="22" t="n">
        <v>24498</v>
      </c>
      <c r="D92" s="22" t="n">
        <v>9883</v>
      </c>
      <c r="E92" s="21" t="n">
        <v>0.403420687403053</v>
      </c>
      <c r="F92" s="22" t="n">
        <v>4700</v>
      </c>
      <c r="G92" s="21" t="n">
        <v>0.475564099969645</v>
      </c>
      <c r="H92" s="23" t="n">
        <v>2.02839756592292</v>
      </c>
      <c r="HX92" s="53"/>
      <c r="HY92" s="53"/>
      <c r="HZ92" s="53"/>
      <c r="IA92" s="53"/>
      <c r="IB92" s="53"/>
      <c r="IC92" s="53"/>
      <c r="ID92" s="53"/>
      <c r="IE92" s="53"/>
      <c r="IF92" s="53"/>
      <c r="IG92" s="53"/>
      <c r="IH92" s="53"/>
      <c r="II92" s="53"/>
      <c r="IJ92" s="53"/>
      <c r="IK92" s="53"/>
      <c r="IL92" s="53"/>
      <c r="IM92" s="53"/>
      <c r="IN92" s="53"/>
      <c r="IO92" s="53"/>
      <c r="IP92" s="53"/>
      <c r="IQ92" s="53"/>
      <c r="IR92" s="53"/>
      <c r="IS92" s="53"/>
      <c r="IT92" s="53"/>
      <c r="IU92" s="53"/>
      <c r="IV92" s="53"/>
    </row>
    <row r="93" customFormat="false" ht="18" hidden="false" customHeight="true" outlineLevel="0" collapsed="false">
      <c r="A93" s="1" t="s">
        <v>17</v>
      </c>
      <c r="B93" s="1" t="n">
        <v>2018</v>
      </c>
      <c r="C93" s="22" t="n">
        <v>5056</v>
      </c>
      <c r="D93" s="22" t="n">
        <v>4846</v>
      </c>
      <c r="E93" s="21" t="n">
        <f aca="false">D93/C93</f>
        <v>0.958465189873418</v>
      </c>
      <c r="F93" s="22" t="n">
        <v>2294</v>
      </c>
      <c r="G93" s="21" t="n">
        <f aca="false">F93/D93</f>
        <v>0.473380107304994</v>
      </c>
      <c r="H93" s="23" t="n">
        <v>1.1</v>
      </c>
      <c r="HX93" s="53"/>
      <c r="HY93" s="53"/>
      <c r="HZ93" s="53"/>
      <c r="IA93" s="53"/>
      <c r="IB93" s="53"/>
      <c r="IC93" s="53"/>
      <c r="ID93" s="53"/>
      <c r="IE93" s="53"/>
      <c r="IF93" s="53"/>
      <c r="IG93" s="53"/>
      <c r="IH93" s="53"/>
      <c r="II93" s="53"/>
      <c r="IJ93" s="53"/>
      <c r="IK93" s="53"/>
      <c r="IL93" s="53"/>
      <c r="IM93" s="53"/>
      <c r="IN93" s="53"/>
      <c r="IO93" s="53"/>
      <c r="IP93" s="53"/>
      <c r="IQ93" s="53"/>
      <c r="IR93" s="53"/>
      <c r="IS93" s="53"/>
      <c r="IT93" s="53"/>
      <c r="IU93" s="53"/>
      <c r="IV93" s="53"/>
    </row>
    <row r="94" customFormat="false" ht="12.75" hidden="false" customHeight="true" outlineLevel="0" collapsed="false">
      <c r="B94" s="1" t="n">
        <v>2017</v>
      </c>
      <c r="C94" s="22" t="n">
        <v>6510</v>
      </c>
      <c r="D94" s="22" t="n">
        <v>6742</v>
      </c>
      <c r="E94" s="21" t="n">
        <v>1.03563748079877</v>
      </c>
      <c r="F94" s="22" t="n">
        <v>4037</v>
      </c>
      <c r="G94" s="21" t="n">
        <v>0.598783743696233</v>
      </c>
      <c r="H94" s="23" t="n">
        <v>2.61282660332542</v>
      </c>
      <c r="HX94" s="53"/>
      <c r="HY94" s="53"/>
      <c r="HZ94" s="53"/>
      <c r="IA94" s="53"/>
      <c r="IB94" s="53"/>
      <c r="IC94" s="53"/>
      <c r="ID94" s="53"/>
      <c r="IE94" s="53"/>
      <c r="IF94" s="53"/>
      <c r="IG94" s="53"/>
      <c r="IH94" s="53"/>
      <c r="II94" s="53"/>
      <c r="IJ94" s="53"/>
      <c r="IK94" s="53"/>
      <c r="IL94" s="53"/>
      <c r="IM94" s="53"/>
      <c r="IN94" s="53"/>
      <c r="IO94" s="53"/>
      <c r="IP94" s="53"/>
      <c r="IQ94" s="53"/>
      <c r="IR94" s="53"/>
      <c r="IS94" s="53"/>
      <c r="IT94" s="53"/>
      <c r="IU94" s="53"/>
      <c r="IV94" s="53"/>
    </row>
    <row r="95" customFormat="false" ht="12.75" hidden="false" customHeight="true" outlineLevel="0" collapsed="false">
      <c r="B95" s="1" t="n">
        <v>2016</v>
      </c>
      <c r="C95" s="22" t="n">
        <v>9620.5</v>
      </c>
      <c r="D95" s="22" t="n">
        <v>8973</v>
      </c>
      <c r="E95" s="21" t="n">
        <v>0.932695805831298</v>
      </c>
      <c r="F95" s="22" t="n">
        <v>3575</v>
      </c>
      <c r="G95" s="21" t="n">
        <v>0.398417474646161</v>
      </c>
      <c r="H95" s="23" t="n">
        <v>0.553097345132743</v>
      </c>
      <c r="HX95" s="53"/>
      <c r="HY95" s="53"/>
      <c r="HZ95" s="53"/>
      <c r="IA95" s="53"/>
      <c r="IB95" s="53"/>
      <c r="IC95" s="53"/>
      <c r="ID95" s="53"/>
      <c r="IE95" s="53"/>
      <c r="IF95" s="53"/>
      <c r="IG95" s="53"/>
      <c r="IH95" s="53"/>
      <c r="II95" s="53"/>
      <c r="IJ95" s="53"/>
      <c r="IK95" s="53"/>
      <c r="IL95" s="53"/>
      <c r="IM95" s="53"/>
      <c r="IN95" s="53"/>
      <c r="IO95" s="53"/>
      <c r="IP95" s="53"/>
      <c r="IQ95" s="53"/>
      <c r="IR95" s="53"/>
      <c r="IS95" s="53"/>
      <c r="IT95" s="53"/>
      <c r="IU95" s="53"/>
      <c r="IV95" s="53"/>
    </row>
    <row r="96" customFormat="false" ht="18" hidden="false" customHeight="true" outlineLevel="0" collapsed="false">
      <c r="A96" s="1" t="s">
        <v>18</v>
      </c>
      <c r="B96" s="1" t="n">
        <v>2018</v>
      </c>
      <c r="C96" s="22" t="n">
        <v>23000</v>
      </c>
      <c r="D96" s="22" t="n">
        <v>23541</v>
      </c>
      <c r="E96" s="21" t="n">
        <f aca="false">D96/C96</f>
        <v>1.02352173913043</v>
      </c>
      <c r="F96" s="22" t="n">
        <v>9406</v>
      </c>
      <c r="G96" s="21" t="n">
        <f aca="false">F96/D96</f>
        <v>0.399558217577843</v>
      </c>
      <c r="H96" s="23" t="n">
        <v>0.8</v>
      </c>
      <c r="HX96" s="53"/>
      <c r="HY96" s="53"/>
      <c r="HZ96" s="53"/>
      <c r="IA96" s="53"/>
      <c r="IB96" s="53"/>
      <c r="IC96" s="53"/>
      <c r="ID96" s="53"/>
      <c r="IE96" s="53"/>
      <c r="IF96" s="53"/>
      <c r="IG96" s="53"/>
      <c r="IH96" s="53"/>
      <c r="II96" s="53"/>
      <c r="IJ96" s="53"/>
      <c r="IK96" s="53"/>
      <c r="IL96" s="53"/>
      <c r="IM96" s="53"/>
      <c r="IN96" s="53"/>
      <c r="IO96" s="53"/>
      <c r="IP96" s="53"/>
      <c r="IQ96" s="53"/>
      <c r="IR96" s="53"/>
      <c r="IS96" s="53"/>
      <c r="IT96" s="53"/>
      <c r="IU96" s="53"/>
      <c r="IV96" s="53"/>
    </row>
    <row r="97" customFormat="false" ht="12.75" hidden="false" customHeight="true" outlineLevel="0" collapsed="false">
      <c r="B97" s="1" t="n">
        <v>2017</v>
      </c>
      <c r="C97" s="22" t="n">
        <v>20081.5</v>
      </c>
      <c r="D97" s="22" t="n">
        <v>17298</v>
      </c>
      <c r="E97" s="21" t="n">
        <v>0.861389836416602</v>
      </c>
      <c r="F97" s="22" t="n">
        <v>6232</v>
      </c>
      <c r="G97" s="21" t="n">
        <v>0.360272863914903</v>
      </c>
      <c r="H97" s="23" t="n">
        <v>1.50353330326267</v>
      </c>
      <c r="HX97" s="53"/>
      <c r="HY97" s="53"/>
      <c r="HZ97" s="53"/>
      <c r="IA97" s="53"/>
      <c r="IB97" s="53"/>
      <c r="IC97" s="53"/>
      <c r="ID97" s="53"/>
      <c r="IE97" s="53"/>
      <c r="IF97" s="53"/>
      <c r="IG97" s="53"/>
      <c r="IH97" s="53"/>
      <c r="II97" s="53"/>
      <c r="IJ97" s="53"/>
      <c r="IK97" s="53"/>
      <c r="IL97" s="53"/>
      <c r="IM97" s="53"/>
      <c r="IN97" s="53"/>
      <c r="IO97" s="53"/>
      <c r="IP97" s="53"/>
      <c r="IQ97" s="53"/>
      <c r="IR97" s="53"/>
      <c r="IS97" s="53"/>
      <c r="IT97" s="53"/>
      <c r="IU97" s="53"/>
      <c r="IV97" s="53"/>
    </row>
    <row r="98" customFormat="false" ht="12.75" hidden="false" customHeight="true" outlineLevel="0" collapsed="false">
      <c r="B98" s="1" t="n">
        <v>2016</v>
      </c>
      <c r="C98" s="22" t="n">
        <v>17261.5</v>
      </c>
      <c r="D98" s="22" t="n">
        <v>18930</v>
      </c>
      <c r="E98" s="21" t="n">
        <v>1.09666019754946</v>
      </c>
      <c r="F98" s="22" t="n">
        <v>10138</v>
      </c>
      <c r="G98" s="21" t="n">
        <v>0.535552033808769</v>
      </c>
      <c r="H98" s="23" t="n">
        <v>0.97143967359627</v>
      </c>
      <c r="HX98" s="53"/>
      <c r="HY98" s="53"/>
      <c r="HZ98" s="53"/>
      <c r="IA98" s="53"/>
      <c r="IB98" s="53"/>
      <c r="IC98" s="53"/>
      <c r="ID98" s="53"/>
      <c r="IE98" s="53"/>
      <c r="IF98" s="53"/>
      <c r="IG98" s="53"/>
      <c r="IH98" s="53"/>
      <c r="II98" s="53"/>
      <c r="IJ98" s="53"/>
      <c r="IK98" s="53"/>
      <c r="IL98" s="53"/>
      <c r="IM98" s="53"/>
      <c r="IN98" s="53"/>
      <c r="IO98" s="53"/>
      <c r="IP98" s="53"/>
      <c r="IQ98" s="53"/>
      <c r="IR98" s="53"/>
      <c r="IS98" s="53"/>
      <c r="IT98" s="53"/>
      <c r="IU98" s="53"/>
      <c r="IV98" s="53"/>
    </row>
    <row r="99" customFormat="false" ht="18" hidden="false" customHeight="true" outlineLevel="0" collapsed="false">
      <c r="A99" s="27" t="s">
        <v>19</v>
      </c>
      <c r="B99" s="27" t="n">
        <v>2018</v>
      </c>
      <c r="C99" s="47" t="n">
        <v>121938</v>
      </c>
      <c r="D99" s="47" t="n">
        <v>130320</v>
      </c>
      <c r="E99" s="32" t="n">
        <f aca="false">D99/C99</f>
        <v>1.06873985139989</v>
      </c>
      <c r="F99" s="47" t="n">
        <v>64082</v>
      </c>
      <c r="G99" s="32" t="n">
        <f aca="false">F99/D99</f>
        <v>0.491728054020872</v>
      </c>
      <c r="H99" s="66" t="n">
        <v>2.3</v>
      </c>
      <c r="HX99" s="53"/>
      <c r="HY99" s="53"/>
      <c r="HZ99" s="53"/>
      <c r="IA99" s="53"/>
      <c r="IB99" s="53"/>
      <c r="IC99" s="53"/>
      <c r="ID99" s="53"/>
      <c r="IE99" s="53"/>
      <c r="IF99" s="53"/>
      <c r="IG99" s="53"/>
      <c r="IH99" s="53"/>
      <c r="II99" s="53"/>
      <c r="IJ99" s="53"/>
      <c r="IK99" s="53"/>
      <c r="IL99" s="53"/>
      <c r="IM99" s="53"/>
      <c r="IN99" s="53"/>
      <c r="IO99" s="53"/>
      <c r="IP99" s="53"/>
      <c r="IQ99" s="53"/>
      <c r="IR99" s="53"/>
      <c r="IS99" s="53"/>
      <c r="IT99" s="53"/>
      <c r="IU99" s="53"/>
      <c r="IV99" s="53"/>
    </row>
    <row r="100" customFormat="false" ht="12.75" hidden="false" customHeight="true" outlineLevel="0" collapsed="false">
      <c r="A100" s="27"/>
      <c r="B100" s="27" t="n">
        <v>2017</v>
      </c>
      <c r="C100" s="47" t="n">
        <v>115258.5</v>
      </c>
      <c r="D100" s="47" t="n">
        <v>121445</v>
      </c>
      <c r="E100" s="32" t="n">
        <v>1.05367500010845</v>
      </c>
      <c r="F100" s="47" t="n">
        <v>57920</v>
      </c>
      <c r="G100" s="32" t="n">
        <v>0.476923710321545</v>
      </c>
      <c r="H100" s="66" t="n">
        <v>1.92104237429701</v>
      </c>
      <c r="HX100" s="53"/>
      <c r="HY100" s="53"/>
      <c r="HZ100" s="53"/>
      <c r="IA100" s="53"/>
      <c r="IB100" s="53"/>
      <c r="IC100" s="53"/>
      <c r="ID100" s="53"/>
      <c r="IE100" s="53"/>
      <c r="IF100" s="53"/>
      <c r="IG100" s="53"/>
      <c r="IH100" s="53"/>
      <c r="II100" s="53"/>
      <c r="IJ100" s="53"/>
      <c r="IK100" s="53"/>
      <c r="IL100" s="53"/>
      <c r="IM100" s="53"/>
      <c r="IN100" s="53"/>
      <c r="IO100" s="53"/>
      <c r="IP100" s="53"/>
      <c r="IQ100" s="53"/>
      <c r="IR100" s="53"/>
      <c r="IS100" s="53"/>
      <c r="IT100" s="53"/>
      <c r="IU100" s="53"/>
      <c r="IV100" s="53"/>
    </row>
    <row r="101" customFormat="false" ht="12.75" hidden="false" customHeight="true" outlineLevel="0" collapsed="false">
      <c r="A101" s="48"/>
      <c r="B101" s="48" t="n">
        <v>2016</v>
      </c>
      <c r="C101" s="50" t="n">
        <v>138827.5</v>
      </c>
      <c r="D101" s="50" t="n">
        <v>102817</v>
      </c>
      <c r="E101" s="51" t="n">
        <v>0.740609749509283</v>
      </c>
      <c r="F101" s="50" t="n">
        <v>51926</v>
      </c>
      <c r="G101" s="51" t="n">
        <v>0.505033214351712</v>
      </c>
      <c r="H101" s="52" t="n">
        <v>2.17169776649237</v>
      </c>
      <c r="HX101" s="53"/>
      <c r="HY101" s="53"/>
      <c r="HZ101" s="53"/>
      <c r="IA101" s="53"/>
      <c r="IB101" s="53"/>
      <c r="IC101" s="53"/>
      <c r="ID101" s="53"/>
      <c r="IE101" s="53"/>
      <c r="IF101" s="53"/>
      <c r="IG101" s="53"/>
      <c r="IH101" s="53"/>
      <c r="II101" s="53"/>
      <c r="IJ101" s="53"/>
      <c r="IK101" s="53"/>
      <c r="IL101" s="53"/>
      <c r="IM101" s="53"/>
      <c r="IN101" s="53"/>
      <c r="IO101" s="53"/>
      <c r="IP101" s="53"/>
      <c r="IQ101" s="53"/>
      <c r="IR101" s="53"/>
      <c r="IS101" s="53"/>
      <c r="IT101" s="53"/>
      <c r="IU101" s="53"/>
      <c r="IV101" s="53"/>
    </row>
    <row r="102" customFormat="false" ht="12.75" hidden="false" customHeight="false" outlineLevel="0" collapsed="false">
      <c r="C102" s="1"/>
      <c r="D102" s="1"/>
      <c r="E102" s="1"/>
      <c r="F102" s="1"/>
      <c r="G102" s="1"/>
      <c r="H102" s="1"/>
    </row>
    <row r="103" customFormat="false" ht="12.75" hidden="false" customHeight="false" outlineLevel="0" collapsed="false">
      <c r="A103" s="64" t="s">
        <v>55</v>
      </c>
      <c r="B103" s="61"/>
      <c r="C103" s="63"/>
      <c r="D103" s="63"/>
      <c r="E103" s="63"/>
      <c r="F103" s="63"/>
      <c r="G103" s="63"/>
    </row>
    <row r="104" customFormat="false" ht="12.75" hidden="false" customHeight="false" outlineLevel="0" collapsed="false">
      <c r="A104" s="61"/>
      <c r="B104" s="61"/>
      <c r="C104" s="63"/>
      <c r="D104" s="63"/>
      <c r="E104" s="63"/>
      <c r="F104" s="63"/>
      <c r="G104" s="63"/>
    </row>
    <row r="105" customFormat="false" ht="12.75" hidden="false" customHeight="false" outlineLevel="0" collapsed="false">
      <c r="A105" s="78" t="s">
        <v>52</v>
      </c>
      <c r="B105" s="61"/>
      <c r="C105" s="63"/>
      <c r="D105" s="63"/>
      <c r="E105" s="63"/>
      <c r="F105" s="63"/>
      <c r="G105" s="63"/>
    </row>
    <row r="106" customFormat="false" ht="12.75" hidden="false" customHeight="false" outlineLevel="0" collapsed="false">
      <c r="A106" s="61"/>
      <c r="B106" s="61"/>
      <c r="C106" s="63"/>
      <c r="D106" s="63"/>
      <c r="E106" s="63"/>
      <c r="F106" s="63"/>
      <c r="G106" s="63"/>
    </row>
  </sheetData>
  <mergeCells count="3">
    <mergeCell ref="C3:H3"/>
    <mergeCell ref="C37:H37"/>
    <mergeCell ref="C70:H7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4" man="true" max="16383" min="0"/>
    <brk id="68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10"/>
    <col collapsed="false" customWidth="true" hidden="false" outlineLevel="0" max="3" min="3" style="3" width="15.71"/>
    <col collapsed="false" customWidth="true" hidden="false" outlineLevel="0" max="7" min="4" style="3" width="14.71"/>
    <col collapsed="false" customWidth="true" hidden="false" outlineLevel="0" max="8" min="8" style="3" width="15.71"/>
    <col collapsed="false" customWidth="true" hidden="false" outlineLevel="0" max="9" min="9" style="3" width="3.71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56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2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9" t="s">
        <v>3</v>
      </c>
      <c r="C4" s="10" t="s">
        <v>54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customFormat="false" ht="18" hidden="false" customHeight="true" outlineLevel="0" collapsed="false">
      <c r="A5" s="1" t="s">
        <v>10</v>
      </c>
      <c r="B5" s="1" t="n">
        <v>2017</v>
      </c>
      <c r="C5" s="22" t="n">
        <v>61819</v>
      </c>
      <c r="D5" s="22" t="n">
        <f aca="false">63408+424</f>
        <v>63832</v>
      </c>
      <c r="E5" s="21" t="n">
        <v>1.03256280431583</v>
      </c>
      <c r="F5" s="22" t="n">
        <v>32006</v>
      </c>
      <c r="G5" s="21" t="n">
        <v>0.504762805955085</v>
      </c>
      <c r="H5" s="23" t="n">
        <v>5.19115671186027</v>
      </c>
    </row>
    <row r="6" customFormat="false" ht="12.75" hidden="false" customHeight="true" outlineLevel="0" collapsed="false">
      <c r="B6" s="1" t="n">
        <v>2016</v>
      </c>
      <c r="C6" s="22" t="n">
        <v>61916.5</v>
      </c>
      <c r="D6" s="22" t="n">
        <v>61214</v>
      </c>
      <c r="E6" s="21" t="n">
        <v>0.988654074438962</v>
      </c>
      <c r="F6" s="22" t="n">
        <v>33818</v>
      </c>
      <c r="G6" s="21" t="n">
        <v>0.552455320678276</v>
      </c>
      <c r="H6" s="23" t="n">
        <v>5.58873972440712</v>
      </c>
    </row>
    <row r="7" customFormat="false" ht="12.75" hidden="false" customHeight="true" outlineLevel="0" collapsed="false">
      <c r="B7" s="1" t="n">
        <v>2015</v>
      </c>
      <c r="C7" s="22" t="n">
        <v>61077</v>
      </c>
      <c r="D7" s="22" t="n">
        <v>38269</v>
      </c>
      <c r="E7" s="21" t="n">
        <v>0.6265697398366</v>
      </c>
      <c r="F7" s="22" t="n">
        <v>28746</v>
      </c>
      <c r="G7" s="21" t="n">
        <v>0.751156288379628</v>
      </c>
      <c r="H7" s="23" t="n">
        <v>5.0093926111459</v>
      </c>
    </row>
    <row r="8" customFormat="false" ht="18" hidden="false" customHeight="true" outlineLevel="0" collapsed="false">
      <c r="A8" s="1" t="s">
        <v>11</v>
      </c>
      <c r="B8" s="1" t="n">
        <v>2017</v>
      </c>
      <c r="C8" s="22" t="n">
        <v>21925</v>
      </c>
      <c r="D8" s="22" t="n">
        <f aca="false">24226+67</f>
        <v>24293</v>
      </c>
      <c r="E8" s="21" t="n">
        <v>1.108</v>
      </c>
      <c r="F8" s="22" t="n">
        <v>13879</v>
      </c>
      <c r="G8" s="21" t="n">
        <v>0.573</v>
      </c>
      <c r="H8" s="23" t="n">
        <v>3.30056683647844</v>
      </c>
    </row>
    <row r="9" customFormat="false" ht="12.75" hidden="false" customHeight="true" outlineLevel="0" collapsed="false">
      <c r="B9" s="1" t="n">
        <v>2016</v>
      </c>
      <c r="C9" s="22" t="n">
        <v>21789</v>
      </c>
      <c r="D9" s="22" t="n">
        <v>23441</v>
      </c>
      <c r="E9" s="21" t="n">
        <v>1.07581807333976</v>
      </c>
      <c r="F9" s="22" t="n">
        <v>14578</v>
      </c>
      <c r="G9" s="21" t="n">
        <v>0.621901795998464</v>
      </c>
      <c r="H9" s="23" t="n">
        <v>2.81245712717794</v>
      </c>
    </row>
    <row r="10" customFormat="false" ht="12.75" hidden="false" customHeight="true" outlineLevel="0" collapsed="false">
      <c r="B10" s="1" t="n">
        <v>2015</v>
      </c>
      <c r="C10" s="22" t="n">
        <v>21371</v>
      </c>
      <c r="D10" s="22" t="n">
        <v>22379</v>
      </c>
      <c r="E10" s="21" t="n">
        <v>1.04716672125778</v>
      </c>
      <c r="F10" s="22" t="n">
        <v>13704</v>
      </c>
      <c r="G10" s="21" t="n">
        <v>0.612359801599714</v>
      </c>
      <c r="H10" s="23" t="n">
        <v>3.94045534150613</v>
      </c>
    </row>
    <row r="11" customFormat="false" ht="18" hidden="false" customHeight="true" outlineLevel="0" collapsed="false">
      <c r="A11" s="1" t="s">
        <v>12</v>
      </c>
      <c r="B11" s="1" t="n">
        <v>2017</v>
      </c>
      <c r="C11" s="22" t="n">
        <v>42763</v>
      </c>
      <c r="D11" s="22" t="n">
        <f aca="false">45189+530</f>
        <v>45719</v>
      </c>
      <c r="E11" s="21" t="n">
        <v>1.069</v>
      </c>
      <c r="F11" s="22" t="n">
        <v>21182</v>
      </c>
      <c r="G11" s="21" t="n">
        <v>0.469</v>
      </c>
      <c r="H11" s="23" t="n">
        <v>4.76081483176928</v>
      </c>
    </row>
    <row r="12" customFormat="false" ht="12.75" hidden="false" customHeight="true" outlineLevel="0" collapsed="false">
      <c r="B12" s="1" t="n">
        <v>2016</v>
      </c>
      <c r="C12" s="22" t="n">
        <v>42654</v>
      </c>
      <c r="D12" s="22" t="n">
        <v>24170</v>
      </c>
      <c r="E12" s="21" t="n">
        <v>0.566652599990622</v>
      </c>
      <c r="F12" s="22" t="n">
        <v>17714</v>
      </c>
      <c r="G12" s="21" t="n">
        <v>0.732892014894497</v>
      </c>
      <c r="H12" s="23" t="n">
        <v>4.29039178051259</v>
      </c>
    </row>
    <row r="13" customFormat="false" ht="12.75" hidden="false" customHeight="true" outlineLevel="0" collapsed="false">
      <c r="B13" s="1" t="n">
        <v>2015</v>
      </c>
      <c r="C13" s="22" t="n">
        <v>41967</v>
      </c>
      <c r="D13" s="22" t="n">
        <v>26086</v>
      </c>
      <c r="E13" s="21" t="n">
        <v>0.621583625229347</v>
      </c>
      <c r="F13" s="22" t="n">
        <v>16706</v>
      </c>
      <c r="G13" s="21" t="n">
        <v>0.640420148738787</v>
      </c>
      <c r="H13" s="23" t="n">
        <v>5.26756853824973</v>
      </c>
    </row>
    <row r="14" customFormat="false" ht="18" hidden="false" customHeight="true" outlineLevel="0" collapsed="false">
      <c r="A14" s="1" t="s">
        <v>13</v>
      </c>
      <c r="B14" s="1" t="n">
        <v>2017</v>
      </c>
      <c r="C14" s="22" t="n">
        <v>37691</v>
      </c>
      <c r="D14" s="22" t="n">
        <f aca="false">24705+416</f>
        <v>25121</v>
      </c>
      <c r="E14" s="21" t="n">
        <v>0.666</v>
      </c>
      <c r="F14" s="22" t="n">
        <v>16951</v>
      </c>
      <c r="G14" s="21" t="n">
        <v>0.686</v>
      </c>
      <c r="H14" s="23" t="n">
        <v>4.89275758092962</v>
      </c>
    </row>
    <row r="15" customFormat="false" ht="12.75" hidden="false" customHeight="true" outlineLevel="0" collapsed="false">
      <c r="B15" s="1" t="n">
        <v>2016</v>
      </c>
      <c r="C15" s="22" t="n">
        <v>37430.5</v>
      </c>
      <c r="D15" s="22" t="n">
        <v>25747</v>
      </c>
      <c r="E15" s="21" t="n">
        <v>0.687861503319486</v>
      </c>
      <c r="F15" s="22" t="n">
        <v>19418</v>
      </c>
      <c r="G15" s="21" t="n">
        <v>0.754184953586826</v>
      </c>
      <c r="H15" s="23" t="n">
        <v>2.47193325780204</v>
      </c>
    </row>
    <row r="16" customFormat="false" ht="12.75" hidden="false" customHeight="true" outlineLevel="0" collapsed="false">
      <c r="A16" s="82"/>
      <c r="B16" s="1" t="n">
        <v>2015</v>
      </c>
      <c r="C16" s="22" t="n">
        <v>36744</v>
      </c>
      <c r="D16" s="22" t="n">
        <v>22137</v>
      </c>
      <c r="E16" s="21" t="n">
        <v>0.602465708687133</v>
      </c>
      <c r="F16" s="22" t="n">
        <v>16094</v>
      </c>
      <c r="G16" s="21" t="n">
        <v>0.727018114468989</v>
      </c>
      <c r="H16" s="83" t="n">
        <v>6.27563066981484</v>
      </c>
      <c r="I16" s="24"/>
    </row>
    <row r="17" customFormat="false" ht="18" hidden="false" customHeight="true" outlineLevel="0" collapsed="false">
      <c r="A17" s="1" t="s">
        <v>14</v>
      </c>
      <c r="B17" s="1" t="n">
        <v>2017</v>
      </c>
      <c r="C17" s="22" t="n">
        <v>25321</v>
      </c>
      <c r="D17" s="22" t="n">
        <f aca="false">25586+198</f>
        <v>25784</v>
      </c>
      <c r="E17" s="21" t="n">
        <v>1.018</v>
      </c>
      <c r="F17" s="22" t="n">
        <v>12964</v>
      </c>
      <c r="G17" s="21" t="n">
        <v>0.507</v>
      </c>
      <c r="H17" s="23" t="n">
        <v>5.2055827989438</v>
      </c>
      <c r="I17" s="24"/>
    </row>
    <row r="18" customFormat="false" ht="12.75" hidden="false" customHeight="true" outlineLevel="0" collapsed="false">
      <c r="B18" s="1" t="n">
        <v>2016</v>
      </c>
      <c r="C18" s="22" t="n">
        <v>25509</v>
      </c>
      <c r="D18" s="22" t="n">
        <v>18996</v>
      </c>
      <c r="E18" s="21" t="n">
        <v>0.744678348818064</v>
      </c>
      <c r="F18" s="22" t="n">
        <v>13297</v>
      </c>
      <c r="G18" s="21" t="n">
        <v>0.699989471467677</v>
      </c>
      <c r="H18" s="23" t="n">
        <v>3.30901707151989</v>
      </c>
      <c r="I18" s="24"/>
    </row>
    <row r="19" customFormat="false" ht="12.75" hidden="false" customHeight="true" outlineLevel="0" collapsed="false">
      <c r="B19" s="1" t="n">
        <v>2015</v>
      </c>
      <c r="C19" s="22" t="n">
        <v>25043</v>
      </c>
      <c r="D19" s="22" t="n">
        <v>17480</v>
      </c>
      <c r="E19" s="21" t="n">
        <v>0.697999440961546</v>
      </c>
      <c r="F19" s="22" t="n">
        <v>12189</v>
      </c>
      <c r="G19" s="21" t="n">
        <v>0.697311212814645</v>
      </c>
      <c r="H19" s="23" t="n">
        <v>3.85593567971122</v>
      </c>
      <c r="I19" s="24"/>
    </row>
    <row r="20" customFormat="false" ht="18" hidden="false" customHeight="true" outlineLevel="0" collapsed="false">
      <c r="A20" s="1" t="s">
        <v>15</v>
      </c>
      <c r="B20" s="1" t="n">
        <v>2017</v>
      </c>
      <c r="C20" s="22" t="n">
        <v>37465</v>
      </c>
      <c r="D20" s="22" t="n">
        <f aca="false">41983+184</f>
        <v>42167</v>
      </c>
      <c r="E20" s="21" t="n">
        <v>1.126</v>
      </c>
      <c r="F20" s="22" t="n">
        <v>20369</v>
      </c>
      <c r="G20" s="21" t="n">
        <v>0.485</v>
      </c>
      <c r="H20" s="23" t="n">
        <v>2.61381997908944</v>
      </c>
      <c r="I20" s="24"/>
    </row>
    <row r="21" customFormat="false" ht="12.75" hidden="false" customHeight="true" outlineLevel="0" collapsed="false">
      <c r="B21" s="1" t="n">
        <v>2016</v>
      </c>
      <c r="C21" s="22" t="n">
        <v>37078.5</v>
      </c>
      <c r="D21" s="22" t="n">
        <v>34073</v>
      </c>
      <c r="E21" s="21" t="n">
        <v>0.918942244157666</v>
      </c>
      <c r="F21" s="22" t="n">
        <v>21291</v>
      </c>
      <c r="G21" s="21" t="n">
        <v>0.624864262025651</v>
      </c>
      <c r="H21" s="23" t="n">
        <v>3.24080597435536</v>
      </c>
      <c r="I21" s="24"/>
    </row>
    <row r="22" customFormat="false" ht="12.75" hidden="false" customHeight="true" outlineLevel="0" collapsed="false">
      <c r="B22" s="1" t="n">
        <v>2015</v>
      </c>
      <c r="C22" s="22" t="n">
        <v>36236</v>
      </c>
      <c r="D22" s="22" t="n">
        <v>34564</v>
      </c>
      <c r="E22" s="21" t="n">
        <v>0.95385804172646</v>
      </c>
      <c r="F22" s="22" t="n">
        <v>21244</v>
      </c>
      <c r="G22" s="21" t="n">
        <v>0.614627936581414</v>
      </c>
      <c r="H22" s="23" t="n">
        <v>3.95405761626812</v>
      </c>
      <c r="I22" s="24"/>
    </row>
    <row r="23" customFormat="false" ht="18" hidden="false" customHeight="true" outlineLevel="0" collapsed="false">
      <c r="A23" s="1" t="s">
        <v>29</v>
      </c>
      <c r="B23" s="1" t="n">
        <v>2017</v>
      </c>
      <c r="C23" s="22" t="n">
        <v>40391</v>
      </c>
      <c r="D23" s="22" t="n">
        <f aca="false">36179+17</f>
        <v>36196</v>
      </c>
      <c r="E23" s="21" t="n">
        <v>0.896</v>
      </c>
      <c r="F23" s="22" t="n">
        <v>24008</v>
      </c>
      <c r="G23" s="21" t="n">
        <v>0.664</v>
      </c>
      <c r="H23" s="23" t="n">
        <v>5.71401807877851</v>
      </c>
      <c r="I23" s="24"/>
    </row>
    <row r="24" customFormat="false" ht="12.75" hidden="false" customHeight="true" outlineLevel="0" collapsed="false">
      <c r="B24" s="1" t="n">
        <v>2016</v>
      </c>
      <c r="C24" s="22" t="n">
        <v>39993.5</v>
      </c>
      <c r="D24" s="22" t="n">
        <v>35392</v>
      </c>
      <c r="E24" s="21" t="n">
        <v>0.884943803368047</v>
      </c>
      <c r="F24" s="22" t="n">
        <v>23279</v>
      </c>
      <c r="G24" s="21" t="n">
        <v>0.657747513562387</v>
      </c>
      <c r="H24" s="23" t="n">
        <v>5.3266892907771</v>
      </c>
      <c r="I24" s="24"/>
    </row>
    <row r="25" customFormat="false" ht="12.75" hidden="false" customHeight="true" outlineLevel="0" collapsed="false">
      <c r="B25" s="1" t="n">
        <v>2015</v>
      </c>
      <c r="C25" s="22" t="n">
        <v>38978</v>
      </c>
      <c r="D25" s="22" t="n">
        <v>39104</v>
      </c>
      <c r="E25" s="21" t="n">
        <v>1.00323259274463</v>
      </c>
      <c r="F25" s="22" t="n">
        <v>25607</v>
      </c>
      <c r="G25" s="21" t="n">
        <v>0.654843494271686</v>
      </c>
      <c r="H25" s="23" t="n">
        <v>5.58441051275042</v>
      </c>
      <c r="I25" s="24"/>
    </row>
    <row r="26" customFormat="false" ht="18" hidden="false" customHeight="true" outlineLevel="0" collapsed="false">
      <c r="A26" s="1" t="s">
        <v>17</v>
      </c>
      <c r="B26" s="1" t="n">
        <v>2017</v>
      </c>
      <c r="C26" s="22" t="n">
        <v>15142</v>
      </c>
      <c r="D26" s="22" t="n">
        <f aca="false">13963+63</f>
        <v>14026</v>
      </c>
      <c r="E26" s="21" t="n">
        <v>0.926</v>
      </c>
      <c r="F26" s="22" t="n">
        <v>8160</v>
      </c>
      <c r="G26" s="21" t="n">
        <v>0.584</v>
      </c>
      <c r="H26" s="23" t="n">
        <v>4.91745697225149</v>
      </c>
      <c r="I26" s="24"/>
    </row>
    <row r="27" customFormat="false" ht="12.75" hidden="false" customHeight="true" outlineLevel="0" collapsed="false">
      <c r="A27" s="82"/>
      <c r="B27" s="1" t="n">
        <v>2016</v>
      </c>
      <c r="C27" s="22" t="n">
        <v>15046</v>
      </c>
      <c r="D27" s="22" t="n">
        <v>13634</v>
      </c>
      <c r="E27" s="21" t="n">
        <v>0.906154459657052</v>
      </c>
      <c r="F27" s="22" t="n">
        <v>9370</v>
      </c>
      <c r="G27" s="21" t="n">
        <v>0.687252457092563</v>
      </c>
      <c r="H27" s="23" t="n">
        <v>6.4034151547492</v>
      </c>
      <c r="I27" s="24"/>
    </row>
    <row r="28" customFormat="false" ht="12.75" hidden="false" customHeight="true" outlineLevel="0" collapsed="false">
      <c r="B28" s="1" t="n">
        <v>2015</v>
      </c>
      <c r="C28" s="22" t="n">
        <v>14407</v>
      </c>
      <c r="D28" s="22" t="n">
        <v>12984</v>
      </c>
      <c r="E28" s="21" t="n">
        <v>0.901228569445409</v>
      </c>
      <c r="F28" s="22" t="n">
        <v>7060</v>
      </c>
      <c r="G28" s="21" t="n">
        <v>0.543746149106593</v>
      </c>
      <c r="H28" s="23" t="n">
        <v>6.94050991501416</v>
      </c>
      <c r="I28" s="24"/>
    </row>
    <row r="29" customFormat="false" ht="18" hidden="false" customHeight="true" outlineLevel="0" collapsed="false">
      <c r="A29" s="1" t="s">
        <v>18</v>
      </c>
      <c r="B29" s="1" t="n">
        <v>2017</v>
      </c>
      <c r="C29" s="22" t="n">
        <v>31848</v>
      </c>
      <c r="D29" s="22" t="n">
        <f aca="false">36691+125</f>
        <v>36816</v>
      </c>
      <c r="E29" s="21" t="n">
        <v>1.156</v>
      </c>
      <c r="F29" s="22" t="n">
        <v>16636</v>
      </c>
      <c r="G29" s="21" t="n">
        <v>0.453</v>
      </c>
      <c r="H29" s="23" t="n">
        <v>4.4428855372384</v>
      </c>
      <c r="I29" s="24"/>
    </row>
    <row r="30" customFormat="false" ht="12.75" hidden="false" customHeight="true" outlineLevel="0" collapsed="false">
      <c r="B30" s="1" t="n">
        <v>2016</v>
      </c>
      <c r="C30" s="22" t="n">
        <v>31806</v>
      </c>
      <c r="D30" s="22" t="n">
        <v>28426</v>
      </c>
      <c r="E30" s="21" t="n">
        <v>0.893730742627177</v>
      </c>
      <c r="F30" s="22" t="n">
        <v>17789</v>
      </c>
      <c r="G30" s="21" t="n">
        <v>0.625800323647365</v>
      </c>
      <c r="H30" s="23" t="n">
        <v>1.855078981393</v>
      </c>
      <c r="I30" s="24"/>
    </row>
    <row r="31" customFormat="false" ht="12.75" hidden="false" customHeight="true" outlineLevel="0" collapsed="false">
      <c r="B31" s="1" t="n">
        <v>2015</v>
      </c>
      <c r="C31" s="22" t="n">
        <v>31724</v>
      </c>
      <c r="D31" s="22" t="n">
        <v>29655</v>
      </c>
      <c r="E31" s="21" t="n">
        <v>0.934781238179297</v>
      </c>
      <c r="F31" s="22" t="n">
        <v>17325</v>
      </c>
      <c r="G31" s="21" t="n">
        <v>0.584218512898331</v>
      </c>
      <c r="H31" s="23" t="n">
        <v>3.98268398268398</v>
      </c>
      <c r="I31" s="24"/>
    </row>
    <row r="32" customFormat="false" ht="18" hidden="false" customHeight="true" outlineLevel="0" collapsed="false">
      <c r="A32" s="27" t="s">
        <v>19</v>
      </c>
      <c r="B32" s="27" t="n">
        <v>2017</v>
      </c>
      <c r="C32" s="47" t="n">
        <v>314363</v>
      </c>
      <c r="D32" s="47" t="n">
        <f aca="false">311930+2024</f>
        <v>313954</v>
      </c>
      <c r="E32" s="32" t="n">
        <v>0.999</v>
      </c>
      <c r="F32" s="47" t="n">
        <v>166155</v>
      </c>
      <c r="G32" s="32" t="n">
        <v>0.533</v>
      </c>
      <c r="H32" s="66" t="n">
        <v>4.59970609670135</v>
      </c>
      <c r="I32" s="24"/>
    </row>
    <row r="33" customFormat="false" ht="12.75" hidden="false" customHeight="true" outlineLevel="0" collapsed="false">
      <c r="A33" s="27"/>
      <c r="B33" s="27" t="n">
        <v>2016</v>
      </c>
      <c r="C33" s="47" t="n">
        <v>313223</v>
      </c>
      <c r="D33" s="47" t="n">
        <v>265093</v>
      </c>
      <c r="E33" s="32" t="n">
        <v>0.846339508912181</v>
      </c>
      <c r="F33" s="47" t="n">
        <v>170554</v>
      </c>
      <c r="G33" s="32" t="n">
        <v>0.643374212068972</v>
      </c>
      <c r="H33" s="66" t="n">
        <v>4.01046003025435</v>
      </c>
      <c r="I33" s="24"/>
    </row>
    <row r="34" customFormat="false" ht="12.75" hidden="false" customHeight="true" outlineLevel="0" collapsed="false">
      <c r="A34" s="27"/>
      <c r="B34" s="27" t="n">
        <v>2015</v>
      </c>
      <c r="C34" s="47" t="n">
        <v>307547</v>
      </c>
      <c r="D34" s="47" t="n">
        <v>242658</v>
      </c>
      <c r="E34" s="32" t="n">
        <v>0.789011110496932</v>
      </c>
      <c r="F34" s="47" t="n">
        <v>158675</v>
      </c>
      <c r="G34" s="32" t="n">
        <v>0.653903848214359</v>
      </c>
      <c r="H34" s="66" t="n">
        <v>4.90940601859146</v>
      </c>
      <c r="I34" s="24"/>
    </row>
    <row r="35" customFormat="false" ht="12.75" hidden="false" customHeight="false" outlineLevel="0" collapsed="false">
      <c r="A35" s="67"/>
      <c r="B35" s="67"/>
      <c r="C35" s="69"/>
      <c r="D35" s="69"/>
      <c r="E35" s="69"/>
      <c r="F35" s="70"/>
      <c r="G35" s="70"/>
      <c r="H35" s="71"/>
    </row>
    <row r="36" customFormat="false" ht="18" hidden="false" customHeight="true" outlineLevel="0" collapsed="false">
      <c r="B36" s="42"/>
      <c r="C36" s="10" t="s">
        <v>57</v>
      </c>
      <c r="D36" s="10"/>
      <c r="E36" s="10"/>
      <c r="F36" s="10"/>
      <c r="G36" s="10"/>
      <c r="H36" s="10"/>
    </row>
    <row r="37" customFormat="false" ht="39" hidden="false" customHeight="true" outlineLevel="0" collapsed="false">
      <c r="A37" s="11" t="s">
        <v>2</v>
      </c>
      <c r="B37" s="79" t="s">
        <v>3</v>
      </c>
      <c r="C37" s="10" t="s">
        <v>31</v>
      </c>
      <c r="D37" s="10" t="s">
        <v>5</v>
      </c>
      <c r="E37" s="10" t="s">
        <v>22</v>
      </c>
      <c r="F37" s="10" t="s">
        <v>23</v>
      </c>
      <c r="G37" s="10" t="s">
        <v>58</v>
      </c>
      <c r="H37" s="10" t="s">
        <v>9</v>
      </c>
    </row>
    <row r="38" customFormat="false" ht="18" hidden="false" customHeight="true" outlineLevel="0" collapsed="false">
      <c r="A38" s="1" t="s">
        <v>10</v>
      </c>
      <c r="B38" s="1" t="n">
        <v>2017</v>
      </c>
      <c r="C38" s="22" t="n">
        <v>81195</v>
      </c>
      <c r="D38" s="22" t="n">
        <v>93616</v>
      </c>
      <c r="E38" s="21" t="n">
        <v>1.15298213347346</v>
      </c>
      <c r="F38" s="22" t="n">
        <v>36273</v>
      </c>
      <c r="G38" s="21" t="n">
        <v>0.387465817808922</v>
      </c>
      <c r="H38" s="23" t="n">
        <v>14.1120581249127</v>
      </c>
    </row>
    <row r="39" customFormat="false" ht="12.75" hidden="false" customHeight="true" outlineLevel="0" collapsed="false">
      <c r="B39" s="1" t="n">
        <v>2016</v>
      </c>
      <c r="C39" s="22" t="n">
        <v>81781</v>
      </c>
      <c r="D39" s="22" t="n">
        <v>56644</v>
      </c>
      <c r="E39" s="21" t="n">
        <v>0.692630317555422</v>
      </c>
      <c r="F39" s="22" t="n">
        <v>31980</v>
      </c>
      <c r="G39" s="21" t="n">
        <v>0.564578772685545</v>
      </c>
      <c r="H39" s="23" t="n">
        <v>9.85713394472519</v>
      </c>
    </row>
    <row r="40" customFormat="false" ht="12.75" hidden="false" customHeight="true" outlineLevel="0" collapsed="false">
      <c r="B40" s="1" t="n">
        <v>2015</v>
      </c>
      <c r="C40" s="22" t="n">
        <v>71898.6666666667</v>
      </c>
      <c r="D40" s="22" t="n">
        <v>55825</v>
      </c>
      <c r="E40" s="21" t="n">
        <v>0.776439989615014</v>
      </c>
      <c r="F40" s="22" t="n">
        <v>30677</v>
      </c>
      <c r="G40" s="21" t="n">
        <v>0.549520824003583</v>
      </c>
      <c r="H40" s="23" t="n">
        <v>6.49761370823989</v>
      </c>
    </row>
    <row r="41" customFormat="false" ht="18" hidden="false" customHeight="true" outlineLevel="0" collapsed="false">
      <c r="A41" s="1" t="s">
        <v>11</v>
      </c>
      <c r="B41" s="1" t="n">
        <v>2017</v>
      </c>
      <c r="C41" s="22" t="n">
        <v>22950</v>
      </c>
      <c r="D41" s="22" t="n">
        <v>24494</v>
      </c>
      <c r="E41" s="21" t="n">
        <v>1.06727668845316</v>
      </c>
      <c r="F41" s="22" t="n">
        <v>11858</v>
      </c>
      <c r="G41" s="21" t="n">
        <v>0.484118559647261</v>
      </c>
      <c r="H41" s="23" t="n">
        <v>8.76010781671159</v>
      </c>
    </row>
    <row r="42" customFormat="false" ht="12.75" hidden="false" customHeight="true" outlineLevel="0" collapsed="false">
      <c r="B42" s="1" t="n">
        <v>2016</v>
      </c>
      <c r="C42" s="22" t="n">
        <v>28159</v>
      </c>
      <c r="D42" s="22" t="n">
        <v>27668</v>
      </c>
      <c r="E42" s="21" t="n">
        <v>0.982563301253596</v>
      </c>
      <c r="F42" s="22" t="n">
        <v>15924</v>
      </c>
      <c r="G42" s="21" t="n">
        <v>0.575538528263698</v>
      </c>
      <c r="H42" s="23" t="n">
        <v>7.3012080180539</v>
      </c>
    </row>
    <row r="43" customFormat="false" ht="12.75" hidden="false" customHeight="true" outlineLevel="0" collapsed="false">
      <c r="B43" s="1" t="n">
        <v>2015</v>
      </c>
      <c r="C43" s="22" t="n">
        <v>28313</v>
      </c>
      <c r="D43" s="22" t="n">
        <v>29402</v>
      </c>
      <c r="E43" s="21" t="n">
        <v>1.03846289690248</v>
      </c>
      <c r="F43" s="22" t="n">
        <v>17107</v>
      </c>
      <c r="G43" s="21" t="n">
        <v>0.581831167947759</v>
      </c>
      <c r="H43" s="23" t="n">
        <v>5.26424442609414</v>
      </c>
    </row>
    <row r="44" customFormat="false" ht="18" hidden="false" customHeight="true" outlineLevel="0" collapsed="false">
      <c r="A44" s="1" t="s">
        <v>12</v>
      </c>
      <c r="B44" s="1" t="n">
        <v>2017</v>
      </c>
      <c r="C44" s="22" t="n">
        <v>52695</v>
      </c>
      <c r="D44" s="22" t="n">
        <v>57472</v>
      </c>
      <c r="E44" s="21" t="n">
        <v>1.08510075899656</v>
      </c>
      <c r="F44" s="22" t="n">
        <v>23481</v>
      </c>
      <c r="G44" s="21" t="n">
        <v>0.408564170378619</v>
      </c>
      <c r="H44" s="23" t="n">
        <v>5.45144804088586</v>
      </c>
    </row>
    <row r="45" customFormat="false" ht="12.75" hidden="false" customHeight="true" outlineLevel="0" collapsed="false">
      <c r="B45" s="1" t="n">
        <v>2016</v>
      </c>
      <c r="C45" s="22" t="n">
        <v>52966</v>
      </c>
      <c r="D45" s="22" t="n">
        <v>29239</v>
      </c>
      <c r="E45" s="21" t="n">
        <v>0.552033379904089</v>
      </c>
      <c r="F45" s="22" t="n">
        <v>19519</v>
      </c>
      <c r="G45" s="21" t="n">
        <v>0.667567290263005</v>
      </c>
      <c r="H45" s="23" t="n">
        <v>4.24328147100424</v>
      </c>
    </row>
    <row r="46" customFormat="false" ht="12.75" hidden="false" customHeight="true" outlineLevel="0" collapsed="false">
      <c r="B46" s="1" t="n">
        <v>2015</v>
      </c>
      <c r="C46" s="22" t="n">
        <v>53468</v>
      </c>
      <c r="D46" s="22" t="n">
        <v>30525</v>
      </c>
      <c r="E46" s="21" t="n">
        <v>0.570902221889728</v>
      </c>
      <c r="F46" s="22" t="n">
        <v>19908</v>
      </c>
      <c r="G46" s="21" t="n">
        <v>0.652186732186732</v>
      </c>
      <c r="H46" s="23" t="n">
        <v>2.73972602739726</v>
      </c>
    </row>
    <row r="47" customFormat="false" ht="18" hidden="false" customHeight="true" outlineLevel="0" collapsed="false">
      <c r="A47" s="1" t="s">
        <v>13</v>
      </c>
      <c r="B47" s="1" t="n">
        <v>2017</v>
      </c>
      <c r="C47" s="22" t="n">
        <v>40108</v>
      </c>
      <c r="D47" s="22" t="n">
        <v>48374</v>
      </c>
      <c r="E47" s="21" t="n">
        <v>1.20608352378974</v>
      </c>
      <c r="F47" s="22" t="n">
        <v>22764</v>
      </c>
      <c r="G47" s="21" t="n">
        <v>0.47058337123248</v>
      </c>
      <c r="H47" s="23" t="n">
        <v>5.29233870967742</v>
      </c>
    </row>
    <row r="48" customFormat="false" ht="12.75" hidden="false" customHeight="true" outlineLevel="0" collapsed="false">
      <c r="B48" s="1" t="n">
        <v>2016</v>
      </c>
      <c r="C48" s="22" t="n">
        <v>47028</v>
      </c>
      <c r="D48" s="22" t="n">
        <v>42920</v>
      </c>
      <c r="E48" s="21" t="n">
        <v>0.912647784298716</v>
      </c>
      <c r="F48" s="22" t="n">
        <v>24999</v>
      </c>
      <c r="G48" s="21" t="n">
        <v>0.582455731593663</v>
      </c>
      <c r="H48" s="23" t="n">
        <v>5.92616320973813</v>
      </c>
    </row>
    <row r="49" customFormat="false" ht="12.75" hidden="false" customHeight="true" outlineLevel="0" collapsed="false">
      <c r="B49" s="82" t="n">
        <v>2015</v>
      </c>
      <c r="C49" s="22" t="n">
        <v>47562</v>
      </c>
      <c r="D49" s="22" t="n">
        <v>39009</v>
      </c>
      <c r="E49" s="21" t="n">
        <v>0.820171565535512</v>
      </c>
      <c r="F49" s="22" t="n">
        <v>24484</v>
      </c>
      <c r="G49" s="21" t="n">
        <v>0.627650029480376</v>
      </c>
      <c r="H49" s="23" t="n">
        <v>2.75676821941048</v>
      </c>
      <c r="IM49" s="53"/>
      <c r="IN49" s="53"/>
      <c r="IO49" s="53"/>
      <c r="IP49" s="53"/>
      <c r="IQ49" s="53"/>
      <c r="IR49" s="53"/>
      <c r="IS49" s="53"/>
      <c r="IT49" s="53"/>
      <c r="IU49" s="53"/>
      <c r="IV49" s="53"/>
    </row>
    <row r="50" customFormat="false" ht="18" hidden="false" customHeight="true" outlineLevel="0" collapsed="false">
      <c r="A50" s="1" t="s">
        <v>14</v>
      </c>
      <c r="B50" s="1" t="n">
        <v>2017</v>
      </c>
      <c r="C50" s="22" t="n">
        <v>25078</v>
      </c>
      <c r="D50" s="22" t="n">
        <v>25982</v>
      </c>
      <c r="E50" s="21" t="n">
        <v>1.0360613028857</v>
      </c>
      <c r="F50" s="22" t="n">
        <v>10246</v>
      </c>
      <c r="G50" s="21" t="n">
        <v>0.394349934570087</v>
      </c>
      <c r="H50" s="23" t="n">
        <v>2.53421186011151</v>
      </c>
      <c r="IM50" s="53"/>
      <c r="IN50" s="53"/>
      <c r="IO50" s="53"/>
      <c r="IP50" s="53"/>
      <c r="IQ50" s="53"/>
      <c r="IR50" s="53"/>
      <c r="IS50" s="53"/>
      <c r="IT50" s="53"/>
      <c r="IU50" s="53"/>
      <c r="IV50" s="53"/>
    </row>
    <row r="51" customFormat="false" ht="12.75" hidden="false" customHeight="true" outlineLevel="0" collapsed="false">
      <c r="B51" s="1" t="n">
        <v>2016</v>
      </c>
      <c r="C51" s="22" t="n">
        <v>30384</v>
      </c>
      <c r="D51" s="22" t="n">
        <v>28726</v>
      </c>
      <c r="E51" s="21" t="n">
        <v>0.945431806213797</v>
      </c>
      <c r="F51" s="22" t="n">
        <v>12787</v>
      </c>
      <c r="G51" s="21" t="n">
        <v>0.445136809858665</v>
      </c>
      <c r="H51" s="23" t="n">
        <v>2.00153964588145</v>
      </c>
      <c r="IM51" s="53"/>
      <c r="IN51" s="53"/>
      <c r="IO51" s="53"/>
      <c r="IP51" s="53"/>
      <c r="IQ51" s="53"/>
      <c r="IR51" s="53"/>
      <c r="IS51" s="53"/>
      <c r="IT51" s="53"/>
      <c r="IU51" s="53"/>
      <c r="IV51" s="53"/>
    </row>
    <row r="52" customFormat="false" ht="12.75" hidden="false" customHeight="true" outlineLevel="0" collapsed="false">
      <c r="B52" s="1" t="n">
        <v>2015</v>
      </c>
      <c r="C52" s="22" t="n">
        <v>30794.3333333333</v>
      </c>
      <c r="D52" s="22" t="n">
        <v>29712</v>
      </c>
      <c r="E52" s="21" t="n">
        <v>0.96485284089064</v>
      </c>
      <c r="F52" s="22" t="n">
        <v>12610</v>
      </c>
      <c r="G52" s="21" t="n">
        <v>0.424407646742057</v>
      </c>
      <c r="H52" s="23" t="n">
        <v>2.06583115273378</v>
      </c>
      <c r="IM52" s="53"/>
      <c r="IN52" s="53"/>
      <c r="IO52" s="53"/>
      <c r="IP52" s="53"/>
      <c r="IQ52" s="53"/>
      <c r="IR52" s="53"/>
      <c r="IS52" s="53"/>
      <c r="IT52" s="53"/>
      <c r="IU52" s="53"/>
      <c r="IV52" s="53"/>
    </row>
    <row r="53" customFormat="false" ht="18" hidden="false" customHeight="true" outlineLevel="0" collapsed="false">
      <c r="A53" s="1" t="s">
        <v>15</v>
      </c>
      <c r="B53" s="1" t="n">
        <v>2017</v>
      </c>
      <c r="C53" s="22" t="n">
        <v>33661</v>
      </c>
      <c r="D53" s="22" t="n">
        <v>35841</v>
      </c>
      <c r="E53" s="21" t="n">
        <v>1.06475283213182</v>
      </c>
      <c r="F53" s="22" t="n">
        <v>18383</v>
      </c>
      <c r="G53" s="21" t="n">
        <v>0.512904215842192</v>
      </c>
      <c r="H53" s="23" t="n">
        <v>5.2583147101354</v>
      </c>
      <c r="IM53" s="53"/>
      <c r="IN53" s="53"/>
      <c r="IO53" s="53"/>
      <c r="IP53" s="53"/>
      <c r="IQ53" s="53"/>
      <c r="IR53" s="53"/>
      <c r="IS53" s="53"/>
      <c r="IT53" s="53"/>
      <c r="IU53" s="53"/>
      <c r="IV53" s="53"/>
    </row>
    <row r="54" customFormat="false" ht="12.75" hidden="false" customHeight="true" outlineLevel="0" collapsed="false">
      <c r="B54" s="1" t="n">
        <v>2016</v>
      </c>
      <c r="C54" s="22" t="n">
        <v>47175</v>
      </c>
      <c r="D54" s="22" t="n">
        <v>48839</v>
      </c>
      <c r="E54" s="21" t="n">
        <v>1.0352729199788</v>
      </c>
      <c r="F54" s="22" t="n">
        <v>17837</v>
      </c>
      <c r="G54" s="21" t="n">
        <v>0.365220418108479</v>
      </c>
      <c r="H54" s="23" t="n">
        <v>4.88514707410872</v>
      </c>
      <c r="IM54" s="53"/>
      <c r="IN54" s="53"/>
      <c r="IO54" s="53"/>
      <c r="IP54" s="53"/>
      <c r="IQ54" s="53"/>
      <c r="IR54" s="53"/>
      <c r="IS54" s="53"/>
      <c r="IT54" s="53"/>
      <c r="IU54" s="53"/>
      <c r="IV54" s="53"/>
    </row>
    <row r="55" customFormat="false" ht="12.75" hidden="false" customHeight="true" outlineLevel="0" collapsed="false">
      <c r="B55" s="1" t="n">
        <v>2015</v>
      </c>
      <c r="C55" s="22" t="n">
        <v>47613.6666666667</v>
      </c>
      <c r="D55" s="22" t="n">
        <v>49918</v>
      </c>
      <c r="E55" s="21" t="n">
        <v>1.04839646880097</v>
      </c>
      <c r="F55" s="22" t="n">
        <v>17503</v>
      </c>
      <c r="G55" s="21" t="n">
        <v>0.350635041468008</v>
      </c>
      <c r="H55" s="23" t="n">
        <v>4.43012484897302</v>
      </c>
      <c r="IM55" s="53"/>
      <c r="IN55" s="53"/>
      <c r="IO55" s="53"/>
      <c r="IP55" s="53"/>
      <c r="IQ55" s="53"/>
      <c r="IR55" s="53"/>
      <c r="IS55" s="53"/>
      <c r="IT55" s="53"/>
      <c r="IU55" s="53"/>
      <c r="IV55" s="53"/>
    </row>
    <row r="56" customFormat="false" ht="18" hidden="false" customHeight="true" outlineLevel="0" collapsed="false">
      <c r="A56" s="1" t="s">
        <v>29</v>
      </c>
      <c r="B56" s="1" t="n">
        <v>2017</v>
      </c>
      <c r="C56" s="22" t="n">
        <v>50692</v>
      </c>
      <c r="D56" s="22" t="n">
        <v>49138</v>
      </c>
      <c r="E56" s="21" t="n">
        <v>0.969344275230806</v>
      </c>
      <c r="F56" s="22" t="n">
        <v>29758</v>
      </c>
      <c r="G56" s="21" t="n">
        <v>0.605600553543083</v>
      </c>
      <c r="H56" s="23" t="n">
        <v>3.58058740988049</v>
      </c>
      <c r="IM56" s="53"/>
      <c r="IN56" s="53"/>
      <c r="IO56" s="53"/>
      <c r="IP56" s="53"/>
      <c r="IQ56" s="53"/>
      <c r="IR56" s="53"/>
      <c r="IS56" s="53"/>
      <c r="IT56" s="53"/>
      <c r="IU56" s="53"/>
      <c r="IV56" s="53"/>
    </row>
    <row r="57" customFormat="false" ht="12.75" hidden="false" customHeight="true" outlineLevel="0" collapsed="false">
      <c r="B57" s="1" t="n">
        <v>2016</v>
      </c>
      <c r="C57" s="22" t="n">
        <v>50878</v>
      </c>
      <c r="D57" s="22" t="n">
        <v>43726</v>
      </c>
      <c r="E57" s="21" t="n">
        <v>0.859428436652384</v>
      </c>
      <c r="F57" s="22" t="n">
        <v>28291</v>
      </c>
      <c r="G57" s="21" t="n">
        <v>0.647006357773407</v>
      </c>
      <c r="H57" s="23" t="n">
        <v>3.52391510928096</v>
      </c>
      <c r="IM57" s="53"/>
      <c r="IN57" s="53"/>
      <c r="IO57" s="53"/>
      <c r="IP57" s="53"/>
      <c r="IQ57" s="53"/>
      <c r="IR57" s="53"/>
      <c r="IS57" s="53"/>
      <c r="IT57" s="53"/>
      <c r="IU57" s="53"/>
      <c r="IV57" s="53"/>
    </row>
    <row r="58" customFormat="false" ht="12.75" hidden="false" customHeight="true" outlineLevel="0" collapsed="false">
      <c r="B58" s="1" t="n">
        <v>2015</v>
      </c>
      <c r="C58" s="22" t="n">
        <v>52444.3333333333</v>
      </c>
      <c r="D58" s="22" t="n">
        <v>50138</v>
      </c>
      <c r="E58" s="21" t="n">
        <v>0.956023211913585</v>
      </c>
      <c r="F58" s="22" t="n">
        <v>24092</v>
      </c>
      <c r="G58" s="21" t="n">
        <v>0.480513781961785</v>
      </c>
      <c r="H58" s="23" t="n">
        <v>4.64884608998838</v>
      </c>
      <c r="IM58" s="53"/>
      <c r="IN58" s="53"/>
      <c r="IO58" s="53"/>
      <c r="IP58" s="53"/>
      <c r="IQ58" s="53"/>
      <c r="IR58" s="53"/>
      <c r="IS58" s="53"/>
      <c r="IT58" s="53"/>
      <c r="IU58" s="53"/>
      <c r="IV58" s="53"/>
    </row>
    <row r="59" customFormat="false" ht="18" hidden="false" customHeight="true" outlineLevel="0" collapsed="false">
      <c r="A59" s="1" t="s">
        <v>17</v>
      </c>
      <c r="B59" s="1" t="n">
        <v>2017</v>
      </c>
      <c r="C59" s="22" t="n">
        <v>10405</v>
      </c>
      <c r="D59" s="22" t="n">
        <v>17262</v>
      </c>
      <c r="E59" s="21" t="n">
        <v>1.65906324085346</v>
      </c>
      <c r="F59" s="22" t="n">
        <v>7798</v>
      </c>
      <c r="G59" s="21" t="n">
        <v>0.451743714517437</v>
      </c>
      <c r="H59" s="23" t="n">
        <v>9.23335198656967</v>
      </c>
      <c r="IM59" s="53"/>
      <c r="IN59" s="53"/>
      <c r="IO59" s="53"/>
      <c r="IP59" s="53"/>
      <c r="IQ59" s="53"/>
      <c r="IR59" s="53"/>
      <c r="IS59" s="53"/>
      <c r="IT59" s="53"/>
      <c r="IU59" s="53"/>
      <c r="IV59" s="53"/>
    </row>
    <row r="60" customFormat="false" ht="12.75" hidden="false" customHeight="true" outlineLevel="0" collapsed="false">
      <c r="B60" s="82" t="n">
        <v>2016</v>
      </c>
      <c r="C60" s="22" t="n">
        <v>18760</v>
      </c>
      <c r="D60" s="22" t="n">
        <v>20249</v>
      </c>
      <c r="E60" s="21" t="n">
        <v>1.0793710021322</v>
      </c>
      <c r="F60" s="22" t="n">
        <v>12697</v>
      </c>
      <c r="G60" s="21" t="n">
        <v>0.627043310780779</v>
      </c>
      <c r="H60" s="23" t="n">
        <v>8.74471086036671</v>
      </c>
      <c r="IM60" s="53"/>
      <c r="IN60" s="53"/>
      <c r="IO60" s="53"/>
      <c r="IP60" s="53"/>
      <c r="IQ60" s="53"/>
      <c r="IR60" s="53"/>
      <c r="IS60" s="53"/>
      <c r="IT60" s="53"/>
      <c r="IU60" s="53"/>
      <c r="IV60" s="53"/>
    </row>
    <row r="61" customFormat="false" ht="12.75" hidden="false" customHeight="true" outlineLevel="0" collapsed="false">
      <c r="B61" s="1" t="n">
        <v>2015</v>
      </c>
      <c r="C61" s="22" t="n">
        <v>18427.6666666667</v>
      </c>
      <c r="D61" s="22" t="n">
        <v>18323</v>
      </c>
      <c r="E61" s="21" t="n">
        <v>0.994320134580251</v>
      </c>
      <c r="F61" s="22" t="n">
        <v>9233</v>
      </c>
      <c r="G61" s="21" t="n">
        <v>0.503902199421492</v>
      </c>
      <c r="H61" s="23" t="n">
        <v>5.46044864226682</v>
      </c>
      <c r="IM61" s="53"/>
      <c r="IN61" s="53"/>
      <c r="IO61" s="53"/>
      <c r="IP61" s="53"/>
      <c r="IQ61" s="53"/>
      <c r="IR61" s="53"/>
      <c r="IS61" s="53"/>
      <c r="IT61" s="53"/>
      <c r="IU61" s="53"/>
      <c r="IV61" s="53"/>
    </row>
    <row r="62" customFormat="false" ht="18" hidden="false" customHeight="true" outlineLevel="0" collapsed="false">
      <c r="A62" s="1" t="s">
        <v>18</v>
      </c>
      <c r="B62" s="1" t="n">
        <v>2017</v>
      </c>
      <c r="C62" s="22" t="n">
        <v>40943</v>
      </c>
      <c r="D62" s="22" t="n">
        <v>40019</v>
      </c>
      <c r="E62" s="21" t="n">
        <v>0.977439997394731</v>
      </c>
      <c r="F62" s="22" t="n">
        <v>16919</v>
      </c>
      <c r="G62" s="21" t="n">
        <v>0.422774182263425</v>
      </c>
      <c r="H62" s="23" t="n">
        <v>4.14700414700415</v>
      </c>
      <c r="IM62" s="53"/>
      <c r="IN62" s="53"/>
      <c r="IO62" s="53"/>
      <c r="IP62" s="53"/>
      <c r="IQ62" s="53"/>
      <c r="IR62" s="53"/>
      <c r="IS62" s="53"/>
      <c r="IT62" s="53"/>
      <c r="IU62" s="53"/>
      <c r="IV62" s="53"/>
    </row>
    <row r="63" customFormat="false" ht="12.75" hidden="false" customHeight="true" outlineLevel="0" collapsed="false">
      <c r="B63" s="1" t="n">
        <v>2016</v>
      </c>
      <c r="C63" s="22" t="n">
        <v>38592</v>
      </c>
      <c r="D63" s="22" t="n">
        <v>32374</v>
      </c>
      <c r="E63" s="21" t="n">
        <v>0.838878524046435</v>
      </c>
      <c r="F63" s="22" t="n">
        <v>15025</v>
      </c>
      <c r="G63" s="21" t="n">
        <v>0.464106999443998</v>
      </c>
      <c r="H63" s="23" t="n">
        <v>5.81395348837209</v>
      </c>
      <c r="IM63" s="53"/>
      <c r="IN63" s="53"/>
      <c r="IO63" s="53"/>
      <c r="IP63" s="53"/>
      <c r="IQ63" s="53"/>
      <c r="IR63" s="53"/>
      <c r="IS63" s="53"/>
      <c r="IT63" s="53"/>
      <c r="IU63" s="53"/>
      <c r="IV63" s="53"/>
    </row>
    <row r="64" customFormat="false" ht="12.75" hidden="false" customHeight="true" outlineLevel="0" collapsed="false">
      <c r="B64" s="1" t="n">
        <v>2015</v>
      </c>
      <c r="C64" s="22" t="n">
        <v>39623</v>
      </c>
      <c r="D64" s="22" t="n">
        <v>37602</v>
      </c>
      <c r="E64" s="21" t="n">
        <v>0.948994271004215</v>
      </c>
      <c r="F64" s="22" t="n">
        <v>16556</v>
      </c>
      <c r="G64" s="21" t="n">
        <v>0.440295728950588</v>
      </c>
      <c r="H64" s="23" t="n">
        <v>5.41624874623872</v>
      </c>
      <c r="IM64" s="53"/>
      <c r="IN64" s="53"/>
      <c r="IO64" s="53"/>
      <c r="IP64" s="53"/>
      <c r="IQ64" s="53"/>
      <c r="IR64" s="53"/>
      <c r="IS64" s="53"/>
      <c r="IT64" s="53"/>
      <c r="IU64" s="53"/>
      <c r="IV64" s="53"/>
    </row>
    <row r="65" customFormat="false" ht="18" hidden="false" customHeight="true" outlineLevel="0" collapsed="false">
      <c r="A65" s="27" t="s">
        <v>19</v>
      </c>
      <c r="B65" s="27" t="n">
        <v>2017</v>
      </c>
      <c r="C65" s="47" t="n">
        <v>357996</v>
      </c>
      <c r="D65" s="47" t="n">
        <v>392198</v>
      </c>
      <c r="E65" s="32" t="n">
        <v>1.09553738030593</v>
      </c>
      <c r="F65" s="47" t="n">
        <v>177480</v>
      </c>
      <c r="G65" s="32" t="n">
        <v>0.452526529967007</v>
      </c>
      <c r="H65" s="66" t="n">
        <v>8.60469431301605</v>
      </c>
      <c r="IM65" s="53"/>
      <c r="IN65" s="53"/>
      <c r="IO65" s="53"/>
      <c r="IP65" s="53"/>
      <c r="IQ65" s="53"/>
      <c r="IR65" s="53"/>
      <c r="IS65" s="53"/>
      <c r="IT65" s="53"/>
      <c r="IU65" s="53"/>
      <c r="IV65" s="53"/>
    </row>
    <row r="66" customFormat="false" ht="12.75" hidden="false" customHeight="true" outlineLevel="0" collapsed="false">
      <c r="A66" s="27"/>
      <c r="B66" s="27" t="n">
        <v>2016</v>
      </c>
      <c r="C66" s="47" t="n">
        <v>395723</v>
      </c>
      <c r="D66" s="47" t="n">
        <v>330385</v>
      </c>
      <c r="E66" s="32" t="n">
        <v>0.834889556583772</v>
      </c>
      <c r="F66" s="47" t="n">
        <v>179059</v>
      </c>
      <c r="G66" s="32" t="n">
        <v>0.541970731116727</v>
      </c>
      <c r="H66" s="66" t="n">
        <v>7.71875376239081</v>
      </c>
      <c r="IM66" s="53"/>
      <c r="IN66" s="53"/>
      <c r="IO66" s="53"/>
      <c r="IP66" s="53"/>
      <c r="IQ66" s="53"/>
      <c r="IR66" s="53"/>
      <c r="IS66" s="53"/>
      <c r="IT66" s="53"/>
      <c r="IU66" s="53"/>
      <c r="IV66" s="53"/>
    </row>
    <row r="67" customFormat="false" ht="12.75" hidden="false" customHeight="true" outlineLevel="0" collapsed="false">
      <c r="A67" s="27"/>
      <c r="B67" s="27" t="n">
        <v>2015</v>
      </c>
      <c r="C67" s="47" t="n">
        <v>390144.666666667</v>
      </c>
      <c r="D67" s="47" t="n">
        <v>340454</v>
      </c>
      <c r="E67" s="32" t="n">
        <v>0.872635278879458</v>
      </c>
      <c r="F67" s="47" t="n">
        <v>172170</v>
      </c>
      <c r="G67" s="32" t="n">
        <v>0.505707085244996</v>
      </c>
      <c r="H67" s="66" t="n">
        <v>5.69797316585784</v>
      </c>
      <c r="IM67" s="53"/>
      <c r="IN67" s="53"/>
      <c r="IO67" s="53"/>
      <c r="IP67" s="53"/>
      <c r="IQ67" s="53"/>
      <c r="IR67" s="53"/>
      <c r="IS67" s="53"/>
      <c r="IT67" s="53"/>
      <c r="IU67" s="53"/>
      <c r="IV67" s="53"/>
    </row>
    <row r="68" customFormat="false" ht="12.75" hidden="false" customHeight="false" outlineLevel="0" collapsed="false">
      <c r="A68" s="67"/>
      <c r="B68" s="67"/>
      <c r="C68" s="69"/>
      <c r="D68" s="69"/>
      <c r="E68" s="69"/>
      <c r="F68" s="70"/>
      <c r="G68" s="70"/>
      <c r="H68" s="71"/>
    </row>
    <row r="69" customFormat="false" ht="18" hidden="false" customHeight="true" outlineLevel="0" collapsed="false">
      <c r="A69" s="42"/>
      <c r="B69" s="42"/>
      <c r="C69" s="10" t="s">
        <v>40</v>
      </c>
      <c r="D69" s="10"/>
      <c r="E69" s="10"/>
      <c r="F69" s="10"/>
      <c r="G69" s="10"/>
      <c r="H69" s="10"/>
    </row>
    <row r="70" customFormat="false" ht="39" hidden="false" customHeight="true" outlineLevel="0" collapsed="false">
      <c r="A70" s="11" t="s">
        <v>2</v>
      </c>
      <c r="B70" s="79" t="s">
        <v>3</v>
      </c>
      <c r="C70" s="10" t="s">
        <v>21</v>
      </c>
      <c r="D70" s="10" t="s">
        <v>5</v>
      </c>
      <c r="E70" s="10" t="s">
        <v>22</v>
      </c>
      <c r="F70" s="10" t="s">
        <v>23</v>
      </c>
      <c r="G70" s="10" t="s">
        <v>8</v>
      </c>
      <c r="H70" s="10" t="s">
        <v>9</v>
      </c>
    </row>
    <row r="71" customFormat="false" ht="18" hidden="false" customHeight="true" outlineLevel="0" collapsed="false">
      <c r="A71" s="1" t="s">
        <v>10</v>
      </c>
      <c r="B71" s="1" t="n">
        <v>2017</v>
      </c>
      <c r="C71" s="22" t="n">
        <v>12047</v>
      </c>
      <c r="D71" s="22" t="n">
        <v>11970</v>
      </c>
      <c r="E71" s="21" t="n">
        <v>0.993608367228356</v>
      </c>
      <c r="F71" s="22" t="n">
        <v>3752</v>
      </c>
      <c r="G71" s="21" t="n">
        <v>0.313450292397661</v>
      </c>
      <c r="H71" s="23" t="n">
        <v>1.59108989657916</v>
      </c>
    </row>
    <row r="72" customFormat="false" ht="12.75" hidden="false" customHeight="true" outlineLevel="0" collapsed="false">
      <c r="B72" s="1" t="n">
        <v>2016</v>
      </c>
      <c r="C72" s="22" t="n">
        <v>11682</v>
      </c>
      <c r="D72" s="22" t="n">
        <v>13318</v>
      </c>
      <c r="E72" s="21" t="n">
        <v>1.14004451292587</v>
      </c>
      <c r="F72" s="22" t="n">
        <v>3877</v>
      </c>
      <c r="G72" s="21" t="n">
        <v>0.291109776242679</v>
      </c>
      <c r="H72" s="23" t="n">
        <v>3.26353005167256</v>
      </c>
    </row>
    <row r="73" customFormat="false" ht="12.75" hidden="false" customHeight="true" outlineLevel="0" collapsed="false">
      <c r="B73" s="1" t="n">
        <v>2015</v>
      </c>
      <c r="C73" s="22" t="n">
        <v>11608</v>
      </c>
      <c r="D73" s="22" t="n">
        <v>9800</v>
      </c>
      <c r="E73" s="21" t="n">
        <v>0.844245348035837</v>
      </c>
      <c r="F73" s="22" t="n">
        <v>3693</v>
      </c>
      <c r="G73" s="21" t="n">
        <v>0.376836734693878</v>
      </c>
      <c r="H73" s="23" t="n">
        <v>4.26356589147287</v>
      </c>
    </row>
    <row r="74" customFormat="false" ht="18" hidden="false" customHeight="true" outlineLevel="0" collapsed="false">
      <c r="A74" s="1" t="s">
        <v>11</v>
      </c>
      <c r="B74" s="1" t="n">
        <v>2017</v>
      </c>
      <c r="C74" s="22" t="n">
        <v>4300</v>
      </c>
      <c r="D74" s="22" t="n">
        <v>4292</v>
      </c>
      <c r="E74" s="21" t="n">
        <v>0.998139534883721</v>
      </c>
      <c r="F74" s="22" t="n">
        <v>1854</v>
      </c>
      <c r="G74" s="21" t="n">
        <v>0.431966449207829</v>
      </c>
      <c r="H74" s="23" t="n">
        <v>2.84090909090909</v>
      </c>
    </row>
    <row r="75" customFormat="false" ht="12.75" hidden="false" customHeight="true" outlineLevel="0" collapsed="false">
      <c r="B75" s="1" t="n">
        <v>2016</v>
      </c>
      <c r="C75" s="22" t="n">
        <v>4125</v>
      </c>
      <c r="D75" s="22" t="n">
        <v>4542</v>
      </c>
      <c r="E75" s="21" t="n">
        <v>1.10109090909091</v>
      </c>
      <c r="F75" s="22" t="n">
        <v>1725</v>
      </c>
      <c r="G75" s="21" t="n">
        <v>0.379788639365918</v>
      </c>
      <c r="H75" s="23" t="n">
        <v>3.61990950226244</v>
      </c>
    </row>
    <row r="76" customFormat="false" ht="12.75" hidden="false" customHeight="true" outlineLevel="0" collapsed="false">
      <c r="B76" s="1" t="n">
        <v>2015</v>
      </c>
      <c r="C76" s="22" t="n">
        <v>4139</v>
      </c>
      <c r="D76" s="22" t="n">
        <v>4262</v>
      </c>
      <c r="E76" s="21" t="n">
        <v>1.02971732302489</v>
      </c>
      <c r="F76" s="22" t="n">
        <v>1342</v>
      </c>
      <c r="G76" s="21" t="n">
        <v>0.314875645236978</v>
      </c>
      <c r="H76" s="23" t="n">
        <v>5.249343832021</v>
      </c>
    </row>
    <row r="77" customFormat="false" ht="18" hidden="false" customHeight="true" outlineLevel="0" collapsed="false">
      <c r="A77" s="1" t="s">
        <v>12</v>
      </c>
      <c r="B77" s="1" t="n">
        <v>2017</v>
      </c>
      <c r="C77" s="22" t="n">
        <v>8299</v>
      </c>
      <c r="D77" s="22" t="n">
        <v>11312</v>
      </c>
      <c r="E77" s="21" t="n">
        <v>1.3630557898542</v>
      </c>
      <c r="F77" s="22" t="n">
        <v>3900</v>
      </c>
      <c r="G77" s="21" t="n">
        <v>0.344766619519095</v>
      </c>
      <c r="H77" s="23" t="n">
        <v>2.23588596981554</v>
      </c>
    </row>
    <row r="78" customFormat="false" ht="12.75" hidden="false" customHeight="true" outlineLevel="0" collapsed="false">
      <c r="B78" s="1" t="n">
        <v>2016</v>
      </c>
      <c r="C78" s="22" t="n">
        <v>8165.5</v>
      </c>
      <c r="D78" s="22" t="n">
        <v>8017.5</v>
      </c>
      <c r="E78" s="21" t="n">
        <v>0.981874961729227</v>
      </c>
      <c r="F78" s="22" t="n">
        <v>2668</v>
      </c>
      <c r="G78" s="21" t="n">
        <v>0.332772061116308</v>
      </c>
      <c r="H78" s="23" t="n">
        <v>3.41296928327645</v>
      </c>
    </row>
    <row r="79" customFormat="false" ht="12.75" hidden="false" customHeight="true" outlineLevel="0" collapsed="false">
      <c r="B79" s="1" t="n">
        <v>2015</v>
      </c>
      <c r="C79" s="22" t="n">
        <v>8089</v>
      </c>
      <c r="D79" s="22" t="n">
        <v>7569</v>
      </c>
      <c r="E79" s="21" t="n">
        <v>0.935715168747682</v>
      </c>
      <c r="F79" s="22" t="n">
        <v>2444</v>
      </c>
      <c r="G79" s="21" t="n">
        <v>0.322896023252741</v>
      </c>
      <c r="H79" s="23" t="n">
        <v>2.69396551724138</v>
      </c>
    </row>
    <row r="80" customFormat="false" ht="18" hidden="false" customHeight="true" outlineLevel="0" collapsed="false">
      <c r="A80" s="1" t="s">
        <v>13</v>
      </c>
      <c r="B80" s="1" t="n">
        <v>2017</v>
      </c>
      <c r="C80" s="22" t="n">
        <v>7896</v>
      </c>
      <c r="D80" s="22" t="n">
        <v>8501</v>
      </c>
      <c r="E80" s="21" t="n">
        <v>1.0766210739615</v>
      </c>
      <c r="F80" s="22" t="n">
        <v>3022</v>
      </c>
      <c r="G80" s="21" t="n">
        <v>0.35548758969533</v>
      </c>
      <c r="H80" s="23" t="n">
        <v>2.56300726185391</v>
      </c>
    </row>
    <row r="81" customFormat="false" ht="12.75" hidden="false" customHeight="true" outlineLevel="0" collapsed="false">
      <c r="B81" s="1" t="n">
        <v>2016</v>
      </c>
      <c r="C81" s="22" t="n">
        <v>7311</v>
      </c>
      <c r="D81" s="22" t="n">
        <v>7692</v>
      </c>
      <c r="E81" s="21" t="n">
        <v>1.05211325400082</v>
      </c>
      <c r="F81" s="22" t="n">
        <v>2950</v>
      </c>
      <c r="G81" s="21" t="n">
        <v>0.383515340613625</v>
      </c>
      <c r="H81" s="23" t="n">
        <v>1.7636684303351</v>
      </c>
    </row>
    <row r="82" customFormat="false" ht="12.75" hidden="false" customHeight="true" outlineLevel="0" collapsed="false">
      <c r="A82" s="82"/>
      <c r="B82" s="1" t="n">
        <v>2015</v>
      </c>
      <c r="C82" s="22" t="n">
        <v>7308</v>
      </c>
      <c r="D82" s="22" t="n">
        <v>7196</v>
      </c>
      <c r="E82" s="21" t="n">
        <v>0.984674329501916</v>
      </c>
      <c r="F82" s="22" t="n">
        <v>2398</v>
      </c>
      <c r="G82" s="21" t="n">
        <v>0.333240689271818</v>
      </c>
      <c r="H82" s="23" t="n">
        <v>3.17057704502219</v>
      </c>
    </row>
    <row r="83" customFormat="false" ht="18" hidden="false" customHeight="true" outlineLevel="0" collapsed="false">
      <c r="A83" s="1" t="s">
        <v>14</v>
      </c>
      <c r="B83" s="1" t="n">
        <v>2017</v>
      </c>
      <c r="C83" s="22" t="n">
        <v>5015</v>
      </c>
      <c r="D83" s="22" t="n">
        <v>5790</v>
      </c>
      <c r="E83" s="21" t="n">
        <v>1.15453639082752</v>
      </c>
      <c r="F83" s="22" t="n">
        <v>1657</v>
      </c>
      <c r="G83" s="21" t="n">
        <v>0.286183074265976</v>
      </c>
      <c r="H83" s="23" t="n">
        <v>4.80769230769231</v>
      </c>
    </row>
    <row r="84" customFormat="false" ht="12.75" hidden="false" customHeight="true" outlineLevel="0" collapsed="false">
      <c r="B84" s="1" t="n">
        <v>2016</v>
      </c>
      <c r="C84" s="22" t="n">
        <v>4825.5</v>
      </c>
      <c r="D84" s="22" t="n">
        <v>5789</v>
      </c>
      <c r="E84" s="21" t="n">
        <v>1.19966842814216</v>
      </c>
      <c r="F84" s="22" t="n">
        <v>1747</v>
      </c>
      <c r="G84" s="21" t="n">
        <v>0.301779236482985</v>
      </c>
      <c r="H84" s="23" t="n">
        <v>8.96414342629482</v>
      </c>
    </row>
    <row r="85" customFormat="false" ht="12.75" hidden="false" customHeight="true" outlineLevel="0" collapsed="false">
      <c r="B85" s="1" t="n">
        <v>2015</v>
      </c>
      <c r="C85" s="22" t="n">
        <v>4837</v>
      </c>
      <c r="D85" s="22" t="n">
        <v>4449</v>
      </c>
      <c r="E85" s="21" t="n">
        <v>0.919784990696713</v>
      </c>
      <c r="F85" s="22" t="n">
        <v>1208</v>
      </c>
      <c r="G85" s="21" t="n">
        <v>0.271521690267476</v>
      </c>
      <c r="H85" s="23" t="n">
        <v>2.14592274678112</v>
      </c>
    </row>
    <row r="86" customFormat="false" ht="18" hidden="false" customHeight="true" outlineLevel="0" collapsed="false">
      <c r="A86" s="1" t="s">
        <v>15</v>
      </c>
      <c r="B86" s="1" t="n">
        <v>2017</v>
      </c>
      <c r="C86" s="22" t="n">
        <v>7448</v>
      </c>
      <c r="D86" s="22" t="n">
        <v>6227</v>
      </c>
      <c r="E86" s="21" t="n">
        <v>0.836063372717508</v>
      </c>
      <c r="F86" s="22" t="n">
        <v>2483</v>
      </c>
      <c r="G86" s="21" t="n">
        <v>0.39874739039666</v>
      </c>
      <c r="H86" s="23" t="n">
        <v>1.64113785557987</v>
      </c>
    </row>
    <row r="87" customFormat="false" ht="12.75" hidden="false" customHeight="true" outlineLevel="0" collapsed="false">
      <c r="B87" s="1" t="n">
        <v>2016</v>
      </c>
      <c r="C87" s="22" t="n">
        <v>7150.5</v>
      </c>
      <c r="D87" s="22" t="n">
        <v>7394</v>
      </c>
      <c r="E87" s="21" t="n">
        <v>1.03405356268792</v>
      </c>
      <c r="F87" s="22" t="n">
        <v>2718</v>
      </c>
      <c r="G87" s="21" t="n">
        <v>0.367595347579118</v>
      </c>
      <c r="H87" s="23" t="n">
        <v>1.76782557454331</v>
      </c>
    </row>
    <row r="88" customFormat="false" ht="12.75" hidden="false" customHeight="true" outlineLevel="0" collapsed="false">
      <c r="B88" s="1" t="n">
        <v>2015</v>
      </c>
      <c r="C88" s="22" t="n">
        <v>6993</v>
      </c>
      <c r="D88" s="22" t="n">
        <v>7713</v>
      </c>
      <c r="E88" s="21" t="n">
        <v>1.1029601029601</v>
      </c>
      <c r="F88" s="22" t="n">
        <v>3021</v>
      </c>
      <c r="G88" s="21" t="n">
        <v>0.391676390509529</v>
      </c>
      <c r="H88" s="23" t="n">
        <v>2.98804780876494</v>
      </c>
    </row>
    <row r="89" customFormat="false" ht="18" hidden="false" customHeight="true" outlineLevel="0" collapsed="false">
      <c r="A89" s="1" t="s">
        <v>29</v>
      </c>
      <c r="B89" s="1" t="n">
        <v>2017</v>
      </c>
      <c r="C89" s="22" t="n">
        <v>8262</v>
      </c>
      <c r="D89" s="22" t="n">
        <v>6528</v>
      </c>
      <c r="E89" s="21" t="n">
        <v>0.790123456790123</v>
      </c>
      <c r="F89" s="22" t="n">
        <v>2537</v>
      </c>
      <c r="G89" s="21" t="n">
        <v>0.388633578431373</v>
      </c>
      <c r="H89" s="23" t="n">
        <v>1.51209677419355</v>
      </c>
    </row>
    <row r="90" customFormat="false" ht="12.75" hidden="false" customHeight="true" outlineLevel="0" collapsed="false">
      <c r="B90" s="1" t="n">
        <v>2016</v>
      </c>
      <c r="C90" s="22" t="n">
        <v>7965.5</v>
      </c>
      <c r="D90" s="22" t="n">
        <v>6781</v>
      </c>
      <c r="E90" s="21" t="n">
        <v>0.851296214926872</v>
      </c>
      <c r="F90" s="22" t="n">
        <v>2861</v>
      </c>
      <c r="G90" s="21" t="n">
        <v>0.42191417195104</v>
      </c>
      <c r="H90" s="23" t="n">
        <v>3.14465408805031</v>
      </c>
    </row>
    <row r="91" customFormat="false" ht="12.75" hidden="false" customHeight="true" outlineLevel="0" collapsed="false">
      <c r="B91" s="1" t="n">
        <v>2015</v>
      </c>
      <c r="C91" s="22" t="n">
        <v>7763</v>
      </c>
      <c r="D91" s="22" t="n">
        <v>3650</v>
      </c>
      <c r="E91" s="21" t="n">
        <v>0.470179054489244</v>
      </c>
      <c r="F91" s="22" t="n">
        <v>1518</v>
      </c>
      <c r="G91" s="21" t="n">
        <v>0.415890410958904</v>
      </c>
      <c r="H91" s="23" t="n">
        <v>3.12825860271116</v>
      </c>
    </row>
    <row r="92" customFormat="false" ht="18" hidden="false" customHeight="true" outlineLevel="0" collapsed="false">
      <c r="A92" s="1" t="s">
        <v>17</v>
      </c>
      <c r="B92" s="1" t="n">
        <v>2017</v>
      </c>
      <c r="C92" s="22" t="n">
        <v>2934</v>
      </c>
      <c r="D92" s="22" t="n">
        <v>4330</v>
      </c>
      <c r="E92" s="21" t="n">
        <v>1.47580095432856</v>
      </c>
      <c r="F92" s="22" t="n">
        <v>1290</v>
      </c>
      <c r="G92" s="21" t="n">
        <v>0.297921478060046</v>
      </c>
      <c r="H92" s="23" t="n">
        <v>3.4324942791762</v>
      </c>
    </row>
    <row r="93" customFormat="false" ht="12.75" hidden="false" customHeight="true" outlineLevel="0" collapsed="false">
      <c r="B93" s="1" t="n">
        <v>2016</v>
      </c>
      <c r="C93" s="22" t="n">
        <v>2825</v>
      </c>
      <c r="D93" s="22" t="n">
        <v>4422</v>
      </c>
      <c r="E93" s="21" t="n">
        <v>1.56530973451327</v>
      </c>
      <c r="F93" s="22" t="n">
        <v>1058</v>
      </c>
      <c r="G93" s="21" t="n">
        <v>0.239258254183627</v>
      </c>
      <c r="H93" s="23" t="n">
        <v>2.08550573514077</v>
      </c>
    </row>
    <row r="94" customFormat="false" ht="12.75" hidden="false" customHeight="true" outlineLevel="0" collapsed="false">
      <c r="B94" s="1" t="n">
        <v>2015</v>
      </c>
      <c r="C94" s="22" t="n">
        <v>2860</v>
      </c>
      <c r="D94" s="22" t="n">
        <v>2517</v>
      </c>
      <c r="E94" s="21" t="n">
        <v>0.88006993006993</v>
      </c>
      <c r="F94" s="22" t="n">
        <v>654</v>
      </c>
      <c r="G94" s="21" t="n">
        <v>0.259833134684148</v>
      </c>
      <c r="H94" s="23" t="n">
        <v>4.43458980044346</v>
      </c>
    </row>
    <row r="95" customFormat="false" ht="18" hidden="false" customHeight="true" outlineLevel="0" collapsed="false">
      <c r="A95" s="1" t="s">
        <v>18</v>
      </c>
      <c r="B95" s="1" t="n">
        <v>2017</v>
      </c>
      <c r="C95" s="22" t="n">
        <v>6402</v>
      </c>
      <c r="D95" s="22" t="n">
        <v>1160</v>
      </c>
      <c r="E95" s="21" t="n">
        <v>0.181193377069666</v>
      </c>
      <c r="F95" s="22" t="n">
        <v>318</v>
      </c>
      <c r="G95" s="21" t="n">
        <v>0.274137931034483</v>
      </c>
      <c r="H95" s="23" t="n">
        <v>12.4223602484472</v>
      </c>
    </row>
    <row r="96" customFormat="false" ht="12.75" hidden="false" customHeight="true" outlineLevel="0" collapsed="false">
      <c r="B96" s="1" t="n">
        <v>2016</v>
      </c>
      <c r="C96" s="22" t="n">
        <v>6332.5</v>
      </c>
      <c r="D96" s="22" t="n">
        <v>1343</v>
      </c>
      <c r="E96" s="21" t="n">
        <v>0.212080536912752</v>
      </c>
      <c r="F96" s="22" t="n">
        <v>269</v>
      </c>
      <c r="G96" s="21" t="n">
        <v>0.200297840655249</v>
      </c>
      <c r="H96" s="23" t="n">
        <v>12.3456790123457</v>
      </c>
    </row>
    <row r="97" customFormat="false" ht="12.75" hidden="false" customHeight="true" outlineLevel="0" collapsed="false">
      <c r="B97" s="1" t="n">
        <v>2015</v>
      </c>
      <c r="C97" s="22" t="n">
        <v>6222</v>
      </c>
      <c r="D97" s="22" t="n">
        <v>2107</v>
      </c>
      <c r="E97" s="21" t="n">
        <v>0.338637094181935</v>
      </c>
      <c r="F97" s="22" t="n">
        <v>310</v>
      </c>
      <c r="G97" s="21" t="n">
        <v>0.147128618889416</v>
      </c>
      <c r="H97" s="23" t="n">
        <v>6.80272108843537</v>
      </c>
    </row>
    <row r="98" customFormat="false" ht="18" hidden="false" customHeight="true" outlineLevel="0" collapsed="false">
      <c r="A98" s="27" t="s">
        <v>19</v>
      </c>
      <c r="B98" s="27" t="n">
        <v>2017</v>
      </c>
      <c r="C98" s="47" t="n">
        <v>62603</v>
      </c>
      <c r="D98" s="47" t="n">
        <v>60110</v>
      </c>
      <c r="E98" s="32" t="n">
        <v>0.960177627270259</v>
      </c>
      <c r="F98" s="47" t="n">
        <v>20813</v>
      </c>
      <c r="G98" s="32" t="n">
        <v>0.346248544335385</v>
      </c>
      <c r="H98" s="66" t="n">
        <v>2.41481083981755</v>
      </c>
    </row>
    <row r="99" customFormat="false" ht="12.75" hidden="false" customHeight="true" outlineLevel="0" collapsed="false">
      <c r="A99" s="27"/>
      <c r="B99" s="27" t="n">
        <v>2016</v>
      </c>
      <c r="C99" s="47" t="n">
        <v>60382.5</v>
      </c>
      <c r="D99" s="47" t="n">
        <v>59298.5</v>
      </c>
      <c r="E99" s="32" t="n">
        <v>0.982047778743841</v>
      </c>
      <c r="F99" s="47" t="n">
        <v>19873</v>
      </c>
      <c r="G99" s="32" t="n">
        <v>0.335134952823427</v>
      </c>
      <c r="H99" s="66" t="n">
        <v>3.30169211721007</v>
      </c>
    </row>
    <row r="100" customFormat="false" ht="12.75" hidden="false" customHeight="true" outlineLevel="0" collapsed="false">
      <c r="A100" s="27"/>
      <c r="B100" s="27" t="n">
        <v>2015</v>
      </c>
      <c r="C100" s="47" t="n">
        <v>59819</v>
      </c>
      <c r="D100" s="47" t="n">
        <v>49263</v>
      </c>
      <c r="E100" s="32" t="n">
        <v>0.823534328557816</v>
      </c>
      <c r="F100" s="47" t="n">
        <v>16588</v>
      </c>
      <c r="G100" s="32" t="n">
        <v>0.336723301463573</v>
      </c>
      <c r="H100" s="66" t="n">
        <v>3.44265265446639</v>
      </c>
    </row>
    <row r="101" customFormat="false" ht="12.75" hidden="false" customHeight="false" outlineLevel="0" collapsed="false">
      <c r="A101" s="67"/>
      <c r="B101" s="67"/>
      <c r="C101" s="69"/>
      <c r="D101" s="69"/>
      <c r="E101" s="69"/>
      <c r="F101" s="70"/>
      <c r="G101" s="70"/>
      <c r="H101" s="71"/>
    </row>
    <row r="102" customFormat="false" ht="18" hidden="false" customHeight="true" outlineLevel="0" collapsed="false">
      <c r="A102" s="42"/>
      <c r="B102" s="42"/>
      <c r="C102" s="10" t="s">
        <v>25</v>
      </c>
      <c r="D102" s="10"/>
      <c r="E102" s="10"/>
      <c r="F102" s="10"/>
      <c r="G102" s="10"/>
      <c r="H102" s="10"/>
    </row>
    <row r="103" customFormat="false" ht="39" hidden="false" customHeight="true" outlineLevel="0" collapsed="false">
      <c r="A103" s="11" t="s">
        <v>2</v>
      </c>
      <c r="B103" s="79" t="s">
        <v>3</v>
      </c>
      <c r="C103" s="10" t="s">
        <v>26</v>
      </c>
      <c r="D103" s="10" t="s">
        <v>5</v>
      </c>
      <c r="E103" s="10" t="s">
        <v>28</v>
      </c>
      <c r="F103" s="10" t="s">
        <v>23</v>
      </c>
      <c r="G103" s="10" t="s">
        <v>8</v>
      </c>
      <c r="H103" s="10" t="s">
        <v>9</v>
      </c>
    </row>
    <row r="104" customFormat="false" ht="18" hidden="false" customHeight="true" outlineLevel="0" collapsed="false">
      <c r="A104" s="1" t="s">
        <v>10</v>
      </c>
      <c r="B104" s="1" t="n">
        <v>2017</v>
      </c>
      <c r="C104" s="22" t="n">
        <v>18843</v>
      </c>
      <c r="D104" s="22" t="n">
        <v>15797</v>
      </c>
      <c r="E104" s="21" t="n">
        <v>0.838348458313432</v>
      </c>
      <c r="F104" s="22" t="n">
        <v>5307</v>
      </c>
      <c r="G104" s="21" t="n">
        <v>0.335949863898209</v>
      </c>
      <c r="H104" s="23" t="n">
        <v>2.10998285638929</v>
      </c>
    </row>
    <row r="105" customFormat="false" ht="12.75" hidden="false" customHeight="true" outlineLevel="0" collapsed="false">
      <c r="B105" s="1" t="n">
        <v>2016</v>
      </c>
      <c r="C105" s="22" t="n">
        <v>15842</v>
      </c>
      <c r="D105" s="22" t="n">
        <v>5780</v>
      </c>
      <c r="E105" s="21" t="n">
        <v>0.364852922610781</v>
      </c>
      <c r="F105" s="22" t="n">
        <v>3871</v>
      </c>
      <c r="G105" s="21" t="n">
        <v>0.669723183391004</v>
      </c>
      <c r="H105" s="23" t="n">
        <v>2.70758122743682</v>
      </c>
    </row>
    <row r="106" customFormat="false" ht="12.75" hidden="false" customHeight="true" outlineLevel="0" collapsed="false">
      <c r="B106" s="1" t="n">
        <v>2015</v>
      </c>
      <c r="C106" s="22" t="n">
        <v>12688.5</v>
      </c>
      <c r="D106" s="22" t="n">
        <v>5780</v>
      </c>
      <c r="E106" s="21" t="n">
        <v>0.455530598573511</v>
      </c>
      <c r="F106" s="22" t="n">
        <v>3871</v>
      </c>
      <c r="G106" s="21" t="n">
        <v>0.669723183391004</v>
      </c>
      <c r="H106" s="23" t="n">
        <v>3.01734976112648</v>
      </c>
    </row>
    <row r="107" customFormat="false" ht="18" hidden="false" customHeight="true" outlineLevel="0" collapsed="false">
      <c r="A107" s="1" t="s">
        <v>11</v>
      </c>
      <c r="B107" s="1" t="n">
        <v>2017</v>
      </c>
      <c r="C107" s="22" t="n">
        <v>10402.5</v>
      </c>
      <c r="D107" s="22" t="n">
        <v>10396</v>
      </c>
      <c r="E107" s="21" t="n">
        <v>0.999375150204278</v>
      </c>
      <c r="F107" s="22" t="n">
        <v>5806</v>
      </c>
      <c r="G107" s="21" t="n">
        <v>0.558484032320123</v>
      </c>
      <c r="H107" s="23" t="n">
        <v>1.73750334135258</v>
      </c>
    </row>
    <row r="108" customFormat="false" ht="12.75" hidden="false" customHeight="true" outlineLevel="0" collapsed="false">
      <c r="B108" s="1" t="n">
        <v>2016</v>
      </c>
      <c r="C108" s="22" t="n">
        <v>18480.5</v>
      </c>
      <c r="D108" s="22" t="n">
        <v>17407</v>
      </c>
      <c r="E108" s="21" t="n">
        <v>0.941911744812099</v>
      </c>
      <c r="F108" s="22" t="n">
        <v>10042</v>
      </c>
      <c r="G108" s="21" t="n">
        <v>0.576894352846556</v>
      </c>
      <c r="H108" s="23" t="n">
        <v>2.91134485349361</v>
      </c>
    </row>
    <row r="109" customFormat="false" ht="12.75" hidden="false" customHeight="true" outlineLevel="0" collapsed="false">
      <c r="B109" s="1" t="n">
        <v>2015</v>
      </c>
      <c r="C109" s="22" t="n">
        <v>18306.25</v>
      </c>
      <c r="D109" s="22" t="n">
        <v>16137</v>
      </c>
      <c r="E109" s="21" t="n">
        <v>0.881502219187436</v>
      </c>
      <c r="F109" s="22" t="n">
        <v>8571</v>
      </c>
      <c r="G109" s="21" t="n">
        <v>0.531139617029188</v>
      </c>
      <c r="H109" s="23" t="n">
        <v>2.42298373139495</v>
      </c>
    </row>
    <row r="110" customFormat="false" ht="18" hidden="false" customHeight="true" outlineLevel="0" collapsed="false">
      <c r="A110" s="1" t="s">
        <v>12</v>
      </c>
      <c r="B110" s="1" t="n">
        <v>2017</v>
      </c>
      <c r="C110" s="22" t="n">
        <v>16357.5</v>
      </c>
      <c r="D110" s="22" t="n">
        <v>20951</v>
      </c>
      <c r="E110" s="21" t="n">
        <v>1.28081919608742</v>
      </c>
      <c r="F110" s="22" t="n">
        <v>10353</v>
      </c>
      <c r="G110" s="21" t="n">
        <v>0.494153023722018</v>
      </c>
      <c r="H110" s="23" t="n">
        <v>1.72173485283266</v>
      </c>
    </row>
    <row r="111" customFormat="false" ht="12.75" hidden="false" customHeight="true" outlineLevel="0" collapsed="false">
      <c r="B111" s="1" t="n">
        <v>2016</v>
      </c>
      <c r="C111" s="22" t="n">
        <v>25204.5</v>
      </c>
      <c r="D111" s="22" t="n">
        <v>11241</v>
      </c>
      <c r="E111" s="21" t="n">
        <v>0.445991787180861</v>
      </c>
      <c r="F111" s="22" t="n">
        <v>5896</v>
      </c>
      <c r="G111" s="21" t="n">
        <v>0.524508495685437</v>
      </c>
      <c r="H111" s="23" t="n">
        <v>3.61383582860093</v>
      </c>
    </row>
    <row r="112" customFormat="false" ht="12.75" hidden="false" customHeight="true" outlineLevel="0" collapsed="false">
      <c r="B112" s="1" t="n">
        <v>2015</v>
      </c>
      <c r="C112" s="22" t="n">
        <v>27628.5</v>
      </c>
      <c r="D112" s="22" t="n">
        <v>26281</v>
      </c>
      <c r="E112" s="21" t="n">
        <v>0.951227898727763</v>
      </c>
      <c r="F112" s="22" t="n">
        <v>11739</v>
      </c>
      <c r="G112" s="21" t="n">
        <v>0.446672501046383</v>
      </c>
      <c r="H112" s="23" t="n">
        <v>2.78017447991564</v>
      </c>
    </row>
    <row r="113" customFormat="false" ht="18" hidden="false" customHeight="true" outlineLevel="0" collapsed="false">
      <c r="A113" s="1" t="s">
        <v>13</v>
      </c>
      <c r="B113" s="1" t="n">
        <v>2017</v>
      </c>
      <c r="C113" s="22" t="n">
        <v>10627.5</v>
      </c>
      <c r="D113" s="22" t="n">
        <v>14652</v>
      </c>
      <c r="E113" s="21" t="n">
        <v>1.37868736767819</v>
      </c>
      <c r="F113" s="22" t="n">
        <v>6195</v>
      </c>
      <c r="G113" s="21" t="n">
        <v>0.422809172809173</v>
      </c>
      <c r="H113" s="23" t="n">
        <v>2.96647878967665</v>
      </c>
      <c r="IM113" s="53"/>
      <c r="IN113" s="53"/>
      <c r="IO113" s="53"/>
      <c r="IP113" s="53"/>
      <c r="IQ113" s="53"/>
      <c r="IR113" s="53"/>
      <c r="IS113" s="53"/>
      <c r="IT113" s="53"/>
      <c r="IU113" s="53"/>
      <c r="IV113" s="53"/>
    </row>
    <row r="114" customFormat="false" ht="12.75" hidden="false" customHeight="true" outlineLevel="0" collapsed="false">
      <c r="B114" s="1" t="n">
        <v>2016</v>
      </c>
      <c r="C114" s="22" t="n">
        <v>14859.5</v>
      </c>
      <c r="D114" s="22" t="n">
        <v>19370</v>
      </c>
      <c r="E114" s="21" t="n">
        <v>1.30354318785962</v>
      </c>
      <c r="F114" s="22" t="n">
        <v>7780</v>
      </c>
      <c r="G114" s="21" t="n">
        <v>0.401652039235932</v>
      </c>
      <c r="H114" s="23" t="n">
        <v>2.19191427179737</v>
      </c>
      <c r="IM114" s="53"/>
      <c r="IN114" s="53"/>
      <c r="IO114" s="53"/>
      <c r="IP114" s="53"/>
      <c r="IQ114" s="53"/>
      <c r="IR114" s="53"/>
      <c r="IS114" s="53"/>
      <c r="IT114" s="53"/>
      <c r="IU114" s="53"/>
      <c r="IV114" s="53"/>
    </row>
    <row r="115" customFormat="false" ht="12.75" hidden="false" customHeight="true" outlineLevel="0" collapsed="false">
      <c r="B115" s="82" t="n">
        <v>2015</v>
      </c>
      <c r="C115" s="22" t="n">
        <v>17207</v>
      </c>
      <c r="D115" s="22" t="n">
        <v>10381</v>
      </c>
      <c r="E115" s="21" t="n">
        <v>0.603300982158424</v>
      </c>
      <c r="F115" s="22" t="n">
        <v>3055</v>
      </c>
      <c r="G115" s="21" t="n">
        <v>0.294287640882381</v>
      </c>
      <c r="H115" s="23" t="n">
        <v>3.63768643142961</v>
      </c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</row>
    <row r="116" customFormat="false" ht="18" hidden="false" customHeight="true" outlineLevel="0" collapsed="false">
      <c r="A116" s="1" t="s">
        <v>14</v>
      </c>
      <c r="B116" s="1" t="n">
        <v>2017</v>
      </c>
      <c r="C116" s="22" t="n">
        <v>6694.5</v>
      </c>
      <c r="D116" s="22" t="n">
        <v>4519</v>
      </c>
      <c r="E116" s="21" t="n">
        <v>0.675031742475166</v>
      </c>
      <c r="F116" s="22" t="n">
        <v>2873</v>
      </c>
      <c r="G116" s="21" t="n">
        <v>0.635760123921222</v>
      </c>
      <c r="H116" s="23" t="n">
        <v>2.79684719043987</v>
      </c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</row>
    <row r="117" customFormat="false" ht="12.75" hidden="false" customHeight="true" outlineLevel="0" collapsed="false">
      <c r="B117" s="1" t="n">
        <v>2016</v>
      </c>
      <c r="C117" s="22" t="n">
        <v>9176</v>
      </c>
      <c r="D117" s="22" t="n">
        <v>7746</v>
      </c>
      <c r="E117" s="21" t="n">
        <v>0.844158674803836</v>
      </c>
      <c r="F117" s="22" t="n">
        <v>3160</v>
      </c>
      <c r="G117" s="21" t="n">
        <v>0.407952491608572</v>
      </c>
      <c r="H117" s="23" t="n">
        <v>2.17770034843206</v>
      </c>
      <c r="IM117" s="53"/>
      <c r="IN117" s="53"/>
      <c r="IO117" s="53"/>
      <c r="IP117" s="53"/>
      <c r="IQ117" s="53"/>
      <c r="IR117" s="53"/>
      <c r="IS117" s="53"/>
      <c r="IT117" s="53"/>
      <c r="IU117" s="53"/>
      <c r="IV117" s="53"/>
    </row>
    <row r="118" customFormat="false" ht="12.75" hidden="false" customHeight="true" outlineLevel="0" collapsed="false">
      <c r="B118" s="1" t="n">
        <v>2015</v>
      </c>
      <c r="C118" s="22" t="n">
        <v>10341.5</v>
      </c>
      <c r="D118" s="22" t="n">
        <v>7620</v>
      </c>
      <c r="E118" s="21" t="n">
        <v>0.736837015906783</v>
      </c>
      <c r="F118" s="22" t="n">
        <v>2953</v>
      </c>
      <c r="G118" s="21" t="n">
        <v>0.38753280839895</v>
      </c>
      <c r="H118" s="23" t="n">
        <v>0.354484225451967</v>
      </c>
      <c r="IM118" s="53"/>
      <c r="IN118" s="53"/>
      <c r="IO118" s="53"/>
      <c r="IP118" s="53"/>
      <c r="IQ118" s="53"/>
      <c r="IR118" s="53"/>
      <c r="IS118" s="53"/>
      <c r="IT118" s="53"/>
      <c r="IU118" s="53"/>
      <c r="IV118" s="53"/>
    </row>
    <row r="119" customFormat="false" ht="18" hidden="false" customHeight="true" outlineLevel="0" collapsed="false">
      <c r="A119" s="1" t="s">
        <v>15</v>
      </c>
      <c r="B119" s="1" t="n">
        <v>2017</v>
      </c>
      <c r="C119" s="22" t="n">
        <v>3641</v>
      </c>
      <c r="D119" s="22" t="n">
        <v>2813</v>
      </c>
      <c r="E119" s="21" t="n">
        <v>0.772589947816534</v>
      </c>
      <c r="F119" s="22" t="n">
        <v>1892</v>
      </c>
      <c r="G119" s="21" t="n">
        <v>0.672591539281905</v>
      </c>
      <c r="H119" s="23" t="n">
        <v>1.89798339264531</v>
      </c>
      <c r="IM119" s="53"/>
      <c r="IN119" s="53"/>
      <c r="IO119" s="53"/>
      <c r="IP119" s="53"/>
      <c r="IQ119" s="53"/>
      <c r="IR119" s="53"/>
      <c r="IS119" s="53"/>
      <c r="IT119" s="53"/>
      <c r="IU119" s="53"/>
      <c r="IV119" s="53"/>
    </row>
    <row r="120" customFormat="false" ht="12.75" hidden="false" customHeight="true" outlineLevel="0" collapsed="false">
      <c r="B120" s="1" t="n">
        <v>2016</v>
      </c>
      <c r="C120" s="22" t="n">
        <v>3885</v>
      </c>
      <c r="D120" s="22" t="n">
        <v>3487</v>
      </c>
      <c r="E120" s="21" t="n">
        <v>0.897554697554698</v>
      </c>
      <c r="F120" s="22" t="n">
        <v>2764</v>
      </c>
      <c r="G120" s="21" t="n">
        <v>0.792658445655291</v>
      </c>
      <c r="H120" s="23" t="n">
        <v>1.46327187591454</v>
      </c>
      <c r="IM120" s="53"/>
      <c r="IN120" s="53"/>
      <c r="IO120" s="53"/>
      <c r="IP120" s="53"/>
      <c r="IQ120" s="53"/>
      <c r="IR120" s="53"/>
      <c r="IS120" s="53"/>
      <c r="IT120" s="53"/>
      <c r="IU120" s="53"/>
      <c r="IV120" s="53"/>
    </row>
    <row r="121" customFormat="false" ht="12.75" hidden="false" customHeight="true" outlineLevel="0" collapsed="false">
      <c r="B121" s="1" t="n">
        <v>2015</v>
      </c>
      <c r="C121" s="22" t="n">
        <v>5352.5</v>
      </c>
      <c r="D121" s="22" t="n">
        <v>3590</v>
      </c>
      <c r="E121" s="21" t="n">
        <v>0.670714619336759</v>
      </c>
      <c r="F121" s="22" t="n">
        <v>2693</v>
      </c>
      <c r="G121" s="21" t="n">
        <v>0.750139275766017</v>
      </c>
      <c r="H121" s="23" t="n">
        <v>1.2702445220705</v>
      </c>
      <c r="IM121" s="53"/>
      <c r="IN121" s="53"/>
      <c r="IO121" s="53"/>
      <c r="IP121" s="53"/>
      <c r="IQ121" s="53"/>
      <c r="IR121" s="53"/>
      <c r="IS121" s="53"/>
      <c r="IT121" s="53"/>
      <c r="IU121" s="53"/>
      <c r="IV121" s="53"/>
    </row>
    <row r="122" customFormat="false" ht="18" hidden="false" customHeight="true" outlineLevel="0" collapsed="false">
      <c r="A122" s="1" t="s">
        <v>29</v>
      </c>
      <c r="B122" s="1" t="n">
        <v>2017</v>
      </c>
      <c r="C122" s="22" t="n">
        <v>22101</v>
      </c>
      <c r="D122" s="22" t="n">
        <v>28277</v>
      </c>
      <c r="E122" s="21" t="n">
        <v>1.27944436903308</v>
      </c>
      <c r="F122" s="22" t="n">
        <v>15225</v>
      </c>
      <c r="G122" s="21" t="n">
        <v>0.538423453690278</v>
      </c>
      <c r="H122" s="23" t="n">
        <v>1.16489774786435</v>
      </c>
      <c r="IM122" s="53"/>
      <c r="IN122" s="53"/>
      <c r="IO122" s="53"/>
      <c r="IP122" s="53"/>
      <c r="IQ122" s="53"/>
      <c r="IR122" s="53"/>
      <c r="IS122" s="53"/>
      <c r="IT122" s="53"/>
      <c r="IU122" s="53"/>
      <c r="IV122" s="53"/>
    </row>
    <row r="123" customFormat="false" ht="12.75" hidden="false" customHeight="true" outlineLevel="0" collapsed="false">
      <c r="B123" s="1" t="n">
        <v>2016</v>
      </c>
      <c r="C123" s="22" t="n">
        <v>24498</v>
      </c>
      <c r="D123" s="22" t="n">
        <v>9883</v>
      </c>
      <c r="E123" s="21" t="n">
        <v>0.403420687403053</v>
      </c>
      <c r="F123" s="22" t="n">
        <v>4700</v>
      </c>
      <c r="G123" s="21" t="n">
        <v>0.475564099969645</v>
      </c>
      <c r="H123" s="23" t="n">
        <v>2.02839756592292</v>
      </c>
      <c r="IM123" s="53"/>
      <c r="IN123" s="53"/>
      <c r="IO123" s="53"/>
      <c r="IP123" s="53"/>
      <c r="IQ123" s="53"/>
      <c r="IR123" s="53"/>
      <c r="IS123" s="53"/>
      <c r="IT123" s="53"/>
      <c r="IU123" s="53"/>
      <c r="IV123" s="53"/>
    </row>
    <row r="124" customFormat="false" ht="12.75" hidden="false" customHeight="true" outlineLevel="0" collapsed="false">
      <c r="B124" s="1" t="n">
        <v>2015</v>
      </c>
      <c r="C124" s="22" t="n">
        <v>28605</v>
      </c>
      <c r="D124" s="22" t="n">
        <v>33225</v>
      </c>
      <c r="E124" s="21" t="n">
        <v>1.16151022548506</v>
      </c>
      <c r="F124" s="22" t="n">
        <v>17812</v>
      </c>
      <c r="G124" s="21" t="n">
        <v>0.536102332580888</v>
      </c>
      <c r="H124" s="23" t="n">
        <v>2.06694225896786</v>
      </c>
      <c r="IM124" s="53"/>
      <c r="IN124" s="53"/>
      <c r="IO124" s="53"/>
      <c r="IP124" s="53"/>
      <c r="IQ124" s="53"/>
      <c r="IR124" s="53"/>
      <c r="IS124" s="53"/>
      <c r="IT124" s="53"/>
      <c r="IU124" s="53"/>
      <c r="IV124" s="53"/>
    </row>
    <row r="125" customFormat="false" ht="18" hidden="false" customHeight="true" outlineLevel="0" collapsed="false">
      <c r="A125" s="1" t="s">
        <v>17</v>
      </c>
      <c r="B125" s="1" t="n">
        <v>2017</v>
      </c>
      <c r="C125" s="22" t="n">
        <v>6510</v>
      </c>
      <c r="D125" s="22" t="n">
        <v>6742</v>
      </c>
      <c r="E125" s="21" t="n">
        <v>1.03563748079877</v>
      </c>
      <c r="F125" s="22" t="n">
        <v>4037</v>
      </c>
      <c r="G125" s="21" t="n">
        <v>0.598783743696233</v>
      </c>
      <c r="H125" s="23" t="n">
        <v>2.61282660332542</v>
      </c>
      <c r="IM125" s="53"/>
      <c r="IN125" s="53"/>
      <c r="IO125" s="53"/>
      <c r="IP125" s="53"/>
      <c r="IQ125" s="53"/>
      <c r="IR125" s="53"/>
      <c r="IS125" s="53"/>
      <c r="IT125" s="53"/>
      <c r="IU125" s="53"/>
      <c r="IV125" s="53"/>
    </row>
    <row r="126" customFormat="false" ht="12.75" hidden="false" customHeight="true" outlineLevel="0" collapsed="false">
      <c r="B126" s="1" t="n">
        <v>2016</v>
      </c>
      <c r="C126" s="22" t="n">
        <v>9620.5</v>
      </c>
      <c r="D126" s="22" t="n">
        <v>8973</v>
      </c>
      <c r="E126" s="21" t="n">
        <v>0.932695805831298</v>
      </c>
      <c r="F126" s="22" t="n">
        <v>3575</v>
      </c>
      <c r="G126" s="21" t="n">
        <v>0.398417474646161</v>
      </c>
      <c r="H126" s="23" t="n">
        <v>0.553097345132743</v>
      </c>
      <c r="IM126" s="53"/>
      <c r="IN126" s="53"/>
      <c r="IO126" s="53"/>
      <c r="IP126" s="53"/>
      <c r="IQ126" s="53"/>
      <c r="IR126" s="53"/>
      <c r="IS126" s="53"/>
      <c r="IT126" s="53"/>
      <c r="IU126" s="53"/>
      <c r="IV126" s="53"/>
    </row>
    <row r="127" customFormat="false" ht="12.75" hidden="false" customHeight="true" outlineLevel="0" collapsed="false">
      <c r="B127" s="1" t="n">
        <v>2015</v>
      </c>
      <c r="C127" s="22" t="n">
        <v>10807</v>
      </c>
      <c r="D127" s="22" t="n">
        <v>7211</v>
      </c>
      <c r="E127" s="21" t="n">
        <v>0.667252706579069</v>
      </c>
      <c r="F127" s="22" t="n">
        <v>2955</v>
      </c>
      <c r="G127" s="21" t="n">
        <v>0.409790597697961</v>
      </c>
      <c r="H127" s="23" t="n">
        <v>1.03199174406605</v>
      </c>
      <c r="IM127" s="53"/>
      <c r="IN127" s="53"/>
      <c r="IO127" s="53"/>
      <c r="IP127" s="53"/>
      <c r="IQ127" s="53"/>
      <c r="IR127" s="53"/>
      <c r="IS127" s="53"/>
      <c r="IT127" s="53"/>
      <c r="IU127" s="53"/>
      <c r="IV127" s="53"/>
    </row>
    <row r="128" customFormat="false" ht="18" hidden="false" customHeight="true" outlineLevel="0" collapsed="false">
      <c r="A128" s="1" t="s">
        <v>18</v>
      </c>
      <c r="B128" s="1" t="n">
        <v>2017</v>
      </c>
      <c r="C128" s="22" t="n">
        <v>20081.5</v>
      </c>
      <c r="D128" s="22" t="n">
        <v>17298</v>
      </c>
      <c r="E128" s="21" t="n">
        <v>0.861389836416602</v>
      </c>
      <c r="F128" s="22" t="n">
        <v>6232</v>
      </c>
      <c r="G128" s="21" t="n">
        <v>0.360272863914903</v>
      </c>
      <c r="H128" s="23" t="n">
        <v>1.50353330326267</v>
      </c>
      <c r="IM128" s="53"/>
      <c r="IN128" s="53"/>
      <c r="IO128" s="53"/>
      <c r="IP128" s="53"/>
      <c r="IQ128" s="53"/>
      <c r="IR128" s="53"/>
      <c r="IS128" s="53"/>
      <c r="IT128" s="53"/>
      <c r="IU128" s="53"/>
      <c r="IV128" s="53"/>
    </row>
    <row r="129" customFormat="false" ht="12.75" hidden="false" customHeight="true" outlineLevel="0" collapsed="false">
      <c r="B129" s="1" t="n">
        <v>2016</v>
      </c>
      <c r="C129" s="22" t="n">
        <v>17261.5</v>
      </c>
      <c r="D129" s="22" t="n">
        <v>18930</v>
      </c>
      <c r="E129" s="21" t="n">
        <v>1.09666019754946</v>
      </c>
      <c r="F129" s="22" t="n">
        <v>10138</v>
      </c>
      <c r="G129" s="21" t="n">
        <v>0.535552033808769</v>
      </c>
      <c r="H129" s="23" t="n">
        <v>0.97143967359627</v>
      </c>
      <c r="IM129" s="53"/>
      <c r="IN129" s="53"/>
      <c r="IO129" s="53"/>
      <c r="IP129" s="53"/>
      <c r="IQ129" s="53"/>
      <c r="IR129" s="53"/>
      <c r="IS129" s="53"/>
      <c r="IT129" s="53"/>
      <c r="IU129" s="53"/>
      <c r="IV129" s="53"/>
    </row>
    <row r="130" customFormat="false" ht="12.75" hidden="false" customHeight="true" outlineLevel="0" collapsed="false">
      <c r="B130" s="1" t="n">
        <v>2015</v>
      </c>
      <c r="C130" s="22" t="n">
        <v>26290</v>
      </c>
      <c r="D130" s="22" t="n">
        <v>21136</v>
      </c>
      <c r="E130" s="21" t="n">
        <v>0.803955876759224</v>
      </c>
      <c r="F130" s="22" t="n">
        <v>6552</v>
      </c>
      <c r="G130" s="21" t="n">
        <v>0.30999242997729</v>
      </c>
      <c r="H130" s="23" t="n">
        <v>3.35683115139309</v>
      </c>
      <c r="IM130" s="53"/>
      <c r="IN130" s="53"/>
      <c r="IO130" s="53"/>
      <c r="IP130" s="53"/>
      <c r="IQ130" s="53"/>
      <c r="IR130" s="53"/>
      <c r="IS130" s="53"/>
      <c r="IT130" s="53"/>
      <c r="IU130" s="53"/>
      <c r="IV130" s="53"/>
    </row>
    <row r="131" customFormat="false" ht="18" hidden="false" customHeight="true" outlineLevel="0" collapsed="false">
      <c r="A131" s="27" t="s">
        <v>19</v>
      </c>
      <c r="B131" s="27" t="n">
        <v>2017</v>
      </c>
      <c r="C131" s="47" t="n">
        <v>115258.5</v>
      </c>
      <c r="D131" s="47" t="n">
        <v>121445</v>
      </c>
      <c r="E131" s="32" t="n">
        <v>1.05367500010845</v>
      </c>
      <c r="F131" s="47" t="n">
        <v>57920</v>
      </c>
      <c r="G131" s="32" t="n">
        <v>0.476923710321545</v>
      </c>
      <c r="H131" s="66" t="n">
        <v>1.92104237429701</v>
      </c>
      <c r="IM131" s="53"/>
      <c r="IN131" s="53"/>
      <c r="IO131" s="53"/>
      <c r="IP131" s="53"/>
      <c r="IQ131" s="53"/>
      <c r="IR131" s="53"/>
      <c r="IS131" s="53"/>
      <c r="IT131" s="53"/>
      <c r="IU131" s="53"/>
      <c r="IV131" s="53"/>
    </row>
    <row r="132" customFormat="false" ht="12.75" hidden="false" customHeight="true" outlineLevel="0" collapsed="false">
      <c r="A132" s="27"/>
      <c r="B132" s="27" t="n">
        <v>2016</v>
      </c>
      <c r="C132" s="47" t="n">
        <v>138827.5</v>
      </c>
      <c r="D132" s="47" t="n">
        <v>102817</v>
      </c>
      <c r="E132" s="32" t="n">
        <v>0.740609749509283</v>
      </c>
      <c r="F132" s="47" t="n">
        <v>51926</v>
      </c>
      <c r="G132" s="32" t="n">
        <v>0.505033214351712</v>
      </c>
      <c r="H132" s="66" t="n">
        <v>2.17169776649237</v>
      </c>
      <c r="IM132" s="53"/>
      <c r="IN132" s="53"/>
      <c r="IO132" s="53"/>
      <c r="IP132" s="53"/>
      <c r="IQ132" s="53"/>
      <c r="IR132" s="53"/>
      <c r="IS132" s="53"/>
      <c r="IT132" s="53"/>
      <c r="IU132" s="53"/>
      <c r="IV132" s="53"/>
    </row>
    <row r="133" customFormat="false" ht="12.75" hidden="false" customHeight="true" outlineLevel="0" collapsed="false">
      <c r="A133" s="73"/>
      <c r="B133" s="73" t="n">
        <v>2015</v>
      </c>
      <c r="C133" s="75" t="n">
        <v>157226.25</v>
      </c>
      <c r="D133" s="75" t="n">
        <v>131361</v>
      </c>
      <c r="E133" s="76" t="n">
        <v>0.835490256875045</v>
      </c>
      <c r="F133" s="75" t="n">
        <v>60201</v>
      </c>
      <c r="G133" s="76" t="n">
        <v>0.458286706099984</v>
      </c>
      <c r="H133" s="77" t="n">
        <v>2.27412530057599</v>
      </c>
      <c r="IM133" s="53"/>
      <c r="IN133" s="53"/>
      <c r="IO133" s="53"/>
      <c r="IP133" s="53"/>
      <c r="IQ133" s="53"/>
      <c r="IR133" s="53"/>
      <c r="IS133" s="53"/>
      <c r="IT133" s="53"/>
      <c r="IU133" s="53"/>
      <c r="IV133" s="53"/>
    </row>
    <row r="134" customFormat="false" ht="12.75" hidden="false" customHeight="false" outlineLevel="0" collapsed="false">
      <c r="C134" s="1"/>
      <c r="D134" s="1"/>
      <c r="E134" s="1"/>
      <c r="F134" s="1"/>
      <c r="G134" s="1"/>
      <c r="H134" s="1"/>
    </row>
    <row r="135" customFormat="false" ht="12.75" hidden="false" customHeight="false" outlineLevel="0" collapsed="false">
      <c r="A135" s="78" t="s">
        <v>52</v>
      </c>
      <c r="C135" s="1"/>
      <c r="D135" s="1"/>
      <c r="E135" s="1"/>
      <c r="F135" s="1"/>
      <c r="G135" s="1"/>
      <c r="H135" s="1"/>
    </row>
  </sheetData>
  <mergeCells count="4">
    <mergeCell ref="C3:H3"/>
    <mergeCell ref="C36:H36"/>
    <mergeCell ref="C69:H69"/>
    <mergeCell ref="C102:H10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5" man="true" max="16383" min="0"/>
    <brk id="67" man="true" max="16383" min="0"/>
    <brk id="10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10"/>
    <col collapsed="false" customWidth="true" hidden="false" outlineLevel="0" max="3" min="3" style="3" width="15.71"/>
    <col collapsed="false" customWidth="true" hidden="false" outlineLevel="0" max="7" min="4" style="3" width="14.71"/>
    <col collapsed="false" customWidth="true" hidden="false" outlineLevel="0" max="8" min="8" style="3" width="15.71"/>
    <col collapsed="false" customWidth="true" hidden="false" outlineLevel="0" max="9" min="9" style="3" width="3.71"/>
    <col collapsed="false" customWidth="false" hidden="false" outlineLevel="0" max="257" min="10" style="3" width="9.14"/>
  </cols>
  <sheetData>
    <row r="1" customFormat="false" ht="18" hidden="false" customHeight="true" outlineLevel="0" collapsed="false">
      <c r="A1" s="4" t="s">
        <v>59</v>
      </c>
      <c r="B1" s="4"/>
      <c r="H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B3" s="42"/>
      <c r="C3" s="10" t="s">
        <v>1</v>
      </c>
      <c r="D3" s="10"/>
      <c r="E3" s="10"/>
      <c r="F3" s="10"/>
      <c r="G3" s="10"/>
      <c r="H3" s="10"/>
    </row>
    <row r="4" customFormat="false" ht="39" hidden="false" customHeight="true" outlineLevel="0" collapsed="false">
      <c r="A4" s="11" t="s">
        <v>2</v>
      </c>
      <c r="B4" s="79" t="s">
        <v>3</v>
      </c>
      <c r="C4" s="10" t="s">
        <v>54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customFormat="false" ht="18" hidden="false" customHeight="true" outlineLevel="0" collapsed="false">
      <c r="A5" s="1" t="s">
        <v>10</v>
      </c>
      <c r="B5" s="1" t="n">
        <v>2016</v>
      </c>
      <c r="C5" s="22" t="n">
        <v>61916.5</v>
      </c>
      <c r="D5" s="22" t="n">
        <v>61214</v>
      </c>
      <c r="E5" s="21" t="n">
        <v>0.988654074438962</v>
      </c>
      <c r="F5" s="22" t="n">
        <v>33818</v>
      </c>
      <c r="G5" s="21" t="n">
        <v>0.552455320678276</v>
      </c>
      <c r="H5" s="23" t="n">
        <v>5.58873972440712</v>
      </c>
    </row>
    <row r="6" customFormat="false" ht="12.75" hidden="false" customHeight="true" outlineLevel="0" collapsed="false">
      <c r="B6" s="1" t="n">
        <v>2015</v>
      </c>
      <c r="C6" s="22" t="n">
        <v>61077</v>
      </c>
      <c r="D6" s="22" t="n">
        <v>38269</v>
      </c>
      <c r="E6" s="21" t="n">
        <v>0.6265697398366</v>
      </c>
      <c r="F6" s="22" t="n">
        <v>28746</v>
      </c>
      <c r="G6" s="21" t="n">
        <v>0.751156288379628</v>
      </c>
      <c r="H6" s="23" t="n">
        <v>5.0093926111459</v>
      </c>
    </row>
    <row r="7" customFormat="false" ht="12.75" hidden="false" customHeight="true" outlineLevel="0" collapsed="false">
      <c r="B7" s="1" t="n">
        <v>2014</v>
      </c>
      <c r="C7" s="22" t="n">
        <v>60483</v>
      </c>
      <c r="D7" s="22" t="n">
        <v>40169</v>
      </c>
      <c r="E7" s="21" t="n">
        <v>0.664137030239902</v>
      </c>
      <c r="F7" s="22" t="n">
        <v>29385</v>
      </c>
      <c r="G7" s="21" t="n">
        <v>0.731534267718888</v>
      </c>
      <c r="H7" s="23" t="n">
        <v>4.95533676729478</v>
      </c>
    </row>
    <row r="8" customFormat="false" ht="18" hidden="false" customHeight="true" outlineLevel="0" collapsed="false">
      <c r="A8" s="1" t="s">
        <v>11</v>
      </c>
      <c r="B8" s="1" t="n">
        <v>2016</v>
      </c>
      <c r="C8" s="22" t="n">
        <v>21789</v>
      </c>
      <c r="D8" s="22" t="n">
        <v>23441</v>
      </c>
      <c r="E8" s="21" t="n">
        <v>1.07581807333976</v>
      </c>
      <c r="F8" s="22" t="n">
        <v>14578</v>
      </c>
      <c r="G8" s="21" t="n">
        <v>0.621901795998464</v>
      </c>
      <c r="H8" s="23" t="n">
        <v>2.81245712717794</v>
      </c>
    </row>
    <row r="9" customFormat="false" ht="12.75" hidden="false" customHeight="true" outlineLevel="0" collapsed="false">
      <c r="B9" s="1" t="n">
        <v>2015</v>
      </c>
      <c r="C9" s="22" t="n">
        <v>21371</v>
      </c>
      <c r="D9" s="22" t="n">
        <v>22379</v>
      </c>
      <c r="E9" s="21" t="n">
        <v>1.04716672125778</v>
      </c>
      <c r="F9" s="22" t="n">
        <v>13704</v>
      </c>
      <c r="G9" s="21" t="n">
        <v>0.612359801599714</v>
      </c>
      <c r="H9" s="23" t="n">
        <v>3.94045534150613</v>
      </c>
    </row>
    <row r="10" customFormat="false" ht="12.75" hidden="false" customHeight="true" outlineLevel="0" collapsed="false">
      <c r="B10" s="1" t="n">
        <v>2014</v>
      </c>
      <c r="C10" s="22" t="n">
        <v>21069</v>
      </c>
      <c r="D10" s="22" t="n">
        <v>22384</v>
      </c>
      <c r="E10" s="21" t="n">
        <v>1.06241397313589</v>
      </c>
      <c r="F10" s="22" t="n">
        <v>12592</v>
      </c>
      <c r="G10" s="21" t="n">
        <v>0.562544674767691</v>
      </c>
      <c r="H10" s="23" t="n">
        <v>5.73044009779951</v>
      </c>
    </row>
    <row r="11" customFormat="false" ht="18" hidden="false" customHeight="true" outlineLevel="0" collapsed="false">
      <c r="A11" s="1" t="s">
        <v>12</v>
      </c>
      <c r="B11" s="1" t="n">
        <v>2016</v>
      </c>
      <c r="C11" s="22" t="n">
        <v>42654</v>
      </c>
      <c r="D11" s="22" t="n">
        <v>24170</v>
      </c>
      <c r="E11" s="21" t="n">
        <v>0.566652599990622</v>
      </c>
      <c r="F11" s="22" t="n">
        <v>17714</v>
      </c>
      <c r="G11" s="21" t="n">
        <v>0.732892014894497</v>
      </c>
      <c r="H11" s="23" t="n">
        <v>4.29039178051259</v>
      </c>
    </row>
    <row r="12" customFormat="false" ht="12.75" hidden="false" customHeight="true" outlineLevel="0" collapsed="false">
      <c r="B12" s="1" t="n">
        <v>2015</v>
      </c>
      <c r="C12" s="22" t="n">
        <v>41967</v>
      </c>
      <c r="D12" s="22" t="n">
        <v>26086</v>
      </c>
      <c r="E12" s="21" t="n">
        <v>0.621583625229347</v>
      </c>
      <c r="F12" s="22" t="n">
        <v>16706</v>
      </c>
      <c r="G12" s="21" t="n">
        <v>0.640420148738787</v>
      </c>
      <c r="H12" s="23" t="n">
        <v>5.26756853824973</v>
      </c>
    </row>
    <row r="13" customFormat="false" ht="12.75" hidden="false" customHeight="true" outlineLevel="0" collapsed="false">
      <c r="B13" s="1" t="n">
        <v>2014</v>
      </c>
      <c r="C13" s="22" t="n">
        <v>41227</v>
      </c>
      <c r="D13" s="22" t="n">
        <v>17943</v>
      </c>
      <c r="E13" s="21" t="n">
        <v>0.43522448880588</v>
      </c>
      <c r="F13" s="22" t="n">
        <v>13942</v>
      </c>
      <c r="G13" s="21" t="n">
        <v>0.777016106559661</v>
      </c>
      <c r="H13" s="23" t="n">
        <v>5.31056735681635</v>
      </c>
    </row>
    <row r="14" customFormat="false" ht="18" hidden="false" customHeight="true" outlineLevel="0" collapsed="false">
      <c r="A14" s="1" t="s">
        <v>13</v>
      </c>
      <c r="B14" s="1" t="n">
        <v>2016</v>
      </c>
      <c r="C14" s="22" t="n">
        <v>37430.5</v>
      </c>
      <c r="D14" s="22" t="n">
        <v>25747</v>
      </c>
      <c r="E14" s="21" t="n">
        <v>0.687861503319486</v>
      </c>
      <c r="F14" s="22" t="n">
        <v>19418</v>
      </c>
      <c r="G14" s="21" t="n">
        <v>0.754184953586826</v>
      </c>
      <c r="H14" s="23" t="n">
        <v>2.47193325780204</v>
      </c>
    </row>
    <row r="15" customFormat="false" ht="12.75" hidden="false" customHeight="true" outlineLevel="0" collapsed="false">
      <c r="B15" s="1" t="n">
        <v>2015</v>
      </c>
      <c r="C15" s="22" t="n">
        <v>36744</v>
      </c>
      <c r="D15" s="22" t="n">
        <v>22137</v>
      </c>
      <c r="E15" s="21" t="n">
        <v>0.602465708687133</v>
      </c>
      <c r="F15" s="22" t="n">
        <v>16094</v>
      </c>
      <c r="G15" s="21" t="n">
        <v>0.727018114468989</v>
      </c>
      <c r="H15" s="23" t="n">
        <v>6.27563066981484</v>
      </c>
      <c r="I15" s="24"/>
    </row>
    <row r="16" customFormat="false" ht="12.75" hidden="false" customHeight="true" outlineLevel="0" collapsed="false">
      <c r="B16" s="1" t="n">
        <v>2014</v>
      </c>
      <c r="C16" s="22" t="n">
        <v>36077</v>
      </c>
      <c r="D16" s="22" t="n">
        <v>17789</v>
      </c>
      <c r="E16" s="21" t="n">
        <v>0.493084236494165</v>
      </c>
      <c r="F16" s="22" t="n">
        <v>12853</v>
      </c>
      <c r="G16" s="21" t="n">
        <v>0.722525155995278</v>
      </c>
      <c r="H16" s="23" t="n">
        <v>5.10938399539436</v>
      </c>
      <c r="I16" s="24"/>
    </row>
    <row r="17" customFormat="false" ht="18" hidden="false" customHeight="true" outlineLevel="0" collapsed="false">
      <c r="A17" s="1" t="s">
        <v>14</v>
      </c>
      <c r="B17" s="1" t="n">
        <v>2016</v>
      </c>
      <c r="C17" s="22" t="n">
        <v>25509</v>
      </c>
      <c r="D17" s="22" t="n">
        <v>18996</v>
      </c>
      <c r="E17" s="21" t="n">
        <v>0.744678348818064</v>
      </c>
      <c r="F17" s="22" t="n">
        <v>13297</v>
      </c>
      <c r="G17" s="21" t="n">
        <v>0.699989471467677</v>
      </c>
      <c r="H17" s="23" t="n">
        <v>3.30901707151989</v>
      </c>
      <c r="I17" s="24"/>
    </row>
    <row r="18" customFormat="false" ht="12.75" hidden="false" customHeight="true" outlineLevel="0" collapsed="false">
      <c r="B18" s="1" t="n">
        <v>2015</v>
      </c>
      <c r="C18" s="22" t="n">
        <v>25043</v>
      </c>
      <c r="D18" s="22" t="n">
        <v>17480</v>
      </c>
      <c r="E18" s="21" t="n">
        <v>0.697999440961546</v>
      </c>
      <c r="F18" s="22" t="n">
        <v>12189</v>
      </c>
      <c r="G18" s="21" t="n">
        <v>0.697311212814645</v>
      </c>
      <c r="H18" s="23" t="n">
        <v>3.85593567971122</v>
      </c>
      <c r="I18" s="24"/>
    </row>
    <row r="19" customFormat="false" ht="12.75" hidden="false" customHeight="true" outlineLevel="0" collapsed="false">
      <c r="B19" s="1" t="n">
        <v>2014</v>
      </c>
      <c r="C19" s="22" t="n">
        <v>24631</v>
      </c>
      <c r="D19" s="22" t="n">
        <v>18456</v>
      </c>
      <c r="E19" s="21" t="n">
        <v>0.749299663026268</v>
      </c>
      <c r="F19" s="22" t="n">
        <v>10523</v>
      </c>
      <c r="G19" s="21" t="n">
        <v>0.570166883398353</v>
      </c>
      <c r="H19" s="23" t="n">
        <v>3.59281437125749</v>
      </c>
      <c r="I19" s="24"/>
    </row>
    <row r="20" customFormat="false" ht="18" hidden="false" customHeight="true" outlineLevel="0" collapsed="false">
      <c r="A20" s="1" t="s">
        <v>15</v>
      </c>
      <c r="B20" s="1" t="n">
        <v>2016</v>
      </c>
      <c r="C20" s="22" t="n">
        <v>37078.5</v>
      </c>
      <c r="D20" s="22" t="n">
        <v>34073</v>
      </c>
      <c r="E20" s="21" t="n">
        <v>0.918942244157666</v>
      </c>
      <c r="F20" s="22" t="n">
        <v>21291</v>
      </c>
      <c r="G20" s="21" t="n">
        <v>0.624864262025651</v>
      </c>
      <c r="H20" s="23" t="n">
        <v>3.24080597435536</v>
      </c>
      <c r="I20" s="24"/>
    </row>
    <row r="21" customFormat="false" ht="12.75" hidden="false" customHeight="true" outlineLevel="0" collapsed="false">
      <c r="B21" s="1" t="n">
        <v>2015</v>
      </c>
      <c r="C21" s="22" t="n">
        <v>36236</v>
      </c>
      <c r="D21" s="22" t="n">
        <v>34564</v>
      </c>
      <c r="E21" s="21" t="n">
        <v>0.95385804172646</v>
      </c>
      <c r="F21" s="22" t="n">
        <v>21244</v>
      </c>
      <c r="G21" s="21" t="n">
        <v>0.614627936581414</v>
      </c>
      <c r="H21" s="23" t="n">
        <v>3.95405761626812</v>
      </c>
      <c r="I21" s="24"/>
    </row>
    <row r="22" customFormat="false" ht="12.75" hidden="false" customHeight="true" outlineLevel="0" collapsed="false">
      <c r="B22" s="1" t="n">
        <v>2014</v>
      </c>
      <c r="C22" s="22" t="n">
        <v>35450</v>
      </c>
      <c r="D22" s="22" t="n">
        <v>29287</v>
      </c>
      <c r="E22" s="21" t="n">
        <v>0.826149506346968</v>
      </c>
      <c r="F22" s="22" t="n">
        <v>18319</v>
      </c>
      <c r="G22" s="21" t="n">
        <v>0.625499368320415</v>
      </c>
      <c r="H22" s="23" t="n">
        <v>3.41619803437221</v>
      </c>
      <c r="I22" s="24"/>
    </row>
    <row r="23" customFormat="false" ht="18" hidden="false" customHeight="true" outlineLevel="0" collapsed="false">
      <c r="A23" s="1" t="s">
        <v>29</v>
      </c>
      <c r="B23" s="1" t="n">
        <v>2016</v>
      </c>
      <c r="C23" s="22" t="n">
        <v>39993.5</v>
      </c>
      <c r="D23" s="22" t="n">
        <v>35392</v>
      </c>
      <c r="E23" s="21" t="n">
        <v>0.884943803368047</v>
      </c>
      <c r="F23" s="22" t="n">
        <v>23279</v>
      </c>
      <c r="G23" s="21" t="n">
        <v>0.657747513562387</v>
      </c>
      <c r="H23" s="23" t="n">
        <v>5.3266892907771</v>
      </c>
      <c r="I23" s="24"/>
    </row>
    <row r="24" customFormat="false" ht="12.75" hidden="false" customHeight="true" outlineLevel="0" collapsed="false">
      <c r="B24" s="1" t="n">
        <v>2015</v>
      </c>
      <c r="C24" s="22" t="n">
        <v>38978</v>
      </c>
      <c r="D24" s="22" t="n">
        <v>39104</v>
      </c>
      <c r="E24" s="21" t="n">
        <v>1.00323259274463</v>
      </c>
      <c r="F24" s="22" t="n">
        <v>25607</v>
      </c>
      <c r="G24" s="21" t="n">
        <v>0.654843494271686</v>
      </c>
      <c r="H24" s="23" t="n">
        <v>5.58441051275042</v>
      </c>
      <c r="I24" s="24"/>
    </row>
    <row r="25" customFormat="false" ht="12.75" hidden="false" customHeight="true" outlineLevel="0" collapsed="false">
      <c r="B25" s="1" t="n">
        <v>2014</v>
      </c>
      <c r="C25" s="22" t="n">
        <v>38124</v>
      </c>
      <c r="D25" s="22" t="n">
        <v>25349</v>
      </c>
      <c r="E25" s="21" t="n">
        <v>0.664909243521142</v>
      </c>
      <c r="F25" s="22" t="n">
        <v>19166</v>
      </c>
      <c r="G25" s="21" t="n">
        <v>0.756085052664799</v>
      </c>
      <c r="H25" s="23" t="n">
        <v>6.91196341336659</v>
      </c>
      <c r="I25" s="24"/>
    </row>
    <row r="26" customFormat="false" ht="18" hidden="false" customHeight="true" outlineLevel="0" collapsed="false">
      <c r="A26" s="1" t="s">
        <v>17</v>
      </c>
      <c r="B26" s="1" t="n">
        <v>2016</v>
      </c>
      <c r="C26" s="22" t="n">
        <v>15046</v>
      </c>
      <c r="D26" s="22" t="n">
        <v>13634</v>
      </c>
      <c r="E26" s="21" t="n">
        <v>0.906154459657052</v>
      </c>
      <c r="F26" s="22" t="n">
        <v>9370</v>
      </c>
      <c r="G26" s="21" t="n">
        <v>0.687252457092563</v>
      </c>
      <c r="H26" s="23" t="n">
        <v>6.4034151547492</v>
      </c>
      <c r="I26" s="24"/>
    </row>
    <row r="27" customFormat="false" ht="12.75" hidden="false" customHeight="true" outlineLevel="0" collapsed="false">
      <c r="B27" s="1" t="n">
        <v>2015</v>
      </c>
      <c r="C27" s="22" t="n">
        <v>14407</v>
      </c>
      <c r="D27" s="22" t="n">
        <v>12984</v>
      </c>
      <c r="E27" s="21" t="n">
        <v>0.901228569445409</v>
      </c>
      <c r="F27" s="22" t="n">
        <v>7060</v>
      </c>
      <c r="G27" s="21" t="n">
        <v>0.543746149106593</v>
      </c>
      <c r="H27" s="23" t="n">
        <v>6.94050991501416</v>
      </c>
      <c r="I27" s="24"/>
    </row>
    <row r="28" customFormat="false" ht="12.75" hidden="false" customHeight="true" outlineLevel="0" collapsed="false">
      <c r="B28" s="1" t="n">
        <v>2014</v>
      </c>
      <c r="C28" s="22" t="n">
        <v>14123</v>
      </c>
      <c r="D28" s="22" t="n">
        <v>9369</v>
      </c>
      <c r="E28" s="21" t="n">
        <v>0.6633859661545</v>
      </c>
      <c r="F28" s="22" t="n">
        <v>7568</v>
      </c>
      <c r="G28" s="21" t="n">
        <v>0.807770306329384</v>
      </c>
      <c r="H28" s="23" t="n">
        <v>6.39899623588457</v>
      </c>
      <c r="I28" s="24"/>
    </row>
    <row r="29" customFormat="false" ht="18" hidden="false" customHeight="true" outlineLevel="0" collapsed="false">
      <c r="A29" s="1" t="s">
        <v>18</v>
      </c>
      <c r="B29" s="1" t="n">
        <v>2016</v>
      </c>
      <c r="C29" s="22" t="n">
        <v>31806</v>
      </c>
      <c r="D29" s="22" t="n">
        <v>28426</v>
      </c>
      <c r="E29" s="21" t="n">
        <v>0.893730742627177</v>
      </c>
      <c r="F29" s="22" t="n">
        <v>17789</v>
      </c>
      <c r="G29" s="21" t="n">
        <v>0.625800323647365</v>
      </c>
      <c r="H29" s="23" t="n">
        <v>1.855078981393</v>
      </c>
      <c r="I29" s="24"/>
    </row>
    <row r="30" customFormat="false" ht="12.75" hidden="false" customHeight="true" outlineLevel="0" collapsed="false">
      <c r="B30" s="1" t="n">
        <v>2015</v>
      </c>
      <c r="C30" s="22" t="n">
        <v>31724</v>
      </c>
      <c r="D30" s="22" t="n">
        <v>29655</v>
      </c>
      <c r="E30" s="21" t="n">
        <v>0.934781238179297</v>
      </c>
      <c r="F30" s="22" t="n">
        <v>17325</v>
      </c>
      <c r="G30" s="21" t="n">
        <v>0.584218512898331</v>
      </c>
      <c r="H30" s="23" t="n">
        <v>3.98268398268398</v>
      </c>
      <c r="I30" s="24"/>
    </row>
    <row r="31" customFormat="false" ht="12.75" hidden="false" customHeight="true" outlineLevel="0" collapsed="false">
      <c r="B31" s="1" t="n">
        <v>2014</v>
      </c>
      <c r="C31" s="22" t="n">
        <v>31196</v>
      </c>
      <c r="D31" s="22" t="n">
        <v>27577</v>
      </c>
      <c r="E31" s="21" t="n">
        <v>0.883991537376587</v>
      </c>
      <c r="F31" s="22" t="n">
        <v>15177</v>
      </c>
      <c r="G31" s="21" t="n">
        <v>0.5503499292889</v>
      </c>
      <c r="H31" s="23" t="n">
        <v>3.72922065609001</v>
      </c>
      <c r="I31" s="24"/>
    </row>
    <row r="32" customFormat="false" ht="18" hidden="false" customHeight="true" outlineLevel="0" collapsed="false">
      <c r="A32" s="27" t="s">
        <v>19</v>
      </c>
      <c r="B32" s="27" t="n">
        <v>2016</v>
      </c>
      <c r="C32" s="47" t="n">
        <v>313223</v>
      </c>
      <c r="D32" s="47" t="n">
        <v>265093</v>
      </c>
      <c r="E32" s="32" t="n">
        <v>0.846339508912181</v>
      </c>
      <c r="F32" s="47" t="n">
        <v>170554</v>
      </c>
      <c r="G32" s="32" t="n">
        <v>0.643374212068972</v>
      </c>
      <c r="H32" s="66" t="n">
        <v>4.01046003025435</v>
      </c>
      <c r="I32" s="24"/>
    </row>
    <row r="33" customFormat="false" ht="12.75" hidden="false" customHeight="true" outlineLevel="0" collapsed="false">
      <c r="A33" s="27"/>
      <c r="B33" s="27" t="n">
        <v>2015</v>
      </c>
      <c r="C33" s="47" t="n">
        <v>307547</v>
      </c>
      <c r="D33" s="47" t="n">
        <v>242658</v>
      </c>
      <c r="E33" s="32" t="n">
        <v>0.789011110496932</v>
      </c>
      <c r="F33" s="47" t="n">
        <v>158675</v>
      </c>
      <c r="G33" s="32" t="n">
        <v>0.653903848214359</v>
      </c>
      <c r="H33" s="66" t="n">
        <v>4.90940601859146</v>
      </c>
      <c r="I33" s="24"/>
    </row>
    <row r="34" customFormat="false" ht="12.75" hidden="false" customHeight="true" outlineLevel="0" collapsed="false">
      <c r="A34" s="27"/>
      <c r="B34" s="27" t="n">
        <v>2014</v>
      </c>
      <c r="C34" s="47" t="n">
        <v>302380</v>
      </c>
      <c r="D34" s="47" t="n">
        <v>208323</v>
      </c>
      <c r="E34" s="32" t="n">
        <v>0.688944374627952</v>
      </c>
      <c r="F34" s="47" t="n">
        <v>139525</v>
      </c>
      <c r="G34" s="32" t="n">
        <v>0.6697532197597</v>
      </c>
      <c r="H34" s="66" t="n">
        <v>4.97768977442265</v>
      </c>
      <c r="I34" s="24"/>
    </row>
    <row r="35" customFormat="false" ht="12.75" hidden="false" customHeight="false" outlineLevel="0" collapsed="false">
      <c r="A35" s="67"/>
      <c r="B35" s="67"/>
      <c r="C35" s="69"/>
      <c r="D35" s="69"/>
      <c r="E35" s="69"/>
      <c r="F35" s="70"/>
      <c r="G35" s="70"/>
      <c r="H35" s="71"/>
    </row>
    <row r="36" customFormat="false" ht="18" hidden="false" customHeight="true" outlineLevel="0" collapsed="false">
      <c r="B36" s="42"/>
      <c r="C36" s="10" t="s">
        <v>57</v>
      </c>
      <c r="D36" s="10"/>
      <c r="E36" s="10"/>
      <c r="F36" s="10"/>
      <c r="G36" s="10"/>
      <c r="H36" s="10"/>
    </row>
    <row r="37" customFormat="false" ht="39" hidden="false" customHeight="true" outlineLevel="0" collapsed="false">
      <c r="A37" s="11" t="s">
        <v>2</v>
      </c>
      <c r="B37" s="79" t="s">
        <v>3</v>
      </c>
      <c r="C37" s="10" t="s">
        <v>31</v>
      </c>
      <c r="D37" s="10" t="s">
        <v>5</v>
      </c>
      <c r="E37" s="10" t="s">
        <v>22</v>
      </c>
      <c r="F37" s="10" t="s">
        <v>23</v>
      </c>
      <c r="G37" s="10" t="s">
        <v>58</v>
      </c>
      <c r="H37" s="10" t="s">
        <v>9</v>
      </c>
    </row>
    <row r="38" customFormat="false" ht="18" hidden="false" customHeight="true" outlineLevel="0" collapsed="false">
      <c r="A38" s="1" t="s">
        <v>10</v>
      </c>
      <c r="B38" s="1" t="n">
        <v>2016</v>
      </c>
      <c r="C38" s="22" t="n">
        <v>81781</v>
      </c>
      <c r="D38" s="22" t="n">
        <v>56644</v>
      </c>
      <c r="E38" s="21" t="n">
        <v>0.692630317555422</v>
      </c>
      <c r="F38" s="22" t="n">
        <v>31980</v>
      </c>
      <c r="G38" s="21" t="n">
        <v>0.564578772685545</v>
      </c>
      <c r="H38" s="23" t="n">
        <v>9.85713394472519</v>
      </c>
    </row>
    <row r="39" customFormat="false" ht="12.75" hidden="false" customHeight="true" outlineLevel="0" collapsed="false">
      <c r="B39" s="1" t="n">
        <v>2015</v>
      </c>
      <c r="C39" s="22" t="n">
        <v>71898.6666666667</v>
      </c>
      <c r="D39" s="22" t="n">
        <v>55825</v>
      </c>
      <c r="E39" s="21" t="n">
        <v>0.776439989615014</v>
      </c>
      <c r="F39" s="22" t="n">
        <v>30677</v>
      </c>
      <c r="G39" s="21" t="n">
        <v>0.549520824003583</v>
      </c>
      <c r="H39" s="23" t="n">
        <v>6.49761370823989</v>
      </c>
    </row>
    <row r="40" customFormat="false" ht="12.75" hidden="false" customHeight="true" outlineLevel="0" collapsed="false">
      <c r="B40" s="1" t="n">
        <v>2014</v>
      </c>
      <c r="C40" s="22" t="n">
        <v>71856</v>
      </c>
      <c r="D40" s="22" t="n">
        <v>56980</v>
      </c>
      <c r="E40" s="21" t="n">
        <v>0.792974838566021</v>
      </c>
      <c r="F40" s="22" t="n">
        <v>32152</v>
      </c>
      <c r="G40" s="21" t="n">
        <v>0.564268164268164</v>
      </c>
      <c r="H40" s="23" t="n">
        <v>7.2</v>
      </c>
    </row>
    <row r="41" customFormat="false" ht="18" hidden="false" customHeight="true" outlineLevel="0" collapsed="false">
      <c r="A41" s="1" t="s">
        <v>11</v>
      </c>
      <c r="B41" s="1" t="n">
        <v>2016</v>
      </c>
      <c r="C41" s="22" t="n">
        <v>28159</v>
      </c>
      <c r="D41" s="22" t="n">
        <v>27668</v>
      </c>
      <c r="E41" s="21" t="n">
        <v>0.982563301253596</v>
      </c>
      <c r="F41" s="22" t="n">
        <v>15924</v>
      </c>
      <c r="G41" s="21" t="n">
        <v>0.575538528263698</v>
      </c>
      <c r="H41" s="23" t="n">
        <v>7.3012080180539</v>
      </c>
    </row>
    <row r="42" customFormat="false" ht="12.75" hidden="false" customHeight="true" outlineLevel="0" collapsed="false">
      <c r="B42" s="1" t="n">
        <v>2015</v>
      </c>
      <c r="C42" s="22" t="n">
        <v>28313</v>
      </c>
      <c r="D42" s="22" t="n">
        <v>29402</v>
      </c>
      <c r="E42" s="21" t="n">
        <v>1.03846289690248</v>
      </c>
      <c r="F42" s="22" t="n">
        <v>17107</v>
      </c>
      <c r="G42" s="21" t="n">
        <v>0.581831167947759</v>
      </c>
      <c r="H42" s="23" t="n">
        <v>5.26424442609414</v>
      </c>
    </row>
    <row r="43" customFormat="false" ht="12.75" hidden="false" customHeight="true" outlineLevel="0" collapsed="false">
      <c r="B43" s="1" t="n">
        <v>2014</v>
      </c>
      <c r="C43" s="22" t="n">
        <v>28550</v>
      </c>
      <c r="D43" s="22" t="n">
        <v>25912</v>
      </c>
      <c r="E43" s="21" t="n">
        <v>0.907600700525394</v>
      </c>
      <c r="F43" s="22" t="n">
        <v>12714</v>
      </c>
      <c r="G43" s="21" t="n">
        <v>0.490660697746218</v>
      </c>
      <c r="H43" s="23" t="n">
        <v>4.3</v>
      </c>
    </row>
    <row r="44" customFormat="false" ht="18" hidden="false" customHeight="true" outlineLevel="0" collapsed="false">
      <c r="A44" s="1" t="s">
        <v>12</v>
      </c>
      <c r="B44" s="1" t="n">
        <v>2016</v>
      </c>
      <c r="C44" s="22" t="n">
        <v>52966</v>
      </c>
      <c r="D44" s="22" t="n">
        <v>29239</v>
      </c>
      <c r="E44" s="21" t="n">
        <v>0.552033379904089</v>
      </c>
      <c r="F44" s="22" t="n">
        <v>19519</v>
      </c>
      <c r="G44" s="21" t="n">
        <v>0.667567290263005</v>
      </c>
      <c r="H44" s="23" t="n">
        <v>4.24328147100424</v>
      </c>
    </row>
    <row r="45" customFormat="false" ht="12.75" hidden="false" customHeight="true" outlineLevel="0" collapsed="false">
      <c r="B45" s="1" t="n">
        <v>2015</v>
      </c>
      <c r="C45" s="22" t="n">
        <v>53468</v>
      </c>
      <c r="D45" s="22" t="n">
        <v>30525</v>
      </c>
      <c r="E45" s="21" t="n">
        <v>0.570902221889728</v>
      </c>
      <c r="F45" s="22" t="n">
        <v>19908</v>
      </c>
      <c r="G45" s="21" t="n">
        <v>0.652186732186732</v>
      </c>
      <c r="H45" s="23" t="n">
        <v>2.73972602739726</v>
      </c>
    </row>
    <row r="46" customFormat="false" ht="12.75" hidden="false" customHeight="true" outlineLevel="0" collapsed="false">
      <c r="B46" s="1" t="n">
        <v>2014</v>
      </c>
      <c r="C46" s="22" t="n">
        <v>53896</v>
      </c>
      <c r="D46" s="22" t="n">
        <v>29919</v>
      </c>
      <c r="E46" s="21" t="n">
        <v>0.555124684577705</v>
      </c>
      <c r="F46" s="22" t="n">
        <v>18801</v>
      </c>
      <c r="G46" s="21" t="n">
        <v>0.628396671011732</v>
      </c>
      <c r="H46" s="23" t="n">
        <v>1.9</v>
      </c>
    </row>
    <row r="47" customFormat="false" ht="18" hidden="false" customHeight="true" outlineLevel="0" collapsed="false">
      <c r="A47" s="1" t="s">
        <v>13</v>
      </c>
      <c r="B47" s="1" t="n">
        <v>2016</v>
      </c>
      <c r="C47" s="22" t="n">
        <v>47028</v>
      </c>
      <c r="D47" s="22" t="n">
        <v>42920</v>
      </c>
      <c r="E47" s="21" t="n">
        <v>0.912647784298716</v>
      </c>
      <c r="F47" s="22" t="n">
        <v>24999</v>
      </c>
      <c r="G47" s="21" t="n">
        <v>0.582455731593663</v>
      </c>
      <c r="H47" s="23" t="n">
        <v>5.92616320973813</v>
      </c>
    </row>
    <row r="48" customFormat="false" ht="12.75" hidden="false" customHeight="true" outlineLevel="0" collapsed="false">
      <c r="B48" s="1" t="n">
        <v>2015</v>
      </c>
      <c r="C48" s="22" t="n">
        <v>47562</v>
      </c>
      <c r="D48" s="22" t="n">
        <v>39009</v>
      </c>
      <c r="E48" s="21" t="n">
        <v>0.820171565535512</v>
      </c>
      <c r="F48" s="22" t="n">
        <v>24484</v>
      </c>
      <c r="G48" s="21" t="n">
        <v>0.627650029480376</v>
      </c>
      <c r="H48" s="23" t="n">
        <v>2.75676821941048</v>
      </c>
    </row>
    <row r="49" customFormat="false" ht="12.75" hidden="false" customHeight="true" outlineLevel="0" collapsed="false">
      <c r="B49" s="1" t="n">
        <v>2014</v>
      </c>
      <c r="C49" s="22" t="n">
        <v>47981</v>
      </c>
      <c r="D49" s="22" t="n">
        <v>38788</v>
      </c>
      <c r="E49" s="21" t="n">
        <v>0.808403326316667</v>
      </c>
      <c r="F49" s="22" t="n">
        <v>23589</v>
      </c>
      <c r="G49" s="21" t="n">
        <v>0.608152005774982</v>
      </c>
      <c r="H49" s="23" t="n">
        <v>3.4</v>
      </c>
    </row>
    <row r="50" customFormat="false" ht="18" hidden="false" customHeight="true" outlineLevel="0" collapsed="false">
      <c r="A50" s="1" t="s">
        <v>14</v>
      </c>
      <c r="B50" s="1" t="n">
        <v>2016</v>
      </c>
      <c r="C50" s="22" t="n">
        <v>30384</v>
      </c>
      <c r="D50" s="22" t="n">
        <v>28726</v>
      </c>
      <c r="E50" s="21" t="n">
        <v>0.945431806213797</v>
      </c>
      <c r="F50" s="22" t="n">
        <v>12787</v>
      </c>
      <c r="G50" s="21" t="n">
        <v>0.445136809858665</v>
      </c>
      <c r="H50" s="23" t="n">
        <v>2.00153964588145</v>
      </c>
    </row>
    <row r="51" customFormat="false" ht="12.75" hidden="false" customHeight="true" outlineLevel="0" collapsed="false">
      <c r="B51" s="1" t="n">
        <v>2015</v>
      </c>
      <c r="C51" s="22" t="n">
        <v>30794.3333333333</v>
      </c>
      <c r="D51" s="22" t="n">
        <v>29712</v>
      </c>
      <c r="E51" s="21" t="n">
        <v>0.96485284089064</v>
      </c>
      <c r="F51" s="22" t="n">
        <v>12610</v>
      </c>
      <c r="G51" s="21" t="n">
        <v>0.424407646742057</v>
      </c>
      <c r="H51" s="23" t="n">
        <v>2.06583115273378</v>
      </c>
    </row>
    <row r="52" customFormat="false" ht="12.75" hidden="false" customHeight="true" outlineLevel="0" collapsed="false">
      <c r="B52" s="1" t="n">
        <v>2014</v>
      </c>
      <c r="C52" s="22" t="n">
        <v>31169</v>
      </c>
      <c r="D52" s="22" t="n">
        <v>27128</v>
      </c>
      <c r="E52" s="21" t="n">
        <v>0.870351952260259</v>
      </c>
      <c r="F52" s="22" t="n">
        <v>10930</v>
      </c>
      <c r="G52" s="21" t="n">
        <v>0.402904747861988</v>
      </c>
      <c r="H52" s="23" t="n">
        <v>1.6</v>
      </c>
    </row>
    <row r="53" customFormat="false" ht="18" hidden="false" customHeight="true" outlineLevel="0" collapsed="false">
      <c r="A53" s="1" t="s">
        <v>15</v>
      </c>
      <c r="B53" s="1" t="n">
        <v>2016</v>
      </c>
      <c r="C53" s="22" t="n">
        <v>47175</v>
      </c>
      <c r="D53" s="22" t="n">
        <v>48839</v>
      </c>
      <c r="E53" s="21" t="n">
        <v>1.0352729199788</v>
      </c>
      <c r="F53" s="22" t="n">
        <v>17837</v>
      </c>
      <c r="G53" s="21" t="n">
        <v>0.365220418108479</v>
      </c>
      <c r="H53" s="23" t="n">
        <v>4.88514707410872</v>
      </c>
    </row>
    <row r="54" customFormat="false" ht="12.75" hidden="false" customHeight="true" outlineLevel="0" collapsed="false">
      <c r="B54" s="1" t="n">
        <v>2015</v>
      </c>
      <c r="C54" s="22" t="n">
        <v>47613.6666666667</v>
      </c>
      <c r="D54" s="22" t="n">
        <v>49918</v>
      </c>
      <c r="E54" s="21" t="n">
        <v>1.04839646880097</v>
      </c>
      <c r="F54" s="22" t="n">
        <v>17503</v>
      </c>
      <c r="G54" s="21" t="n">
        <v>0.350635041468008</v>
      </c>
      <c r="H54" s="23" t="n">
        <v>4.43012484897302</v>
      </c>
    </row>
    <row r="55" customFormat="false" ht="12.75" hidden="false" customHeight="true" outlineLevel="0" collapsed="false">
      <c r="B55" s="1" t="n">
        <v>2014</v>
      </c>
      <c r="C55" s="22" t="n">
        <v>47948</v>
      </c>
      <c r="D55" s="22" t="n">
        <v>29222</v>
      </c>
      <c r="E55" s="21" t="n">
        <v>0.609451906231751</v>
      </c>
      <c r="F55" s="22" t="n">
        <v>15608</v>
      </c>
      <c r="G55" s="21" t="n">
        <v>0.534118130175895</v>
      </c>
      <c r="H55" s="23" t="n">
        <v>1.8</v>
      </c>
    </row>
    <row r="56" customFormat="false" ht="18" hidden="false" customHeight="true" outlineLevel="0" collapsed="false">
      <c r="A56" s="1" t="s">
        <v>29</v>
      </c>
      <c r="B56" s="1" t="n">
        <v>2016</v>
      </c>
      <c r="C56" s="22" t="n">
        <v>50878</v>
      </c>
      <c r="D56" s="22" t="n">
        <v>43726</v>
      </c>
      <c r="E56" s="21" t="n">
        <v>0.859428436652384</v>
      </c>
      <c r="F56" s="22" t="n">
        <v>28291</v>
      </c>
      <c r="G56" s="21" t="n">
        <v>0.647006357773407</v>
      </c>
      <c r="H56" s="23" t="n">
        <v>3.52391510928096</v>
      </c>
    </row>
    <row r="57" customFormat="false" ht="12.75" hidden="false" customHeight="true" outlineLevel="0" collapsed="false">
      <c r="B57" s="1" t="n">
        <v>2015</v>
      </c>
      <c r="C57" s="22" t="n">
        <v>52444.3333333333</v>
      </c>
      <c r="D57" s="22" t="n">
        <v>50138</v>
      </c>
      <c r="E57" s="21" t="n">
        <v>0.956023211913585</v>
      </c>
      <c r="F57" s="22" t="n">
        <v>24092</v>
      </c>
      <c r="G57" s="21" t="n">
        <v>0.480513781961785</v>
      </c>
      <c r="H57" s="23" t="n">
        <v>4.64884608998838</v>
      </c>
    </row>
    <row r="58" customFormat="false" ht="12.75" hidden="false" customHeight="true" outlineLevel="0" collapsed="false">
      <c r="B58" s="1" t="n">
        <v>2014</v>
      </c>
      <c r="C58" s="22" t="n">
        <v>52647</v>
      </c>
      <c r="D58" s="22" t="n">
        <v>51387</v>
      </c>
      <c r="E58" s="21" t="n">
        <v>0.976067012365377</v>
      </c>
      <c r="F58" s="22" t="n">
        <v>28909</v>
      </c>
      <c r="G58" s="21" t="n">
        <v>0.562574191916243</v>
      </c>
      <c r="H58" s="23" t="n">
        <v>3.3</v>
      </c>
    </row>
    <row r="59" customFormat="false" ht="18" hidden="false" customHeight="true" outlineLevel="0" collapsed="false">
      <c r="A59" s="1" t="s">
        <v>17</v>
      </c>
      <c r="B59" s="1" t="n">
        <v>2016</v>
      </c>
      <c r="C59" s="22" t="n">
        <v>18760</v>
      </c>
      <c r="D59" s="22" t="n">
        <v>20249</v>
      </c>
      <c r="E59" s="21" t="n">
        <v>1.0793710021322</v>
      </c>
      <c r="F59" s="22" t="n">
        <v>12697</v>
      </c>
      <c r="G59" s="21" t="n">
        <v>0.627043310780779</v>
      </c>
      <c r="H59" s="23" t="n">
        <v>8.74471086036671</v>
      </c>
    </row>
    <row r="60" customFormat="false" ht="12.75" hidden="false" customHeight="true" outlineLevel="0" collapsed="false">
      <c r="B60" s="1" t="n">
        <v>2015</v>
      </c>
      <c r="C60" s="22" t="n">
        <v>18427.6666666667</v>
      </c>
      <c r="D60" s="22" t="n">
        <v>18323</v>
      </c>
      <c r="E60" s="21" t="n">
        <v>0.994320134580251</v>
      </c>
      <c r="F60" s="22" t="n">
        <v>9233</v>
      </c>
      <c r="G60" s="21" t="n">
        <v>0.503902199421492</v>
      </c>
      <c r="H60" s="23" t="n">
        <v>5.46044864226682</v>
      </c>
    </row>
    <row r="61" customFormat="false" ht="12.75" hidden="false" customHeight="true" outlineLevel="0" collapsed="false">
      <c r="B61" s="1" t="n">
        <v>2014</v>
      </c>
      <c r="C61" s="22" t="n">
        <v>18633</v>
      </c>
      <c r="D61" s="22" t="n">
        <v>5447</v>
      </c>
      <c r="E61" s="21" t="n">
        <v>0.29233081092685</v>
      </c>
      <c r="F61" s="22" t="n">
        <v>3909</v>
      </c>
      <c r="G61" s="21" t="n">
        <v>0.717642739122453</v>
      </c>
      <c r="H61" s="23" t="n">
        <v>3.3</v>
      </c>
    </row>
    <row r="62" customFormat="false" ht="18" hidden="false" customHeight="true" outlineLevel="0" collapsed="false">
      <c r="A62" s="1" t="s">
        <v>18</v>
      </c>
      <c r="B62" s="1" t="n">
        <v>2016</v>
      </c>
      <c r="C62" s="22" t="n">
        <v>38592</v>
      </c>
      <c r="D62" s="22" t="n">
        <v>32374</v>
      </c>
      <c r="E62" s="21" t="n">
        <v>0.838878524046435</v>
      </c>
      <c r="F62" s="22" t="n">
        <v>15025</v>
      </c>
      <c r="G62" s="21" t="n">
        <v>0.464106999443998</v>
      </c>
      <c r="H62" s="23" t="n">
        <v>5.81395348837209</v>
      </c>
    </row>
    <row r="63" customFormat="false" ht="12.75" hidden="false" customHeight="true" outlineLevel="0" collapsed="false">
      <c r="B63" s="1" t="n">
        <v>2015</v>
      </c>
      <c r="C63" s="22" t="n">
        <v>39623</v>
      </c>
      <c r="D63" s="22" t="n">
        <v>37602</v>
      </c>
      <c r="E63" s="21" t="n">
        <v>0.948994271004215</v>
      </c>
      <c r="F63" s="22" t="n">
        <v>16556</v>
      </c>
      <c r="G63" s="21" t="n">
        <v>0.440295728950588</v>
      </c>
      <c r="H63" s="23" t="n">
        <v>5.41624874623872</v>
      </c>
    </row>
    <row r="64" customFormat="false" ht="12.75" hidden="false" customHeight="true" outlineLevel="0" collapsed="false">
      <c r="B64" s="1" t="n">
        <v>2014</v>
      </c>
      <c r="C64" s="22" t="n">
        <v>39946</v>
      </c>
      <c r="D64" s="22" t="n">
        <v>43913</v>
      </c>
      <c r="E64" s="21" t="n">
        <v>1.09930906724078</v>
      </c>
      <c r="F64" s="22" t="n">
        <v>19547</v>
      </c>
      <c r="G64" s="21" t="n">
        <v>0.445130143693212</v>
      </c>
      <c r="H64" s="23" t="n">
        <v>5.2</v>
      </c>
    </row>
    <row r="65" customFormat="false" ht="18" hidden="false" customHeight="true" outlineLevel="0" collapsed="false">
      <c r="A65" s="27" t="s">
        <v>19</v>
      </c>
      <c r="B65" s="27" t="n">
        <v>2016</v>
      </c>
      <c r="C65" s="47" t="n">
        <v>395723</v>
      </c>
      <c r="D65" s="47" t="n">
        <v>330385</v>
      </c>
      <c r="E65" s="32" t="n">
        <v>0.834889556583772</v>
      </c>
      <c r="F65" s="47" t="n">
        <v>179059</v>
      </c>
      <c r="G65" s="32" t="n">
        <v>0.541970731116727</v>
      </c>
      <c r="H65" s="66" t="n">
        <v>7.71875376239081</v>
      </c>
    </row>
    <row r="66" customFormat="false" ht="12.75" hidden="false" customHeight="true" outlineLevel="0" collapsed="false">
      <c r="A66" s="27"/>
      <c r="B66" s="27" t="n">
        <v>2015</v>
      </c>
      <c r="C66" s="47" t="n">
        <v>390144.666666667</v>
      </c>
      <c r="D66" s="47" t="n">
        <v>340454</v>
      </c>
      <c r="E66" s="32" t="n">
        <v>0.872635278879458</v>
      </c>
      <c r="F66" s="47" t="n">
        <v>172170</v>
      </c>
      <c r="G66" s="32" t="n">
        <v>0.505707085244996</v>
      </c>
      <c r="H66" s="66" t="n">
        <v>5.69797316585784</v>
      </c>
    </row>
    <row r="67" customFormat="false" ht="12.75" hidden="false" customHeight="true" outlineLevel="0" collapsed="false">
      <c r="A67" s="48"/>
      <c r="B67" s="48" t="n">
        <v>2014</v>
      </c>
      <c r="C67" s="50" t="n">
        <v>392626</v>
      </c>
      <c r="D67" s="50" t="n">
        <v>308696</v>
      </c>
      <c r="E67" s="51" t="n">
        <v>0.786234227993052</v>
      </c>
      <c r="F67" s="50" t="n">
        <v>166159</v>
      </c>
      <c r="G67" s="51" t="n">
        <v>0.538260942804572</v>
      </c>
      <c r="H67" s="52" t="n">
        <v>3.6</v>
      </c>
    </row>
    <row r="68" customFormat="false" ht="12.75" hidden="false" customHeight="false" outlineLevel="0" collapsed="false">
      <c r="A68" s="42"/>
      <c r="B68" s="42"/>
      <c r="C68" s="24"/>
      <c r="D68" s="24"/>
      <c r="E68" s="24"/>
      <c r="F68" s="56"/>
      <c r="G68" s="56"/>
      <c r="H68" s="57"/>
    </row>
    <row r="69" customFormat="false" ht="12.75" hidden="false" customHeight="false" outlineLevel="0" collapsed="false">
      <c r="A69" s="42"/>
      <c r="B69" s="42"/>
      <c r="C69" s="24"/>
      <c r="D69" s="24"/>
      <c r="E69" s="24"/>
      <c r="F69" s="56"/>
      <c r="G69" s="56"/>
      <c r="H69" s="57"/>
    </row>
    <row r="70" customFormat="false" ht="18" hidden="false" customHeight="true" outlineLevel="0" collapsed="false">
      <c r="A70" s="33"/>
      <c r="B70" s="33"/>
      <c r="C70" s="84" t="s">
        <v>40</v>
      </c>
      <c r="D70" s="84"/>
      <c r="E70" s="84"/>
      <c r="F70" s="84"/>
      <c r="G70" s="84"/>
      <c r="H70" s="84"/>
    </row>
    <row r="71" customFormat="false" ht="39" hidden="false" customHeight="true" outlineLevel="0" collapsed="false">
      <c r="A71" s="11" t="s">
        <v>2</v>
      </c>
      <c r="B71" s="79" t="s">
        <v>3</v>
      </c>
      <c r="C71" s="10" t="s">
        <v>21</v>
      </c>
      <c r="D71" s="10" t="s">
        <v>5</v>
      </c>
      <c r="E71" s="10" t="s">
        <v>22</v>
      </c>
      <c r="F71" s="10" t="s">
        <v>23</v>
      </c>
      <c r="G71" s="10" t="s">
        <v>8</v>
      </c>
      <c r="H71" s="10" t="s">
        <v>9</v>
      </c>
    </row>
    <row r="72" customFormat="false" ht="12.75" hidden="false" customHeight="true" outlineLevel="0" collapsed="false">
      <c r="A72" s="1" t="s">
        <v>10</v>
      </c>
      <c r="B72" s="1" t="n">
        <v>2016</v>
      </c>
      <c r="C72" s="22" t="n">
        <v>11682</v>
      </c>
      <c r="D72" s="22" t="n">
        <v>13318</v>
      </c>
      <c r="E72" s="21" t="n">
        <v>1.14004451292587</v>
      </c>
      <c r="F72" s="22" t="n">
        <v>3877</v>
      </c>
      <c r="G72" s="21" t="n">
        <v>0.291109776242679</v>
      </c>
      <c r="H72" s="23" t="n">
        <v>3.26353005167256</v>
      </c>
    </row>
    <row r="73" customFormat="false" ht="12.75" hidden="false" customHeight="true" outlineLevel="0" collapsed="false">
      <c r="C73" s="22"/>
      <c r="D73" s="22"/>
      <c r="E73" s="21"/>
      <c r="F73" s="22"/>
      <c r="G73" s="21"/>
      <c r="H73" s="23"/>
    </row>
    <row r="74" customFormat="false" ht="12.75" hidden="false" customHeight="true" outlineLevel="0" collapsed="false">
      <c r="B74" s="1" t="n">
        <v>2015</v>
      </c>
      <c r="C74" s="22" t="n">
        <v>11608</v>
      </c>
      <c r="D74" s="22" t="n">
        <v>9800</v>
      </c>
      <c r="E74" s="21" t="n">
        <v>0.844245348035837</v>
      </c>
      <c r="F74" s="22" t="n">
        <v>3693</v>
      </c>
      <c r="G74" s="21" t="n">
        <v>0.376836734693878</v>
      </c>
      <c r="H74" s="23" t="n">
        <v>4.26356589147287</v>
      </c>
    </row>
    <row r="75" customFormat="false" ht="12.75" hidden="false" customHeight="true" outlineLevel="0" collapsed="false">
      <c r="B75" s="1" t="n">
        <v>2014</v>
      </c>
      <c r="C75" s="22" t="n">
        <v>10915</v>
      </c>
      <c r="D75" s="22" t="n">
        <v>9070</v>
      </c>
      <c r="E75" s="21" t="n">
        <v>0.830966559780119</v>
      </c>
      <c r="F75" s="22" t="n">
        <v>2352</v>
      </c>
      <c r="G75" s="21" t="n">
        <v>0.259316427783903</v>
      </c>
      <c r="H75" s="23" t="n">
        <v>4.91803278688525</v>
      </c>
    </row>
    <row r="76" customFormat="false" ht="18" hidden="false" customHeight="true" outlineLevel="0" collapsed="false">
      <c r="A76" s="1" t="s">
        <v>11</v>
      </c>
      <c r="B76" s="1" t="n">
        <v>2016</v>
      </c>
      <c r="C76" s="22" t="n">
        <v>4125</v>
      </c>
      <c r="D76" s="22" t="n">
        <v>4542</v>
      </c>
      <c r="E76" s="21" t="n">
        <v>1.10109090909091</v>
      </c>
      <c r="F76" s="22" t="n">
        <v>1725</v>
      </c>
      <c r="G76" s="21" t="n">
        <v>0.379788639365918</v>
      </c>
      <c r="H76" s="23" t="n">
        <v>3.61990950226244</v>
      </c>
    </row>
    <row r="77" customFormat="false" ht="12.75" hidden="false" customHeight="true" outlineLevel="0" collapsed="false">
      <c r="B77" s="1" t="n">
        <v>2015</v>
      </c>
      <c r="C77" s="22" t="n">
        <v>4139</v>
      </c>
      <c r="D77" s="22" t="n">
        <v>4262</v>
      </c>
      <c r="E77" s="21" t="n">
        <v>1.02971732302489</v>
      </c>
      <c r="F77" s="22" t="n">
        <v>1342</v>
      </c>
      <c r="G77" s="21" t="n">
        <v>0.314875645236978</v>
      </c>
      <c r="H77" s="23" t="n">
        <v>5.249343832021</v>
      </c>
    </row>
    <row r="78" customFormat="false" ht="12.75" hidden="false" customHeight="true" outlineLevel="0" collapsed="false">
      <c r="B78" s="1" t="n">
        <v>2014</v>
      </c>
      <c r="C78" s="22" t="n">
        <v>4101</v>
      </c>
      <c r="D78" s="22" t="n">
        <v>4091</v>
      </c>
      <c r="E78" s="21" t="n">
        <v>0.997561570348695</v>
      </c>
      <c r="F78" s="22" t="n">
        <v>1202</v>
      </c>
      <c r="G78" s="21" t="n">
        <v>0.2938156929846</v>
      </c>
      <c r="H78" s="23" t="n">
        <v>2.68817204301075</v>
      </c>
    </row>
    <row r="79" customFormat="false" ht="18" hidden="false" customHeight="true" outlineLevel="0" collapsed="false">
      <c r="A79" s="1" t="s">
        <v>12</v>
      </c>
      <c r="B79" s="1" t="n">
        <v>2016</v>
      </c>
      <c r="C79" s="22" t="n">
        <v>8165.5</v>
      </c>
      <c r="D79" s="22" t="n">
        <v>8017.5</v>
      </c>
      <c r="E79" s="21" t="n">
        <v>0.981874961729227</v>
      </c>
      <c r="F79" s="22" t="n">
        <v>2668</v>
      </c>
      <c r="G79" s="21" t="n">
        <v>0.332772061116308</v>
      </c>
      <c r="H79" s="23" t="n">
        <v>3.41296928327645</v>
      </c>
    </row>
    <row r="80" customFormat="false" ht="12.75" hidden="false" customHeight="true" outlineLevel="0" collapsed="false">
      <c r="B80" s="1" t="n">
        <v>2015</v>
      </c>
      <c r="C80" s="22" t="n">
        <v>8089</v>
      </c>
      <c r="D80" s="22" t="n">
        <v>7569</v>
      </c>
      <c r="E80" s="21" t="n">
        <v>0.935715168747682</v>
      </c>
      <c r="F80" s="22" t="n">
        <v>2444</v>
      </c>
      <c r="G80" s="21" t="n">
        <v>0.322896023252741</v>
      </c>
      <c r="H80" s="23" t="n">
        <v>2.69396551724138</v>
      </c>
    </row>
    <row r="81" customFormat="false" ht="12.75" hidden="false" customHeight="true" outlineLevel="0" collapsed="false">
      <c r="B81" s="1" t="n">
        <v>2014</v>
      </c>
      <c r="C81" s="22" t="n">
        <v>8099</v>
      </c>
      <c r="D81" s="22" t="n">
        <v>9218</v>
      </c>
      <c r="E81" s="21" t="n">
        <v>1.13816520558094</v>
      </c>
      <c r="F81" s="22" t="n">
        <v>3398</v>
      </c>
      <c r="G81" s="21" t="n">
        <v>0.36862660013018</v>
      </c>
      <c r="H81" s="23" t="n">
        <v>2.28937728937729</v>
      </c>
    </row>
    <row r="82" customFormat="false" ht="18" hidden="false" customHeight="true" outlineLevel="0" collapsed="false">
      <c r="A82" s="1" t="s">
        <v>13</v>
      </c>
      <c r="B82" s="1" t="n">
        <v>2016</v>
      </c>
      <c r="C82" s="22" t="n">
        <v>7311</v>
      </c>
      <c r="D82" s="22" t="n">
        <v>7692</v>
      </c>
      <c r="E82" s="21" t="n">
        <v>1.05211325400082</v>
      </c>
      <c r="F82" s="22" t="n">
        <v>2950</v>
      </c>
      <c r="G82" s="21" t="n">
        <v>0.383515340613625</v>
      </c>
      <c r="H82" s="23" t="n">
        <v>1.7636684303351</v>
      </c>
    </row>
    <row r="83" customFormat="false" ht="12.75" hidden="false" customHeight="true" outlineLevel="0" collapsed="false">
      <c r="B83" s="1" t="n">
        <v>2015</v>
      </c>
      <c r="C83" s="22" t="n">
        <v>7308</v>
      </c>
      <c r="D83" s="22" t="n">
        <v>7196</v>
      </c>
      <c r="E83" s="21" t="n">
        <v>0.984674329501916</v>
      </c>
      <c r="F83" s="22" t="n">
        <v>2398</v>
      </c>
      <c r="G83" s="21" t="n">
        <v>0.333240689271818</v>
      </c>
      <c r="H83" s="23" t="n">
        <v>3.17057704502219</v>
      </c>
    </row>
    <row r="84" customFormat="false" ht="12.75" hidden="false" customHeight="true" outlineLevel="0" collapsed="false">
      <c r="B84" s="1" t="n">
        <v>2014</v>
      </c>
      <c r="C84" s="22" t="n">
        <v>7329</v>
      </c>
      <c r="D84" s="22" t="n">
        <v>4237</v>
      </c>
      <c r="E84" s="21" t="n">
        <v>0.578114340291991</v>
      </c>
      <c r="F84" s="22" t="n">
        <v>1475</v>
      </c>
      <c r="G84" s="21" t="n">
        <v>0.348123672409724</v>
      </c>
      <c r="H84" s="23" t="n">
        <v>2.68336314847943</v>
      </c>
    </row>
    <row r="85" customFormat="false" ht="18" hidden="false" customHeight="true" outlineLevel="0" collapsed="false">
      <c r="A85" s="1" t="s">
        <v>14</v>
      </c>
      <c r="B85" s="1" t="n">
        <v>2016</v>
      </c>
      <c r="C85" s="22" t="n">
        <v>4825.5</v>
      </c>
      <c r="D85" s="22" t="n">
        <v>5789</v>
      </c>
      <c r="E85" s="21" t="n">
        <v>1.19966842814216</v>
      </c>
      <c r="F85" s="22" t="n">
        <v>1747</v>
      </c>
      <c r="G85" s="21" t="n">
        <v>0.301779236482985</v>
      </c>
      <c r="H85" s="23" t="n">
        <v>8.96414342629482</v>
      </c>
    </row>
    <row r="86" customFormat="false" ht="12.75" hidden="false" customHeight="true" outlineLevel="0" collapsed="false">
      <c r="B86" s="1" t="n">
        <v>2015</v>
      </c>
      <c r="C86" s="22" t="n">
        <v>4837</v>
      </c>
      <c r="D86" s="22" t="n">
        <v>4449</v>
      </c>
      <c r="E86" s="21" t="n">
        <v>0.919784990696713</v>
      </c>
      <c r="F86" s="22" t="n">
        <v>1208</v>
      </c>
      <c r="G86" s="21" t="n">
        <v>0.271521690267476</v>
      </c>
      <c r="H86" s="23" t="n">
        <v>2.14592274678112</v>
      </c>
    </row>
    <row r="87" customFormat="false" ht="12.75" hidden="false" customHeight="true" outlineLevel="0" collapsed="false">
      <c r="B87" s="1" t="n">
        <v>2014</v>
      </c>
      <c r="C87" s="22" t="n">
        <v>4870</v>
      </c>
      <c r="D87" s="22" t="n">
        <v>5402</v>
      </c>
      <c r="E87" s="21" t="n">
        <v>1.10924024640657</v>
      </c>
      <c r="F87" s="22" t="n">
        <v>1579</v>
      </c>
      <c r="G87" s="21" t="n">
        <v>0.292299148463532</v>
      </c>
      <c r="H87" s="23" t="n">
        <v>4.0281973816717</v>
      </c>
    </row>
    <row r="88" customFormat="false" ht="18" hidden="false" customHeight="true" outlineLevel="0" collapsed="false">
      <c r="A88" s="1" t="s">
        <v>15</v>
      </c>
      <c r="B88" s="1" t="n">
        <v>2016</v>
      </c>
      <c r="C88" s="22" t="n">
        <v>7150.5</v>
      </c>
      <c r="D88" s="22" t="n">
        <v>7394</v>
      </c>
      <c r="E88" s="21" t="n">
        <v>1.03405356268792</v>
      </c>
      <c r="F88" s="22" t="n">
        <v>2718</v>
      </c>
      <c r="G88" s="21" t="n">
        <v>0.367595347579118</v>
      </c>
      <c r="H88" s="23" t="n">
        <v>1.76782557454331</v>
      </c>
    </row>
    <row r="89" customFormat="false" ht="12.75" hidden="false" customHeight="true" outlineLevel="0" collapsed="false">
      <c r="B89" s="1" t="n">
        <v>2015</v>
      </c>
      <c r="C89" s="22" t="n">
        <v>6993</v>
      </c>
      <c r="D89" s="22" t="n">
        <v>7713</v>
      </c>
      <c r="E89" s="21" t="n">
        <v>1.1029601029601</v>
      </c>
      <c r="F89" s="22" t="n">
        <v>3021</v>
      </c>
      <c r="G89" s="21" t="n">
        <v>0.391676390509529</v>
      </c>
      <c r="H89" s="23" t="n">
        <v>2.98804780876494</v>
      </c>
    </row>
    <row r="90" customFormat="false" ht="12.75" hidden="false" customHeight="true" outlineLevel="0" collapsed="false">
      <c r="B90" s="1" t="n">
        <v>2014</v>
      </c>
      <c r="C90" s="22" t="n">
        <v>6832</v>
      </c>
      <c r="D90" s="22" t="n">
        <v>7594</v>
      </c>
      <c r="E90" s="21" t="n">
        <v>1.11153395784543</v>
      </c>
      <c r="F90" s="22" t="n">
        <v>2978</v>
      </c>
      <c r="G90" s="21" t="n">
        <v>0.392151698709508</v>
      </c>
      <c r="H90" s="23" t="n">
        <v>1.45419292292778</v>
      </c>
    </row>
    <row r="91" customFormat="false" ht="18" hidden="false" customHeight="true" outlineLevel="0" collapsed="false">
      <c r="A91" s="1" t="s">
        <v>29</v>
      </c>
      <c r="B91" s="1" t="n">
        <v>2016</v>
      </c>
      <c r="C91" s="22" t="n">
        <v>7965.5</v>
      </c>
      <c r="D91" s="22" t="n">
        <v>6781</v>
      </c>
      <c r="E91" s="21" t="n">
        <v>0.851296214926872</v>
      </c>
      <c r="F91" s="22" t="n">
        <v>2861</v>
      </c>
      <c r="G91" s="21" t="n">
        <v>0.42191417195104</v>
      </c>
      <c r="H91" s="23" t="n">
        <v>3.14465408805031</v>
      </c>
    </row>
    <row r="92" customFormat="false" ht="12.75" hidden="false" customHeight="true" outlineLevel="0" collapsed="false">
      <c r="B92" s="1" t="n">
        <v>2015</v>
      </c>
      <c r="C92" s="22" t="n">
        <v>7763</v>
      </c>
      <c r="D92" s="22" t="n">
        <v>3650</v>
      </c>
      <c r="E92" s="21" t="n">
        <v>0.470179054489244</v>
      </c>
      <c r="F92" s="22" t="n">
        <v>1518</v>
      </c>
      <c r="G92" s="21" t="n">
        <v>0.415890410958904</v>
      </c>
      <c r="H92" s="23" t="n">
        <v>3.12825860271116</v>
      </c>
    </row>
    <row r="93" customFormat="false" ht="12.75" hidden="false" customHeight="true" outlineLevel="0" collapsed="false">
      <c r="B93" s="1" t="n">
        <v>2014</v>
      </c>
      <c r="C93" s="22" t="n">
        <v>7644</v>
      </c>
      <c r="D93" s="22" t="n">
        <v>5460</v>
      </c>
      <c r="E93" s="21" t="n">
        <v>0.714285714285714</v>
      </c>
      <c r="F93" s="22" t="n">
        <v>1890</v>
      </c>
      <c r="G93" s="21" t="n">
        <v>0.346153846153846</v>
      </c>
      <c r="H93" s="23" t="n">
        <v>0.618046971569839</v>
      </c>
    </row>
    <row r="94" customFormat="false" ht="18" hidden="false" customHeight="true" outlineLevel="0" collapsed="false">
      <c r="A94" s="1" t="s">
        <v>17</v>
      </c>
      <c r="B94" s="1" t="n">
        <v>2016</v>
      </c>
      <c r="C94" s="22" t="n">
        <v>2825</v>
      </c>
      <c r="D94" s="22" t="n">
        <v>4422</v>
      </c>
      <c r="E94" s="21" t="n">
        <v>1.56530973451327</v>
      </c>
      <c r="F94" s="22" t="n">
        <v>1058</v>
      </c>
      <c r="G94" s="21" t="n">
        <v>0.239258254183627</v>
      </c>
      <c r="H94" s="23" t="n">
        <v>2.08550573514077</v>
      </c>
    </row>
    <row r="95" customFormat="false" ht="12.75" hidden="false" customHeight="true" outlineLevel="0" collapsed="false">
      <c r="B95" s="1" t="n">
        <v>2015</v>
      </c>
      <c r="C95" s="22" t="n">
        <v>2860</v>
      </c>
      <c r="D95" s="22" t="n">
        <v>2517</v>
      </c>
      <c r="E95" s="21" t="n">
        <v>0.88006993006993</v>
      </c>
      <c r="F95" s="22" t="n">
        <v>654</v>
      </c>
      <c r="G95" s="21" t="n">
        <v>0.259833134684148</v>
      </c>
      <c r="H95" s="23" t="n">
        <v>4.43458980044346</v>
      </c>
    </row>
    <row r="96" customFormat="false" ht="12.75" hidden="false" customHeight="true" outlineLevel="0" collapsed="false">
      <c r="B96" s="1" t="n">
        <v>2014</v>
      </c>
      <c r="C96" s="22" t="s">
        <v>24</v>
      </c>
      <c r="D96" s="22" t="s">
        <v>24</v>
      </c>
      <c r="E96" s="21" t="s">
        <v>24</v>
      </c>
      <c r="F96" s="22" t="s">
        <v>24</v>
      </c>
      <c r="G96" s="21" t="s">
        <v>24</v>
      </c>
      <c r="H96" s="23" t="s">
        <v>24</v>
      </c>
    </row>
    <row r="97" customFormat="false" ht="18" hidden="false" customHeight="true" outlineLevel="0" collapsed="false">
      <c r="A97" s="1" t="s">
        <v>18</v>
      </c>
      <c r="B97" s="1" t="n">
        <v>2016</v>
      </c>
      <c r="C97" s="22" t="n">
        <v>6332.5</v>
      </c>
      <c r="D97" s="22" t="n">
        <v>1343</v>
      </c>
      <c r="E97" s="21" t="n">
        <v>0.212080536912752</v>
      </c>
      <c r="F97" s="22" t="n">
        <v>269</v>
      </c>
      <c r="G97" s="21" t="n">
        <v>0.200297840655249</v>
      </c>
      <c r="H97" s="23" t="n">
        <v>12.3456790123457</v>
      </c>
    </row>
    <row r="98" customFormat="false" ht="12.75" hidden="false" customHeight="true" outlineLevel="0" collapsed="false">
      <c r="B98" s="1" t="n">
        <v>2015</v>
      </c>
      <c r="C98" s="22" t="n">
        <v>6222</v>
      </c>
      <c r="D98" s="22" t="n">
        <v>2107</v>
      </c>
      <c r="E98" s="21" t="n">
        <v>0.338637094181935</v>
      </c>
      <c r="F98" s="22" t="n">
        <v>310</v>
      </c>
      <c r="G98" s="21" t="n">
        <v>0.147128618889416</v>
      </c>
      <c r="H98" s="23" t="n">
        <v>6.80272108843537</v>
      </c>
    </row>
    <row r="99" customFormat="false" ht="12.75" hidden="false" customHeight="true" outlineLevel="0" collapsed="false">
      <c r="B99" s="1" t="n">
        <v>2014</v>
      </c>
      <c r="C99" s="22" t="n">
        <v>6172</v>
      </c>
      <c r="D99" s="22" t="n">
        <v>2692</v>
      </c>
      <c r="E99" s="21" t="n">
        <v>0.436163318211277</v>
      </c>
      <c r="F99" s="22" t="n">
        <v>709</v>
      </c>
      <c r="G99" s="21" t="n">
        <v>0.263372956909361</v>
      </c>
      <c r="H99" s="23" t="n">
        <v>6.6006600660066</v>
      </c>
    </row>
    <row r="100" customFormat="false" ht="18" hidden="false" customHeight="true" outlineLevel="0" collapsed="false">
      <c r="A100" s="27" t="s">
        <v>19</v>
      </c>
      <c r="B100" s="27" t="n">
        <v>2016</v>
      </c>
      <c r="C100" s="47" t="n">
        <v>60382.5</v>
      </c>
      <c r="D100" s="47" t="n">
        <v>59298.5</v>
      </c>
      <c r="E100" s="32" t="n">
        <v>0.982047778743841</v>
      </c>
      <c r="F100" s="47" t="n">
        <v>19873</v>
      </c>
      <c r="G100" s="32" t="n">
        <v>0.335134952823427</v>
      </c>
      <c r="H100" s="66" t="n">
        <v>3.30169211721007</v>
      </c>
    </row>
    <row r="101" customFormat="false" ht="12.75" hidden="false" customHeight="true" outlineLevel="0" collapsed="false">
      <c r="A101" s="27"/>
      <c r="B101" s="27" t="n">
        <v>2015</v>
      </c>
      <c r="C101" s="47" t="n">
        <v>59819</v>
      </c>
      <c r="D101" s="47" t="n">
        <v>49263</v>
      </c>
      <c r="E101" s="32" t="n">
        <v>0.823534328557816</v>
      </c>
      <c r="F101" s="47" t="n">
        <v>16588</v>
      </c>
      <c r="G101" s="32" t="n">
        <v>0.336723301463573</v>
      </c>
      <c r="H101" s="66" t="n">
        <v>3.44265265446639</v>
      </c>
    </row>
    <row r="102" customFormat="false" ht="12.75" hidden="false" customHeight="true" outlineLevel="0" collapsed="false">
      <c r="A102" s="27"/>
      <c r="B102" s="27" t="n">
        <v>2014</v>
      </c>
      <c r="C102" s="47" t="n">
        <v>55962</v>
      </c>
      <c r="D102" s="47" t="n">
        <v>47764</v>
      </c>
      <c r="E102" s="32" t="n">
        <v>0.853507737393231</v>
      </c>
      <c r="F102" s="47" t="n">
        <v>15583</v>
      </c>
      <c r="G102" s="32" t="n">
        <v>0.32624989531865</v>
      </c>
      <c r="H102" s="66" t="n">
        <v>2.67150081099132</v>
      </c>
    </row>
    <row r="103" customFormat="false" ht="12.75" hidden="false" customHeight="false" outlineLevel="0" collapsed="false">
      <c r="A103" s="85"/>
      <c r="B103" s="85"/>
      <c r="C103" s="86"/>
      <c r="D103" s="86"/>
      <c r="E103" s="86"/>
      <c r="F103" s="87"/>
      <c r="G103" s="87"/>
      <c r="H103" s="88"/>
    </row>
    <row r="104" customFormat="false" ht="18" hidden="false" customHeight="true" outlineLevel="0" collapsed="false">
      <c r="C104" s="89" t="s">
        <v>25</v>
      </c>
      <c r="D104" s="89"/>
      <c r="E104" s="89"/>
      <c r="F104" s="89"/>
      <c r="G104" s="89"/>
      <c r="H104" s="89"/>
    </row>
    <row r="105" customFormat="false" ht="39" hidden="false" customHeight="true" outlineLevel="0" collapsed="false">
      <c r="A105" s="90" t="s">
        <v>2</v>
      </c>
      <c r="B105" s="91" t="s">
        <v>3</v>
      </c>
      <c r="C105" s="89" t="s">
        <v>26</v>
      </c>
      <c r="D105" s="89" t="s">
        <v>5</v>
      </c>
      <c r="E105" s="89" t="s">
        <v>28</v>
      </c>
      <c r="F105" s="89" t="s">
        <v>23</v>
      </c>
      <c r="G105" s="89" t="s">
        <v>8</v>
      </c>
      <c r="H105" s="89" t="s">
        <v>9</v>
      </c>
    </row>
    <row r="106" customFormat="false" ht="18" hidden="false" customHeight="true" outlineLevel="0" collapsed="false">
      <c r="A106" s="1" t="s">
        <v>10</v>
      </c>
      <c r="B106" s="1" t="n">
        <v>2016</v>
      </c>
      <c r="C106" s="22" t="n">
        <v>15842</v>
      </c>
      <c r="D106" s="22" t="n">
        <v>5780</v>
      </c>
      <c r="E106" s="21" t="n">
        <v>0.364852922610781</v>
      </c>
      <c r="F106" s="22" t="n">
        <v>3871</v>
      </c>
      <c r="G106" s="21" t="n">
        <v>0.669723183391004</v>
      </c>
      <c r="H106" s="23" t="n">
        <v>2.70758122743682</v>
      </c>
      <c r="I106" s="6"/>
    </row>
    <row r="107" customFormat="false" ht="12.75" hidden="false" customHeight="true" outlineLevel="0" collapsed="false">
      <c r="B107" s="1" t="n">
        <v>2015</v>
      </c>
      <c r="C107" s="22" t="n">
        <v>12688.5</v>
      </c>
      <c r="D107" s="22" t="n">
        <v>5780</v>
      </c>
      <c r="E107" s="21" t="n">
        <v>0.455530598573511</v>
      </c>
      <c r="F107" s="22" t="n">
        <v>3871</v>
      </c>
      <c r="G107" s="21" t="n">
        <v>0.669723183391004</v>
      </c>
      <c r="H107" s="23" t="n">
        <v>3.01734976112648</v>
      </c>
      <c r="I107" s="6"/>
    </row>
    <row r="108" customFormat="false" ht="12.75" hidden="false" customHeight="true" outlineLevel="0" collapsed="false">
      <c r="B108" s="1" t="n">
        <v>2014</v>
      </c>
      <c r="C108" s="22" t="n">
        <v>15516</v>
      </c>
      <c r="D108" s="22" t="n">
        <v>15415</v>
      </c>
      <c r="E108" s="21" t="n">
        <v>0.99349059035834</v>
      </c>
      <c r="F108" s="22" t="n">
        <v>5167</v>
      </c>
      <c r="G108" s="21" t="n">
        <v>0.335192993837172</v>
      </c>
      <c r="H108" s="23" t="n">
        <v>2.5018395879323</v>
      </c>
      <c r="I108" s="6"/>
    </row>
    <row r="109" customFormat="false" ht="18" hidden="false" customHeight="true" outlineLevel="0" collapsed="false">
      <c r="A109" s="1" t="s">
        <v>11</v>
      </c>
      <c r="B109" s="1" t="n">
        <v>2016</v>
      </c>
      <c r="C109" s="22" t="n">
        <v>18480.5</v>
      </c>
      <c r="D109" s="22" t="n">
        <v>17407</v>
      </c>
      <c r="E109" s="21" t="n">
        <v>0.941911744812099</v>
      </c>
      <c r="F109" s="22" t="n">
        <v>10042</v>
      </c>
      <c r="G109" s="21" t="n">
        <v>0.576894352846556</v>
      </c>
      <c r="H109" s="23" t="n">
        <v>2.91134485349361</v>
      </c>
      <c r="I109" s="6"/>
    </row>
    <row r="110" customFormat="false" ht="12.75" hidden="false" customHeight="true" outlineLevel="0" collapsed="false">
      <c r="B110" s="1" t="n">
        <v>2015</v>
      </c>
      <c r="C110" s="22" t="n">
        <v>18306.25</v>
      </c>
      <c r="D110" s="22" t="n">
        <v>16137</v>
      </c>
      <c r="E110" s="21" t="n">
        <v>0.881502219187436</v>
      </c>
      <c r="F110" s="22" t="n">
        <v>8571</v>
      </c>
      <c r="G110" s="21" t="n">
        <v>0.531139617029188</v>
      </c>
      <c r="H110" s="23" t="n">
        <v>2.42298373139495</v>
      </c>
      <c r="I110" s="6"/>
    </row>
    <row r="111" customFormat="false" ht="12.75" hidden="false" customHeight="true" outlineLevel="0" collapsed="false">
      <c r="B111" s="1" t="n">
        <v>2014</v>
      </c>
      <c r="C111" s="22" t="n">
        <v>19372</v>
      </c>
      <c r="D111" s="22" t="n">
        <v>7347</v>
      </c>
      <c r="E111" s="21" t="n">
        <v>0.379258723931447</v>
      </c>
      <c r="F111" s="22" t="n">
        <v>3719</v>
      </c>
      <c r="G111" s="21" t="n">
        <v>0.506193003947189</v>
      </c>
      <c r="H111" s="23" t="n">
        <v>3.40791228330123</v>
      </c>
      <c r="I111" s="6"/>
    </row>
    <row r="112" customFormat="false" ht="18" hidden="false" customHeight="true" outlineLevel="0" collapsed="false">
      <c r="A112" s="1" t="s">
        <v>12</v>
      </c>
      <c r="B112" s="1" t="n">
        <v>2016</v>
      </c>
      <c r="C112" s="22" t="n">
        <v>25204.5</v>
      </c>
      <c r="D112" s="22" t="n">
        <v>11241</v>
      </c>
      <c r="E112" s="21" t="n">
        <v>0.445991787180861</v>
      </c>
      <c r="F112" s="22" t="n">
        <v>5896</v>
      </c>
      <c r="G112" s="21" t="n">
        <v>0.524508495685437</v>
      </c>
      <c r="H112" s="23" t="n">
        <v>3.61383582860093</v>
      </c>
      <c r="I112" s="6"/>
    </row>
    <row r="113" customFormat="false" ht="12.75" hidden="false" customHeight="true" outlineLevel="0" collapsed="false">
      <c r="B113" s="1" t="n">
        <v>2015</v>
      </c>
      <c r="C113" s="22" t="n">
        <v>27628.5</v>
      </c>
      <c r="D113" s="22" t="n">
        <v>26281</v>
      </c>
      <c r="E113" s="21" t="n">
        <v>0.951227898727763</v>
      </c>
      <c r="F113" s="22" t="n">
        <v>11739</v>
      </c>
      <c r="G113" s="21" t="n">
        <v>0.446672501046383</v>
      </c>
      <c r="H113" s="23" t="n">
        <v>2.78017447991564</v>
      </c>
      <c r="I113" s="6"/>
    </row>
    <row r="114" customFormat="false" ht="12.75" hidden="false" customHeight="true" outlineLevel="0" collapsed="false">
      <c r="B114" s="1" t="n">
        <v>2014</v>
      </c>
      <c r="C114" s="22" t="n">
        <v>28477</v>
      </c>
      <c r="D114" s="22" t="n">
        <v>16677</v>
      </c>
      <c r="E114" s="21" t="n">
        <v>0.585630508831689</v>
      </c>
      <c r="F114" s="22" t="n">
        <v>8542</v>
      </c>
      <c r="G114" s="21" t="n">
        <v>0.512202434490616</v>
      </c>
      <c r="H114" s="23" t="n">
        <v>2.55279647249942</v>
      </c>
      <c r="I114" s="6"/>
    </row>
    <row r="115" customFormat="false" ht="18" hidden="false" customHeight="true" outlineLevel="0" collapsed="false">
      <c r="A115" s="1" t="s">
        <v>13</v>
      </c>
      <c r="B115" s="1" t="n">
        <v>2016</v>
      </c>
      <c r="C115" s="22" t="n">
        <v>14859.5</v>
      </c>
      <c r="D115" s="22" t="n">
        <v>19370</v>
      </c>
      <c r="E115" s="21" t="n">
        <v>1.30354318785962</v>
      </c>
      <c r="F115" s="22" t="n">
        <v>7780</v>
      </c>
      <c r="G115" s="21" t="n">
        <v>0.401652039235932</v>
      </c>
      <c r="H115" s="23" t="n">
        <v>2.19191427179737</v>
      </c>
      <c r="I115" s="6"/>
    </row>
    <row r="116" customFormat="false" ht="12.75" hidden="false" customHeight="true" outlineLevel="0" collapsed="false">
      <c r="B116" s="1" t="n">
        <v>2015</v>
      </c>
      <c r="C116" s="22" t="n">
        <v>17207</v>
      </c>
      <c r="D116" s="22" t="n">
        <v>10381</v>
      </c>
      <c r="E116" s="21" t="n">
        <v>0.603300982158424</v>
      </c>
      <c r="F116" s="22" t="n">
        <v>3055</v>
      </c>
      <c r="G116" s="21" t="n">
        <v>0.294287640882381</v>
      </c>
      <c r="H116" s="23" t="n">
        <v>3.63768643142961</v>
      </c>
      <c r="I116" s="6"/>
    </row>
    <row r="117" customFormat="false" ht="12.75" hidden="false" customHeight="true" outlineLevel="0" collapsed="false">
      <c r="B117" s="1" t="n">
        <v>2014</v>
      </c>
      <c r="C117" s="22" t="n">
        <v>32121</v>
      </c>
      <c r="D117" s="22" t="n">
        <v>11931</v>
      </c>
      <c r="E117" s="21" t="n">
        <v>0.371439245353507</v>
      </c>
      <c r="F117" s="22" t="n">
        <v>3390</v>
      </c>
      <c r="G117" s="21" t="n">
        <v>0.284133769172743</v>
      </c>
      <c r="H117" s="23" t="n">
        <v>2.72547076313181</v>
      </c>
      <c r="I117" s="6"/>
    </row>
    <row r="118" customFormat="false" ht="18" hidden="false" customHeight="true" outlineLevel="0" collapsed="false">
      <c r="A118" s="1" t="s">
        <v>14</v>
      </c>
      <c r="B118" s="1" t="n">
        <v>2016</v>
      </c>
      <c r="C118" s="22" t="n">
        <v>9176</v>
      </c>
      <c r="D118" s="22" t="n">
        <v>7746</v>
      </c>
      <c r="E118" s="21" t="n">
        <v>0.844158674803836</v>
      </c>
      <c r="F118" s="22" t="n">
        <v>3160</v>
      </c>
      <c r="G118" s="21" t="n">
        <v>0.407952491608572</v>
      </c>
      <c r="H118" s="23" t="n">
        <v>2.17770034843206</v>
      </c>
      <c r="I118" s="6"/>
    </row>
    <row r="119" customFormat="false" ht="12.75" hidden="false" customHeight="true" outlineLevel="0" collapsed="false">
      <c r="B119" s="1" t="n">
        <v>2015</v>
      </c>
      <c r="C119" s="22" t="n">
        <v>10341.5</v>
      </c>
      <c r="D119" s="22" t="n">
        <v>7620</v>
      </c>
      <c r="E119" s="21" t="n">
        <v>0.736837015906783</v>
      </c>
      <c r="F119" s="22" t="n">
        <v>2953</v>
      </c>
      <c r="G119" s="21" t="n">
        <v>0.38753280839895</v>
      </c>
      <c r="H119" s="23" t="n">
        <v>0.354484225451967</v>
      </c>
      <c r="I119" s="6"/>
    </row>
    <row r="120" customFormat="false" ht="12.75" hidden="false" customHeight="true" outlineLevel="0" collapsed="false">
      <c r="B120" s="1" t="n">
        <v>2014</v>
      </c>
      <c r="C120" s="22" t="n">
        <v>12140</v>
      </c>
      <c r="D120" s="22" t="n">
        <v>11374</v>
      </c>
      <c r="E120" s="21" t="n">
        <v>0.936902800658979</v>
      </c>
      <c r="F120" s="22" t="n">
        <v>4693</v>
      </c>
      <c r="G120" s="21" t="n">
        <v>0.41260770177598</v>
      </c>
      <c r="H120" s="23" t="n">
        <v>1.89035916824197</v>
      </c>
      <c r="I120" s="6"/>
    </row>
    <row r="121" customFormat="false" ht="18" hidden="false" customHeight="true" outlineLevel="0" collapsed="false">
      <c r="A121" s="1" t="s">
        <v>15</v>
      </c>
      <c r="B121" s="1" t="n">
        <v>2016</v>
      </c>
      <c r="C121" s="22" t="n">
        <v>3885</v>
      </c>
      <c r="D121" s="22" t="n">
        <v>3487</v>
      </c>
      <c r="E121" s="21" t="n">
        <v>0.897554697554698</v>
      </c>
      <c r="F121" s="22" t="n">
        <v>2764</v>
      </c>
      <c r="G121" s="21" t="n">
        <v>0.792658445655291</v>
      </c>
      <c r="H121" s="23" t="n">
        <v>1.46327187591454</v>
      </c>
      <c r="I121" s="6"/>
    </row>
    <row r="122" customFormat="false" ht="12.75" hidden="false" customHeight="true" outlineLevel="0" collapsed="false">
      <c r="B122" s="1" t="n">
        <v>2015</v>
      </c>
      <c r="C122" s="22" t="n">
        <v>5352.5</v>
      </c>
      <c r="D122" s="22" t="n">
        <v>3590</v>
      </c>
      <c r="E122" s="21" t="n">
        <v>0.670714619336759</v>
      </c>
      <c r="F122" s="22" t="n">
        <v>2693</v>
      </c>
      <c r="G122" s="21" t="n">
        <v>0.750139275766017</v>
      </c>
      <c r="H122" s="23" t="n">
        <v>1.2702445220705</v>
      </c>
      <c r="I122" s="6"/>
    </row>
    <row r="123" customFormat="false" ht="12.75" hidden="false" customHeight="true" outlineLevel="0" collapsed="false">
      <c r="B123" s="1" t="n">
        <v>2014</v>
      </c>
      <c r="C123" s="22" t="n">
        <v>7599</v>
      </c>
      <c r="D123" s="22" t="n">
        <v>7365</v>
      </c>
      <c r="E123" s="21" t="n">
        <v>0.969206474536123</v>
      </c>
      <c r="F123" s="22" t="n">
        <v>3923</v>
      </c>
      <c r="G123" s="21" t="n">
        <v>0.5326544467074</v>
      </c>
      <c r="H123" s="23" t="n">
        <v>2.04133707578464</v>
      </c>
      <c r="I123" s="6"/>
    </row>
    <row r="124" customFormat="false" ht="18" hidden="false" customHeight="true" outlineLevel="0" collapsed="false">
      <c r="A124" s="1" t="s">
        <v>29</v>
      </c>
      <c r="B124" s="1" t="n">
        <v>2016</v>
      </c>
      <c r="C124" s="22" t="n">
        <v>24498</v>
      </c>
      <c r="D124" s="22" t="n">
        <v>9883</v>
      </c>
      <c r="E124" s="21" t="n">
        <v>0.403420687403053</v>
      </c>
      <c r="F124" s="22" t="n">
        <v>4700</v>
      </c>
      <c r="G124" s="21" t="n">
        <v>0.475564099969645</v>
      </c>
      <c r="H124" s="23" t="n">
        <v>2.02839756592292</v>
      </c>
      <c r="I124" s="6"/>
    </row>
    <row r="125" customFormat="false" ht="12.75" hidden="false" customHeight="true" outlineLevel="0" collapsed="false">
      <c r="B125" s="1" t="n">
        <v>2015</v>
      </c>
      <c r="C125" s="22" t="n">
        <v>28605</v>
      </c>
      <c r="D125" s="22" t="n">
        <v>33225</v>
      </c>
      <c r="E125" s="21" t="n">
        <v>1.16151022548506</v>
      </c>
      <c r="F125" s="22" t="n">
        <v>17812</v>
      </c>
      <c r="G125" s="21" t="n">
        <v>0.536102332580888</v>
      </c>
      <c r="H125" s="23" t="n">
        <v>2.06694225896786</v>
      </c>
      <c r="I125" s="6"/>
    </row>
    <row r="126" customFormat="false" ht="12.75" hidden="false" customHeight="true" outlineLevel="0" collapsed="false">
      <c r="B126" s="1" t="n">
        <v>2014</v>
      </c>
      <c r="C126" s="22" t="n">
        <v>28703</v>
      </c>
      <c r="D126" s="22" t="n">
        <v>18584</v>
      </c>
      <c r="E126" s="21" t="n">
        <v>0.647458453820158</v>
      </c>
      <c r="F126" s="22" t="n">
        <v>8252</v>
      </c>
      <c r="G126" s="21" t="n">
        <v>0.444037882049074</v>
      </c>
      <c r="H126" s="23" t="n">
        <v>3.16455696202532</v>
      </c>
      <c r="I126" s="6"/>
    </row>
    <row r="127" customFormat="false" ht="18" hidden="false" customHeight="true" outlineLevel="0" collapsed="false">
      <c r="A127" s="1" t="s">
        <v>17</v>
      </c>
      <c r="B127" s="1" t="n">
        <v>2016</v>
      </c>
      <c r="C127" s="22" t="n">
        <v>9620.5</v>
      </c>
      <c r="D127" s="22" t="n">
        <v>8973</v>
      </c>
      <c r="E127" s="21" t="n">
        <v>0.932695805831298</v>
      </c>
      <c r="F127" s="22" t="n">
        <v>3575</v>
      </c>
      <c r="G127" s="21" t="n">
        <v>0.398417474646161</v>
      </c>
      <c r="H127" s="23" t="n">
        <v>0.553097345132743</v>
      </c>
      <c r="I127" s="6"/>
    </row>
    <row r="128" customFormat="false" ht="12.75" hidden="false" customHeight="true" outlineLevel="0" collapsed="false">
      <c r="B128" s="1" t="n">
        <v>2015</v>
      </c>
      <c r="C128" s="22" t="n">
        <v>10807</v>
      </c>
      <c r="D128" s="22" t="n">
        <v>7211</v>
      </c>
      <c r="E128" s="21" t="n">
        <v>0.667252706579069</v>
      </c>
      <c r="F128" s="22" t="n">
        <v>2955</v>
      </c>
      <c r="G128" s="21" t="n">
        <v>0.409790597697961</v>
      </c>
      <c r="H128" s="23" t="n">
        <v>1.03199174406605</v>
      </c>
      <c r="I128" s="6"/>
    </row>
    <row r="129" customFormat="false" ht="12.75" hidden="false" customHeight="true" outlineLevel="0" collapsed="false">
      <c r="B129" s="1" t="n">
        <v>2014</v>
      </c>
      <c r="C129" s="22" t="n">
        <v>12001</v>
      </c>
      <c r="D129" s="22" t="n">
        <v>12197</v>
      </c>
      <c r="E129" s="21" t="n">
        <v>1.01633197233564</v>
      </c>
      <c r="F129" s="22" t="n">
        <v>5797</v>
      </c>
      <c r="G129" s="21" t="n">
        <v>0.47528080675576</v>
      </c>
      <c r="H129" s="23" t="n">
        <v>1.34460238186708</v>
      </c>
      <c r="I129" s="6"/>
    </row>
    <row r="130" customFormat="false" ht="18" hidden="false" customHeight="true" outlineLevel="0" collapsed="false">
      <c r="A130" s="1" t="s">
        <v>18</v>
      </c>
      <c r="B130" s="1" t="n">
        <v>2016</v>
      </c>
      <c r="C130" s="22" t="n">
        <v>17261.5</v>
      </c>
      <c r="D130" s="22" t="n">
        <v>18930</v>
      </c>
      <c r="E130" s="21" t="n">
        <v>1.09666019754946</v>
      </c>
      <c r="F130" s="22" t="n">
        <v>10138</v>
      </c>
      <c r="G130" s="21" t="n">
        <v>0.535552033808769</v>
      </c>
      <c r="H130" s="23" t="n">
        <v>0.97143967359627</v>
      </c>
      <c r="I130" s="6"/>
    </row>
    <row r="131" customFormat="false" ht="12.75" hidden="false" customHeight="true" outlineLevel="0" collapsed="false">
      <c r="B131" s="1" t="n">
        <v>2015</v>
      </c>
      <c r="C131" s="22" t="n">
        <v>26290</v>
      </c>
      <c r="D131" s="22" t="n">
        <v>21136</v>
      </c>
      <c r="E131" s="21" t="n">
        <v>0.803955876759224</v>
      </c>
      <c r="F131" s="22" t="n">
        <v>6552</v>
      </c>
      <c r="G131" s="21" t="n">
        <v>0.30999242997729</v>
      </c>
      <c r="H131" s="23" t="n">
        <v>3.35683115139309</v>
      </c>
      <c r="I131" s="6"/>
    </row>
    <row r="132" customFormat="false" ht="12.75" hidden="false" customHeight="true" outlineLevel="0" collapsed="false">
      <c r="B132" s="1" t="n">
        <v>2014</v>
      </c>
      <c r="C132" s="22" t="n">
        <v>23336</v>
      </c>
      <c r="D132" s="22" t="n">
        <v>15788</v>
      </c>
      <c r="E132" s="21" t="n">
        <v>0.676551251285567</v>
      </c>
      <c r="F132" s="22" t="n">
        <v>6821</v>
      </c>
      <c r="G132" s="21" t="n">
        <v>0.432036990119078</v>
      </c>
      <c r="H132" s="23" t="n">
        <v>3.1390134529148</v>
      </c>
      <c r="I132" s="6"/>
    </row>
    <row r="133" customFormat="false" ht="18" hidden="false" customHeight="true" outlineLevel="0" collapsed="false">
      <c r="A133" s="27" t="s">
        <v>19</v>
      </c>
      <c r="B133" s="27" t="n">
        <v>2016</v>
      </c>
      <c r="C133" s="47" t="n">
        <v>138827.5</v>
      </c>
      <c r="D133" s="47" t="n">
        <v>102817</v>
      </c>
      <c r="E133" s="32" t="n">
        <v>0.740609749509283</v>
      </c>
      <c r="F133" s="47" t="n">
        <v>51926</v>
      </c>
      <c r="G133" s="32" t="n">
        <v>0.505033214351712</v>
      </c>
      <c r="H133" s="66" t="n">
        <v>2.17169776649237</v>
      </c>
      <c r="I133" s="6"/>
    </row>
    <row r="134" customFormat="false" ht="12.75" hidden="false" customHeight="true" outlineLevel="0" collapsed="false">
      <c r="A134" s="27"/>
      <c r="B134" s="27" t="n">
        <v>2015</v>
      </c>
      <c r="C134" s="47" t="n">
        <v>157226.25</v>
      </c>
      <c r="D134" s="47" t="n">
        <v>131361</v>
      </c>
      <c r="E134" s="32" t="n">
        <v>0.835490256875045</v>
      </c>
      <c r="F134" s="47" t="n">
        <v>60201</v>
      </c>
      <c r="G134" s="32" t="n">
        <v>0.458286706099984</v>
      </c>
      <c r="H134" s="66" t="n">
        <v>2.27412530057599</v>
      </c>
      <c r="I134" s="6"/>
    </row>
    <row r="135" customFormat="false" ht="12.75" hidden="false" customHeight="true" outlineLevel="0" collapsed="false">
      <c r="A135" s="73"/>
      <c r="B135" s="73" t="n">
        <v>2014</v>
      </c>
      <c r="C135" s="75" t="n">
        <v>179265</v>
      </c>
      <c r="D135" s="75" t="n">
        <v>116678</v>
      </c>
      <c r="E135" s="76" t="n">
        <v>0.650868825481829</v>
      </c>
      <c r="F135" s="75" t="n">
        <v>50304</v>
      </c>
      <c r="G135" s="76" t="n">
        <v>0.43113526114606</v>
      </c>
      <c r="H135" s="77" t="n">
        <v>2.62884057177282</v>
      </c>
      <c r="I135" s="6"/>
    </row>
    <row r="136" customFormat="false" ht="12.75" hidden="false" customHeight="false" outlineLevel="0" collapsed="false">
      <c r="C136" s="1"/>
      <c r="D136" s="1"/>
      <c r="E136" s="1"/>
      <c r="F136" s="1"/>
      <c r="G136" s="1"/>
      <c r="H136" s="1"/>
    </row>
    <row r="137" customFormat="false" ht="12.75" hidden="false" customHeight="false" outlineLevel="0" collapsed="false">
      <c r="A137" s="78" t="s">
        <v>52</v>
      </c>
      <c r="C137" s="1"/>
      <c r="D137" s="1"/>
      <c r="E137" s="1"/>
      <c r="F137" s="1"/>
      <c r="G137" s="1"/>
      <c r="H137" s="1"/>
    </row>
  </sheetData>
  <mergeCells count="4">
    <mergeCell ref="C3:H3"/>
    <mergeCell ref="C36:H36"/>
    <mergeCell ref="C70:H70"/>
    <mergeCell ref="C104:H10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4" man="true" max="16383" min="0"/>
    <brk id="68" man="true" max="16383" min="0"/>
    <brk id="10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2024-12-10T10:59:33Z</dcterms:created>
  <dc:creator/>
  <dc:description/>
  <dc:language>it-IT</dc:language>
  <cp:lastModifiedBy/>
  <cp:lastPrinted>2024-12-16T10:30:45Z</cp:lastPrinted>
  <dcterms:modified xsi:type="dcterms:W3CDTF">2026-01-26T10:37:43Z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