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it00777.molinette.piemonte.it\DWH\DatiElaborati\RendicontazioneInviati\AnnuarioStatisticoRegionePiemonte\2025\"/>
    </mc:Choice>
  </mc:AlternateContent>
  <bookViews>
    <workbookView xWindow="0" yWindow="0" windowWidth="19425" windowHeight="13590" tabRatio="500"/>
  </bookViews>
  <sheets>
    <sheet name="2021-2023" sheetId="7" r:id="rId1"/>
    <sheet name="2020-2022" sheetId="1" r:id="rId2"/>
    <sheet name="2018-2020" sheetId="2" r:id="rId3"/>
    <sheet name="2017-2019" sheetId="3" r:id="rId4"/>
    <sheet name="2016-2018" sheetId="4" r:id="rId5"/>
    <sheet name="2015-2017" sheetId="5" r:id="rId6"/>
    <sheet name="2014-2016" sheetId="6" r:id="rId7"/>
  </sheets>
  <definedNames>
    <definedName name="_xlnm.Print_Area" localSheetId="6">'2014-2016'!$A$1:$I$138</definedName>
    <definedName name="_xlnm.Print_Area" localSheetId="5">'2015-2017'!$A$1:$I$136</definedName>
    <definedName name="_xlnm.Print_Area" localSheetId="4">'2016-2018'!$A$1:$I$106</definedName>
    <definedName name="_xlnm.Print_Area" localSheetId="3">'2017-2019'!$A$1:$I$133</definedName>
    <definedName name="_xlnm.Print_Area" localSheetId="2">'2018-2020'!$A$1:$I$134</definedName>
    <definedName name="_xlnm.Print_Area" localSheetId="1">'2020-2022'!$A$1:$I$180</definedName>
    <definedName name="_xlnm.Print_Area" localSheetId="0">'2021-2023'!$A$1:$I$180</definedName>
    <definedName name="Excel_BuiltIn_Print_Area" localSheetId="2">'2018-2020'!$A$1:$I$135</definedName>
    <definedName name="Excel_BuiltIn_Print_Area" localSheetId="1">'2020-2022'!$A$1:$I$130</definedName>
    <definedName name="Excel_BuiltIn_Print_Area" localSheetId="0">'2021-2023'!$A$1:$I$130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70" i="7" l="1"/>
  <c r="G170" i="7" l="1"/>
  <c r="F170" i="7"/>
  <c r="D170" i="7"/>
  <c r="C170" i="7"/>
  <c r="G166" i="7"/>
  <c r="E166" i="7"/>
  <c r="G162" i="7"/>
  <c r="E162" i="7"/>
  <c r="G158" i="7"/>
  <c r="E158" i="7"/>
  <c r="G154" i="7"/>
  <c r="E154" i="7"/>
  <c r="G150" i="7"/>
  <c r="E150" i="7"/>
  <c r="G146" i="7"/>
  <c r="E146" i="7"/>
  <c r="G142" i="7"/>
  <c r="E142" i="7"/>
  <c r="G139" i="7"/>
  <c r="G138" i="7"/>
  <c r="E138" i="7"/>
  <c r="G134" i="7"/>
  <c r="E134" i="7"/>
  <c r="G41" i="7" l="1"/>
  <c r="E41" i="7"/>
  <c r="G37" i="7"/>
  <c r="E37" i="7"/>
  <c r="G33" i="7"/>
  <c r="E33" i="7"/>
  <c r="G29" i="7"/>
  <c r="E29" i="7"/>
  <c r="G25" i="7"/>
  <c r="E25" i="7"/>
  <c r="G21" i="7"/>
  <c r="G22" i="7"/>
  <c r="E21" i="7"/>
  <c r="G17" i="7"/>
  <c r="E17" i="7"/>
  <c r="G13" i="7"/>
  <c r="E13" i="7"/>
  <c r="G9" i="7"/>
  <c r="E9" i="7"/>
  <c r="G5" i="7"/>
  <c r="E5" i="7"/>
  <c r="D126" i="7"/>
  <c r="F126" i="7"/>
  <c r="G126" i="7"/>
  <c r="G122" i="7"/>
  <c r="G118" i="7"/>
  <c r="G114" i="7"/>
  <c r="G110" i="7"/>
  <c r="G106" i="7"/>
  <c r="G102" i="7"/>
  <c r="G98" i="7"/>
  <c r="G94" i="7"/>
  <c r="G90" i="7"/>
  <c r="C126" i="7"/>
  <c r="E126" i="7"/>
  <c r="E122" i="7"/>
  <c r="E118" i="7"/>
  <c r="E114" i="7"/>
  <c r="E110" i="7"/>
  <c r="E106" i="7"/>
  <c r="E102" i="7"/>
  <c r="E98" i="7"/>
  <c r="E94" i="7"/>
  <c r="E90" i="7"/>
  <c r="D41" i="7"/>
  <c r="F41" i="7"/>
  <c r="C41" i="7"/>
  <c r="F172" i="7"/>
  <c r="D172" i="7"/>
  <c r="G172" i="7"/>
  <c r="C172" i="7"/>
  <c r="E172" i="7"/>
  <c r="F171" i="7"/>
  <c r="D171" i="7"/>
  <c r="G171" i="7"/>
  <c r="C171" i="7"/>
  <c r="E171" i="7"/>
  <c r="G168" i="7"/>
  <c r="E168" i="7"/>
  <c r="G167" i="7"/>
  <c r="E167" i="7"/>
  <c r="G164" i="7"/>
  <c r="E164" i="7"/>
  <c r="G163" i="7"/>
  <c r="E163" i="7"/>
  <c r="G160" i="7"/>
  <c r="E160" i="7"/>
  <c r="G159" i="7"/>
  <c r="E159" i="7"/>
  <c r="G156" i="7"/>
  <c r="E156" i="7"/>
  <c r="G155" i="7"/>
  <c r="E155" i="7"/>
  <c r="G152" i="7"/>
  <c r="E152" i="7"/>
  <c r="G151" i="7"/>
  <c r="E151" i="7"/>
  <c r="G148" i="7"/>
  <c r="E148" i="7"/>
  <c r="G147" i="7"/>
  <c r="E147" i="7"/>
  <c r="G144" i="7"/>
  <c r="E144" i="7"/>
  <c r="G143" i="7"/>
  <c r="E143" i="7"/>
  <c r="G140" i="7"/>
  <c r="E140" i="7"/>
  <c r="E139" i="7"/>
  <c r="G136" i="7"/>
  <c r="E136" i="7"/>
  <c r="G135" i="7"/>
  <c r="E135" i="7"/>
  <c r="F128" i="7"/>
  <c r="D128" i="7"/>
  <c r="G128" i="7"/>
  <c r="C128" i="7"/>
  <c r="E128" i="7"/>
  <c r="F127" i="7"/>
  <c r="D127" i="7"/>
  <c r="G127" i="7"/>
  <c r="C127" i="7"/>
  <c r="E127" i="7"/>
  <c r="G124" i="7"/>
  <c r="E124" i="7"/>
  <c r="G123" i="7"/>
  <c r="E123" i="7"/>
  <c r="G120" i="7"/>
  <c r="E120" i="7"/>
  <c r="G119" i="7"/>
  <c r="E119" i="7"/>
  <c r="G116" i="7"/>
  <c r="E116" i="7"/>
  <c r="G115" i="7"/>
  <c r="E115" i="7"/>
  <c r="G112" i="7"/>
  <c r="E112" i="7"/>
  <c r="G111" i="7"/>
  <c r="E111" i="7"/>
  <c r="G108" i="7"/>
  <c r="E108" i="7"/>
  <c r="G107" i="7"/>
  <c r="E107" i="7"/>
  <c r="G104" i="7"/>
  <c r="E104" i="7"/>
  <c r="G103" i="7"/>
  <c r="E103" i="7"/>
  <c r="G100" i="7"/>
  <c r="E100" i="7"/>
  <c r="G99" i="7"/>
  <c r="E99" i="7"/>
  <c r="G96" i="7"/>
  <c r="E96" i="7"/>
  <c r="G95" i="7"/>
  <c r="E95" i="7"/>
  <c r="G92" i="7"/>
  <c r="E92" i="7"/>
  <c r="G91" i="7"/>
  <c r="E91" i="7"/>
  <c r="G86" i="7"/>
  <c r="E86" i="7"/>
  <c r="F85" i="7"/>
  <c r="C85" i="7"/>
  <c r="G85" i="7"/>
  <c r="D85" i="7"/>
  <c r="E85" i="7"/>
  <c r="G82" i="7"/>
  <c r="E82" i="7"/>
  <c r="G81" i="7"/>
  <c r="E81" i="7"/>
  <c r="G78" i="7"/>
  <c r="E78" i="7"/>
  <c r="G77" i="7"/>
  <c r="E77" i="7"/>
  <c r="G74" i="7"/>
  <c r="E74" i="7"/>
  <c r="G73" i="7"/>
  <c r="E73" i="7"/>
  <c r="G70" i="7"/>
  <c r="E70" i="7"/>
  <c r="G69" i="7"/>
  <c r="E69" i="7"/>
  <c r="G66" i="7"/>
  <c r="E66" i="7"/>
  <c r="G65" i="7"/>
  <c r="E65" i="7"/>
  <c r="G62" i="7"/>
  <c r="E62" i="7"/>
  <c r="G61" i="7"/>
  <c r="E61" i="7"/>
  <c r="G58" i="7"/>
  <c r="E58" i="7"/>
  <c r="G57" i="7"/>
  <c r="E57" i="7"/>
  <c r="G54" i="7"/>
  <c r="E54" i="7"/>
  <c r="G53" i="7"/>
  <c r="E53" i="7"/>
  <c r="G50" i="7"/>
  <c r="E50" i="7"/>
  <c r="G49" i="7"/>
  <c r="E49" i="7"/>
  <c r="F43" i="7"/>
  <c r="D43" i="7"/>
  <c r="G43" i="7"/>
  <c r="C43" i="7"/>
  <c r="E43" i="7"/>
  <c r="F42" i="7"/>
  <c r="D30" i="7"/>
  <c r="D42" i="7"/>
  <c r="G42" i="7"/>
  <c r="C42" i="7"/>
  <c r="E42" i="7"/>
  <c r="G39" i="7"/>
  <c r="E39" i="7"/>
  <c r="G38" i="7"/>
  <c r="E38" i="7"/>
  <c r="G35" i="7"/>
  <c r="E35" i="7"/>
  <c r="G34" i="7"/>
  <c r="E34" i="7"/>
  <c r="G31" i="7"/>
  <c r="E31" i="7"/>
  <c r="G30" i="7"/>
  <c r="E30" i="7"/>
  <c r="G27" i="7"/>
  <c r="E27" i="7"/>
  <c r="G26" i="7"/>
  <c r="E26" i="7"/>
  <c r="G23" i="7"/>
  <c r="E23" i="7"/>
  <c r="E22" i="7"/>
  <c r="G19" i="7"/>
  <c r="E19" i="7"/>
  <c r="G18" i="7"/>
  <c r="E18" i="7"/>
  <c r="G15" i="7"/>
  <c r="E15" i="7"/>
  <c r="G14" i="7"/>
  <c r="E14" i="7"/>
  <c r="G11" i="7"/>
  <c r="E11" i="7"/>
  <c r="G10" i="7"/>
  <c r="E10" i="7"/>
  <c r="G7" i="7"/>
  <c r="E7" i="7"/>
  <c r="G6" i="7"/>
  <c r="E6" i="7"/>
  <c r="D32" i="5"/>
  <c r="D29" i="5"/>
  <c r="D26" i="5"/>
  <c r="D23" i="5"/>
  <c r="D20" i="5"/>
  <c r="D17" i="5"/>
  <c r="D14" i="5"/>
  <c r="D11" i="5"/>
  <c r="D8" i="5"/>
  <c r="D5" i="5"/>
  <c r="G99" i="4"/>
  <c r="E99" i="4"/>
  <c r="G96" i="4"/>
  <c r="E96" i="4"/>
  <c r="G93" i="4"/>
  <c r="E93" i="4"/>
  <c r="G90" i="4"/>
  <c r="E90" i="4"/>
  <c r="G87" i="4"/>
  <c r="E87" i="4"/>
  <c r="G84" i="4"/>
  <c r="E84" i="4"/>
  <c r="G81" i="4"/>
  <c r="E81" i="4"/>
  <c r="G78" i="4"/>
  <c r="E78" i="4"/>
  <c r="G75" i="4"/>
  <c r="E75" i="4"/>
  <c r="G72" i="4"/>
  <c r="E72" i="4"/>
  <c r="G66" i="4"/>
  <c r="G63" i="4"/>
  <c r="G60" i="4"/>
  <c r="G57" i="4"/>
  <c r="G54" i="4"/>
  <c r="G51" i="4"/>
  <c r="G48" i="4"/>
  <c r="G45" i="4"/>
  <c r="G42" i="4"/>
  <c r="G39" i="4"/>
  <c r="D33" i="4"/>
  <c r="D32" i="4"/>
  <c r="D30" i="4"/>
  <c r="D29" i="4"/>
  <c r="D27" i="4"/>
  <c r="D26" i="4"/>
  <c r="D24" i="4"/>
  <c r="D23" i="4"/>
  <c r="D21" i="4"/>
  <c r="D20" i="4"/>
  <c r="D18" i="4"/>
  <c r="D17" i="4"/>
  <c r="D15" i="4"/>
  <c r="D14" i="4"/>
  <c r="D12" i="4"/>
  <c r="D11" i="4"/>
  <c r="D9" i="4"/>
  <c r="D8" i="4"/>
  <c r="D6" i="4"/>
  <c r="D5" i="4"/>
  <c r="G127" i="3"/>
  <c r="E127" i="3"/>
  <c r="F126" i="3"/>
  <c r="D126" i="3"/>
  <c r="G126" i="3"/>
  <c r="C126" i="3"/>
  <c r="E126" i="3"/>
  <c r="G123" i="3"/>
  <c r="E123" i="3"/>
  <c r="G122" i="3"/>
  <c r="E122" i="3"/>
  <c r="G119" i="3"/>
  <c r="E119" i="3"/>
  <c r="G118" i="3"/>
  <c r="E118" i="3"/>
  <c r="G115" i="3"/>
  <c r="E115" i="3"/>
  <c r="G114" i="3"/>
  <c r="E114" i="3"/>
  <c r="G111" i="3"/>
  <c r="E111" i="3"/>
  <c r="G110" i="3"/>
  <c r="E110" i="3"/>
  <c r="G107" i="3"/>
  <c r="E107" i="3"/>
  <c r="G106" i="3"/>
  <c r="E106" i="3"/>
  <c r="G103" i="3"/>
  <c r="E103" i="3"/>
  <c r="G102" i="3"/>
  <c r="E102" i="3"/>
  <c r="G99" i="3"/>
  <c r="E99" i="3"/>
  <c r="G98" i="3"/>
  <c r="E98" i="3"/>
  <c r="G95" i="3"/>
  <c r="E95" i="3"/>
  <c r="G94" i="3"/>
  <c r="E94" i="3"/>
  <c r="G91" i="3"/>
  <c r="E91" i="3"/>
  <c r="G90" i="3"/>
  <c r="E90" i="3"/>
  <c r="G85" i="3"/>
  <c r="F84" i="3"/>
  <c r="C84" i="3"/>
  <c r="G84" i="3"/>
  <c r="D84" i="3"/>
  <c r="E84" i="3"/>
  <c r="G81" i="3"/>
  <c r="G80" i="3"/>
  <c r="E80" i="3"/>
  <c r="G77" i="3"/>
  <c r="G76" i="3"/>
  <c r="E76" i="3"/>
  <c r="G73" i="3"/>
  <c r="G72" i="3"/>
  <c r="E72" i="3"/>
  <c r="G69" i="3"/>
  <c r="G68" i="3"/>
  <c r="E68" i="3"/>
  <c r="G65" i="3"/>
  <c r="G64" i="3"/>
  <c r="E64" i="3"/>
  <c r="G61" i="3"/>
  <c r="G60" i="3"/>
  <c r="E60" i="3"/>
  <c r="G57" i="3"/>
  <c r="G56" i="3"/>
  <c r="E56" i="3"/>
  <c r="G53" i="3"/>
  <c r="G52" i="3"/>
  <c r="E52" i="3"/>
  <c r="G49" i="3"/>
  <c r="G48" i="3"/>
  <c r="E48" i="3"/>
  <c r="D43" i="3"/>
  <c r="D42" i="3"/>
  <c r="G41" i="3"/>
  <c r="E41" i="3"/>
  <c r="D39" i="3"/>
  <c r="D38" i="3"/>
  <c r="G37" i="3"/>
  <c r="E37" i="3"/>
  <c r="D35" i="3"/>
  <c r="D34" i="3"/>
  <c r="G33" i="3"/>
  <c r="E33" i="3"/>
  <c r="D31" i="3"/>
  <c r="D30" i="3"/>
  <c r="G29" i="3"/>
  <c r="E29" i="3"/>
  <c r="D27" i="3"/>
  <c r="D26" i="3"/>
  <c r="G25" i="3"/>
  <c r="E25" i="3"/>
  <c r="D23" i="3"/>
  <c r="D22" i="3"/>
  <c r="G21" i="3"/>
  <c r="E21" i="3"/>
  <c r="D19" i="3"/>
  <c r="D18" i="3"/>
  <c r="G17" i="3"/>
  <c r="E17" i="3"/>
  <c r="D15" i="3"/>
  <c r="D14" i="3"/>
  <c r="G13" i="3"/>
  <c r="E13" i="3"/>
  <c r="D11" i="3"/>
  <c r="D10" i="3"/>
  <c r="G9" i="3"/>
  <c r="E9" i="3"/>
  <c r="D7" i="3"/>
  <c r="D6" i="3"/>
  <c r="G5" i="3"/>
  <c r="E5" i="3"/>
  <c r="G128" i="2"/>
  <c r="E128" i="2"/>
  <c r="F127" i="2"/>
  <c r="D127" i="2"/>
  <c r="G127" i="2"/>
  <c r="C127" i="2"/>
  <c r="E127" i="2"/>
  <c r="F126" i="2"/>
  <c r="D126" i="2"/>
  <c r="G126" i="2"/>
  <c r="C126" i="2"/>
  <c r="E126" i="2"/>
  <c r="G124" i="2"/>
  <c r="E124" i="2"/>
  <c r="G123" i="2"/>
  <c r="E123" i="2"/>
  <c r="E122" i="2"/>
  <c r="G120" i="2"/>
  <c r="E120" i="2"/>
  <c r="G119" i="2"/>
  <c r="E119" i="2"/>
  <c r="G118" i="2"/>
  <c r="E118" i="2"/>
  <c r="G116" i="2"/>
  <c r="E116" i="2"/>
  <c r="G115" i="2"/>
  <c r="E115" i="2"/>
  <c r="G114" i="2"/>
  <c r="E114" i="2"/>
  <c r="G112" i="2"/>
  <c r="E112" i="2"/>
  <c r="G111" i="2"/>
  <c r="E111" i="2"/>
  <c r="G110" i="2"/>
  <c r="E110" i="2"/>
  <c r="G108" i="2"/>
  <c r="E108" i="2"/>
  <c r="G107" i="2"/>
  <c r="E107" i="2"/>
  <c r="G106" i="2"/>
  <c r="E106" i="2"/>
  <c r="G104" i="2"/>
  <c r="E104" i="2"/>
  <c r="G103" i="2"/>
  <c r="E103" i="2"/>
  <c r="G102" i="2"/>
  <c r="E102" i="2"/>
  <c r="G100" i="2"/>
  <c r="E100" i="2"/>
  <c r="G99" i="2"/>
  <c r="E99" i="2"/>
  <c r="G98" i="2"/>
  <c r="E98" i="2"/>
  <c r="G96" i="2"/>
  <c r="E96" i="2"/>
  <c r="G95" i="2"/>
  <c r="E95" i="2"/>
  <c r="G94" i="2"/>
  <c r="E94" i="2"/>
  <c r="G92" i="2"/>
  <c r="E92" i="2"/>
  <c r="G91" i="2"/>
  <c r="E91" i="2"/>
  <c r="G90" i="2"/>
  <c r="E90" i="2"/>
  <c r="G86" i="2"/>
  <c r="F85" i="2"/>
  <c r="C85" i="2"/>
  <c r="G85" i="2"/>
  <c r="D85" i="2"/>
  <c r="E85" i="2"/>
  <c r="F84" i="2"/>
  <c r="C84" i="2"/>
  <c r="G84" i="2"/>
  <c r="D84" i="2"/>
  <c r="E84" i="2"/>
  <c r="G82" i="2"/>
  <c r="G81" i="2"/>
  <c r="E81" i="2"/>
  <c r="G80" i="2"/>
  <c r="E80" i="2"/>
  <c r="G78" i="2"/>
  <c r="G77" i="2"/>
  <c r="E77" i="2"/>
  <c r="G76" i="2"/>
  <c r="E76" i="2"/>
  <c r="G74" i="2"/>
  <c r="G73" i="2"/>
  <c r="E73" i="2"/>
  <c r="G72" i="2"/>
  <c r="E72" i="2"/>
  <c r="G70" i="2"/>
  <c r="G69" i="2"/>
  <c r="E69" i="2"/>
  <c r="G68" i="2"/>
  <c r="E68" i="2"/>
  <c r="G66" i="2"/>
  <c r="G65" i="2"/>
  <c r="E65" i="2"/>
  <c r="G64" i="2"/>
  <c r="E64" i="2"/>
  <c r="G62" i="2"/>
  <c r="G61" i="2"/>
  <c r="E61" i="2"/>
  <c r="G60" i="2"/>
  <c r="E60" i="2"/>
  <c r="G58" i="2"/>
  <c r="G57" i="2"/>
  <c r="E57" i="2"/>
  <c r="G56" i="2"/>
  <c r="E56" i="2"/>
  <c r="G54" i="2"/>
  <c r="G53" i="2"/>
  <c r="E53" i="2"/>
  <c r="G52" i="2"/>
  <c r="E52" i="2"/>
  <c r="G50" i="2"/>
  <c r="G49" i="2"/>
  <c r="E49" i="2"/>
  <c r="G48" i="2"/>
  <c r="E48" i="2"/>
  <c r="F172" i="1"/>
  <c r="D172" i="1"/>
  <c r="G172" i="1"/>
  <c r="C172" i="1"/>
  <c r="E172" i="1"/>
  <c r="F171" i="1"/>
  <c r="D171" i="1"/>
  <c r="G171" i="1"/>
  <c r="C171" i="1"/>
  <c r="E171" i="1"/>
  <c r="F170" i="1"/>
  <c r="D170" i="1"/>
  <c r="G170" i="1"/>
  <c r="C170" i="1"/>
  <c r="E170" i="1"/>
  <c r="G168" i="1"/>
  <c r="E168" i="1"/>
  <c r="G167" i="1"/>
  <c r="E167" i="1"/>
  <c r="G166" i="1"/>
  <c r="E166" i="1"/>
  <c r="G164" i="1"/>
  <c r="E164" i="1"/>
  <c r="G163" i="1"/>
  <c r="E163" i="1"/>
  <c r="G162" i="1"/>
  <c r="E162" i="1"/>
  <c r="G160" i="1"/>
  <c r="E160" i="1"/>
  <c r="G159" i="1"/>
  <c r="E159" i="1"/>
  <c r="G158" i="1"/>
  <c r="E158" i="1"/>
  <c r="G156" i="1"/>
  <c r="E156" i="1"/>
  <c r="G155" i="1"/>
  <c r="E155" i="1"/>
  <c r="G154" i="1"/>
  <c r="E154" i="1"/>
  <c r="G152" i="1"/>
  <c r="E152" i="1"/>
  <c r="G151" i="1"/>
  <c r="E151" i="1"/>
  <c r="G150" i="1"/>
  <c r="E150" i="1"/>
  <c r="G148" i="1"/>
  <c r="E148" i="1"/>
  <c r="G147" i="1"/>
  <c r="E147" i="1"/>
  <c r="G146" i="1"/>
  <c r="E146" i="1"/>
  <c r="G144" i="1"/>
  <c r="E144" i="1"/>
  <c r="G143" i="1"/>
  <c r="E143" i="1"/>
  <c r="G142" i="1"/>
  <c r="E142" i="1"/>
  <c r="G140" i="1"/>
  <c r="E140" i="1"/>
  <c r="G139" i="1"/>
  <c r="E139" i="1"/>
  <c r="E138" i="1"/>
  <c r="G136" i="1"/>
  <c r="E136" i="1"/>
  <c r="G135" i="1"/>
  <c r="E135" i="1"/>
  <c r="G134" i="1"/>
  <c r="E134" i="1"/>
  <c r="F128" i="1"/>
  <c r="D128" i="1"/>
  <c r="G128" i="1"/>
  <c r="C128" i="1"/>
  <c r="E128" i="1"/>
  <c r="F127" i="1"/>
  <c r="D127" i="1"/>
  <c r="G127" i="1"/>
  <c r="C127" i="1"/>
  <c r="E127" i="1"/>
  <c r="F126" i="1"/>
  <c r="D126" i="1"/>
  <c r="G126" i="1"/>
  <c r="C126" i="1"/>
  <c r="E126" i="1"/>
  <c r="E124" i="1"/>
  <c r="G123" i="1"/>
  <c r="E123" i="1"/>
  <c r="G122" i="1"/>
  <c r="E122" i="1"/>
  <c r="G120" i="1"/>
  <c r="E120" i="1"/>
  <c r="G119" i="1"/>
  <c r="E119" i="1"/>
  <c r="G118" i="1"/>
  <c r="E118" i="1"/>
  <c r="G116" i="1"/>
  <c r="E116" i="1"/>
  <c r="G115" i="1"/>
  <c r="E115" i="1"/>
  <c r="G114" i="1"/>
  <c r="E114" i="1"/>
  <c r="G112" i="1"/>
  <c r="E112" i="1"/>
  <c r="G111" i="1"/>
  <c r="E111" i="1"/>
  <c r="G110" i="1"/>
  <c r="E110" i="1"/>
  <c r="G108" i="1"/>
  <c r="E108" i="1"/>
  <c r="G107" i="1"/>
  <c r="E107" i="1"/>
  <c r="G106" i="1"/>
  <c r="E106" i="1"/>
  <c r="G104" i="1"/>
  <c r="E104" i="1"/>
  <c r="G103" i="1"/>
  <c r="E103" i="1"/>
  <c r="G102" i="1"/>
  <c r="E102" i="1"/>
  <c r="G100" i="1"/>
  <c r="E100" i="1"/>
  <c r="G99" i="1"/>
  <c r="E99" i="1"/>
  <c r="G98" i="1"/>
  <c r="E98" i="1"/>
  <c r="G96" i="1"/>
  <c r="E96" i="1"/>
  <c r="G95" i="1"/>
  <c r="E95" i="1"/>
  <c r="G94" i="1"/>
  <c r="E94" i="1"/>
  <c r="G92" i="1"/>
  <c r="E92" i="1"/>
  <c r="G91" i="1"/>
  <c r="E91" i="1"/>
  <c r="G90" i="1"/>
  <c r="E90" i="1"/>
  <c r="F86" i="1"/>
  <c r="C86" i="1"/>
  <c r="G86" i="1"/>
  <c r="D86" i="1"/>
  <c r="E86" i="1"/>
  <c r="G85" i="1"/>
  <c r="E85" i="1"/>
  <c r="F84" i="1"/>
  <c r="C84" i="1"/>
  <c r="G84" i="1"/>
  <c r="D84" i="1"/>
  <c r="E84" i="1"/>
  <c r="G82" i="1"/>
  <c r="E82" i="1"/>
  <c r="G81" i="1"/>
  <c r="E81" i="1"/>
  <c r="G80" i="1"/>
  <c r="E80" i="1"/>
  <c r="G78" i="1"/>
  <c r="E78" i="1"/>
  <c r="G77" i="1"/>
  <c r="E77" i="1"/>
  <c r="G76" i="1"/>
  <c r="E76" i="1"/>
  <c r="G74" i="1"/>
  <c r="E74" i="1"/>
  <c r="G73" i="1"/>
  <c r="E73" i="1"/>
  <c r="G72" i="1"/>
  <c r="E72" i="1"/>
  <c r="G70" i="1"/>
  <c r="E70" i="1"/>
  <c r="G69" i="1"/>
  <c r="E69" i="1"/>
  <c r="G68" i="1"/>
  <c r="E68" i="1"/>
  <c r="G66" i="1"/>
  <c r="E66" i="1"/>
  <c r="G65" i="1"/>
  <c r="E65" i="1"/>
  <c r="G64" i="1"/>
  <c r="E64" i="1"/>
  <c r="G62" i="1"/>
  <c r="E62" i="1"/>
  <c r="G61" i="1"/>
  <c r="E61" i="1"/>
  <c r="G60" i="1"/>
  <c r="E60" i="1"/>
  <c r="G58" i="1"/>
  <c r="E58" i="1"/>
  <c r="G57" i="1"/>
  <c r="E57" i="1"/>
  <c r="G56" i="1"/>
  <c r="E56" i="1"/>
  <c r="G54" i="1"/>
  <c r="E54" i="1"/>
  <c r="G53" i="1"/>
  <c r="E53" i="1"/>
  <c r="G52" i="1"/>
  <c r="E52" i="1"/>
  <c r="G50" i="1"/>
  <c r="E50" i="1"/>
  <c r="G49" i="1"/>
  <c r="E49" i="1"/>
  <c r="G48" i="1"/>
  <c r="E48" i="1"/>
  <c r="F42" i="1"/>
  <c r="D42" i="1"/>
  <c r="G42" i="1"/>
  <c r="C42" i="1"/>
  <c r="E42" i="1"/>
  <c r="F41" i="1"/>
  <c r="D29" i="1"/>
  <c r="D41" i="1"/>
  <c r="G41" i="1"/>
  <c r="C41" i="1"/>
  <c r="E41" i="1"/>
  <c r="G38" i="1"/>
  <c r="E38" i="1"/>
  <c r="G37" i="1"/>
  <c r="E37" i="1"/>
  <c r="G34" i="1"/>
  <c r="E34" i="1"/>
  <c r="G33" i="1"/>
  <c r="E33" i="1"/>
  <c r="G30" i="1"/>
  <c r="E30" i="1"/>
  <c r="G29" i="1"/>
  <c r="E29" i="1"/>
  <c r="G26" i="1"/>
  <c r="E26" i="1"/>
  <c r="G25" i="1"/>
  <c r="E25" i="1"/>
  <c r="G22" i="1"/>
  <c r="E22" i="1"/>
  <c r="G21" i="1"/>
  <c r="E21" i="1"/>
  <c r="E19" i="1"/>
  <c r="G18" i="1"/>
  <c r="E18" i="1"/>
  <c r="G17" i="1"/>
  <c r="E17" i="1"/>
  <c r="G14" i="1"/>
  <c r="E14" i="1"/>
  <c r="G13" i="1"/>
  <c r="E13" i="1"/>
  <c r="G10" i="1"/>
  <c r="E10" i="1"/>
  <c r="G9" i="1"/>
  <c r="E9" i="1"/>
  <c r="G6" i="1"/>
  <c r="E6" i="1"/>
  <c r="G5" i="1"/>
  <c r="E5" i="1"/>
</calcChain>
</file>

<file path=xl/sharedStrings.xml><?xml version="1.0" encoding="utf-8"?>
<sst xmlns="http://schemas.openxmlformats.org/spreadsheetml/2006/main" count="570" uniqueCount="60">
  <si>
    <t>Tab. 4.18 Indicatori di copertura e adesione dei programmi di screening per dipartimento - Anni 2019-2022</t>
  </si>
  <si>
    <t>Screening mammografico</t>
  </si>
  <si>
    <t>DIPARTIMENTO E ASL</t>
  </si>
  <si>
    <t>Anno</t>
  </si>
  <si>
    <t>Popolazione bersaglio annuale (50-69 anni) (a)</t>
  </si>
  <si>
    <t>Inviti</t>
  </si>
  <si>
    <t>Copertura da inviti + adesioni spontanee</t>
  </si>
  <si>
    <t>Aderenti (comprese spontanee)</t>
  </si>
  <si>
    <t xml:space="preserve">Partecipazione allo screening </t>
  </si>
  <si>
    <t>Tasso di identificazione per cancro (‰)</t>
  </si>
  <si>
    <t>Dipartimento 1: Torino</t>
  </si>
  <si>
    <t>Dipartimento 2: TO5</t>
  </si>
  <si>
    <t>Dipartimento 3: TO3</t>
  </si>
  <si>
    <t>Dipartimento 4: TO4</t>
  </si>
  <si>
    <t>Dipartimento 5: VC e BI</t>
  </si>
  <si>
    <t>Dipartimento 6: NO e VCO</t>
  </si>
  <si>
    <t>Dipartimento 7: CN1 e CN2 (b)</t>
  </si>
  <si>
    <t>Dipartimento 8: AT</t>
  </si>
  <si>
    <t>Dipartimento 9: AL</t>
  </si>
  <si>
    <t>Piemonte</t>
  </si>
  <si>
    <t>Screening colorettale (sigmoidoscopia)</t>
  </si>
  <si>
    <t>Popolazione bersaglio annuale (58enni)</t>
  </si>
  <si>
    <t xml:space="preserve">Copertura da inviti </t>
  </si>
  <si>
    <t xml:space="preserve">Aderenti </t>
  </si>
  <si>
    <t>Screening colorettale (sangue occulto feci)</t>
  </si>
  <si>
    <t>Popolazione bersaglio annuale (58-69 anni)</t>
  </si>
  <si>
    <t>Inviti (c)</t>
  </si>
  <si>
    <t xml:space="preserve">Copertura da inviti screening  </t>
  </si>
  <si>
    <r>
      <rPr>
        <sz val="10"/>
        <rFont val="Arial"/>
        <family val="2"/>
      </rPr>
      <t>Dipartimento 9: AL</t>
    </r>
    <r>
      <rPr>
        <b/>
        <sz val="8"/>
        <rFont val="Arial"/>
        <family val="2"/>
      </rPr>
      <t xml:space="preserve"> (c)</t>
    </r>
  </si>
  <si>
    <t>Screening della cervice uterina</t>
  </si>
  <si>
    <t>Popolazione bersaglio annuale (25-64 anni)</t>
  </si>
  <si>
    <t>Tasso di identificazione per CIN2+ (‰)</t>
  </si>
  <si>
    <t>Dipartimento 7: CN1 e CN2 (a)</t>
  </si>
  <si>
    <r>
      <rPr>
        <b/>
        <sz val="8"/>
        <rFont val="Arial"/>
        <family val="2"/>
      </rPr>
      <t xml:space="preserve">(a) </t>
    </r>
    <r>
      <rPr>
        <sz val="8"/>
        <rFont val="Arial"/>
        <family val="2"/>
      </rPr>
      <t>La popolazione bersaglio delle donne 50-69 anni è composta dalle donne facenti parte dell'obiettivo del programma di screening mammografico definita sulla base delle attività.</t>
    </r>
  </si>
  <si>
    <r>
      <rPr>
        <b/>
        <sz val="8"/>
        <rFont val="Arial"/>
        <family val="2"/>
      </rPr>
      <t>(b)</t>
    </r>
    <r>
      <rPr>
        <sz val="8"/>
        <rFont val="Arial"/>
        <family val="2"/>
      </rPr>
      <t xml:space="preserve"> Per il 2018-2019, i dati del dipartimento 7 (Cuneo) sono stati forniti dai Responsabili del Dipartimento stesso.</t>
    </r>
  </si>
  <si>
    <r>
      <rPr>
        <b/>
        <sz val="8"/>
        <rFont val="Arial"/>
        <family val="2"/>
      </rPr>
      <t>(c)</t>
    </r>
    <r>
      <rPr>
        <sz val="8"/>
        <rFont val="Arial"/>
        <family val="2"/>
      </rPr>
      <t xml:space="preserve"> Nel 2020 non sono stati effettuati inviti al sangue occulto nelle feci, mentre sono stati eseguiti esami di primo e secondo livello che hanno determinato un tasso di identificazione per cancro.</t>
    </r>
  </si>
  <si>
    <r>
      <rPr>
        <b/>
        <sz val="8"/>
        <rFont val="Arial"/>
        <family val="2"/>
      </rPr>
      <t>(d)</t>
    </r>
    <r>
      <rPr>
        <sz val="8"/>
        <rFont val="Arial"/>
        <family val="2"/>
      </rPr>
      <t xml:space="preserve"> Il tasso di identificazione per lesioni CIN2+ include le lesioni identificate con PAP test come test di screening primario per le donne tra 24 e 29 anni e con HPV test come test di screening</t>
    </r>
  </si>
  <si>
    <t xml:space="preserve">     primario per le donne tra 30 e 64 anni, come da protocollo di screening.</t>
  </si>
  <si>
    <r>
      <rPr>
        <b/>
        <i/>
        <sz val="8"/>
        <rFont val="Arial"/>
        <family val="2"/>
      </rPr>
      <t>Fonte:</t>
    </r>
    <r>
      <rPr>
        <b/>
        <sz val="8"/>
        <rFont val="Arial"/>
        <family val="2"/>
      </rPr>
      <t xml:space="preserve"> S.S.D. Epidemiologia Screening - CPO Piemonte.</t>
    </r>
  </si>
  <si>
    <t>Tab. 4.18 Indicatori di copertura e adesione dei programmi di screening per dipartimento - Anni 2018-2020</t>
  </si>
  <si>
    <r>
      <rPr>
        <sz val="10"/>
        <rFont val="Arial"/>
        <family val="2"/>
      </rPr>
      <t>Dipartimento 9: AL</t>
    </r>
    <r>
      <rPr>
        <b/>
        <sz val="8"/>
        <rFont val="Arial"/>
        <family val="2"/>
      </rPr>
      <t xml:space="preserve"> (1)</t>
    </r>
  </si>
  <si>
    <t>(a) La popolazione bersaglio delle donne 50-69 anni è composta dalle donne facenti parte dell'obiettivo del programma di screening mammografico definita sulla base delle attività.</t>
  </si>
  <si>
    <t>(b) Per il 2018-2019, i dati del dipartimento 7 (Cuneo) sono stati forniti dai Responsabili del Dipartimento stesso.</t>
  </si>
  <si>
    <t>(c) Nel 2020 non sono stati effettuati inviti al sangue occulto nelle feci, mentre sono stati eseguiti esami di primo e secondo livello che hanno determinato un tasso di identificazione per cancro.</t>
  </si>
  <si>
    <r>
      <rPr>
        <i/>
        <sz val="8"/>
        <rFont val="Arial"/>
        <family val="2"/>
      </rPr>
      <t>Fonte:</t>
    </r>
    <r>
      <rPr>
        <sz val="8"/>
        <rFont val="Arial"/>
        <family val="2"/>
      </rPr>
      <t xml:space="preserve"> S.S.D. Epidemiologia Screening - CPO Piemonte.</t>
    </r>
  </si>
  <si>
    <t>Tab. 4.18 Indicatori di copertura e adesione dei programmi di screening per dipartimento - Anni 2017-2019</t>
  </si>
  <si>
    <t>(b) Per il 2018 e 2019, i dati del dipartimento 7 (Cuneo) sono stati forniti dai Responsabili del Dipartimento stesso.</t>
  </si>
  <si>
    <r>
      <rPr>
        <i/>
        <sz val="8"/>
        <rFont val="Arial"/>
        <family val="2"/>
      </rPr>
      <t>Fonte:</t>
    </r>
    <r>
      <rPr>
        <sz val="8"/>
        <rFont val="Arial"/>
        <family val="2"/>
      </rPr>
      <t xml:space="preserve"> S.S.D. Epidemiologia Screening - CPO Piemonte</t>
    </r>
  </si>
  <si>
    <t>Tab. 4.18 Indicatori di copertura e adesione dei programmi di screening per dipartimento - Anni 2016-2018</t>
  </si>
  <si>
    <t>Popolazione bersaglio annuale (50-69 anni)</t>
  </si>
  <si>
    <t>(a) Per il 2018 i dati del dipartimento 7 (Cuneo) sono stati forniti dai Responsabili del dipartimento stesso.</t>
  </si>
  <si>
    <t>Tab. 4.18 Indicatori di copertura e adesione dei programmi di screening per dipartimento - Anni 2015-2017</t>
  </si>
  <si>
    <t>Dipartimento 7: CN1 e CN2</t>
  </si>
  <si>
    <t>Screening cervicale (HPV + pap test)</t>
  </si>
  <si>
    <t>Partecipazione allo screening</t>
  </si>
  <si>
    <t>Tab. 4.18 Indicatori di copertura e adesione dei programmi di screening per dipartimento - Anni 2014-2016</t>
  </si>
  <si>
    <t>-</t>
  </si>
  <si>
    <t>Tab. 4.18 Indicatori di copertura e adesione dei programmi di screening per dipartimento - Anni 2021-2023</t>
  </si>
  <si>
    <r>
      <t>Screening colorettale (sigmoidoscopia)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(b)</t>
    </r>
  </si>
  <si>
    <r>
      <t xml:space="preserve">(b) </t>
    </r>
    <r>
      <rPr>
        <sz val="8"/>
        <rFont val="Arial"/>
        <family val="2"/>
      </rPr>
      <t>A partire dal 2023 il protocollo dello screening colorettale prevede solo la ricerca del sangue occulto delle feci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</si>
</sst>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31" x14ac:knownFonts="1">
    <font>
      <sz val="10"/>
      <name val="Arial"/>
    </font>
    <font>
      <sz val="10"/>
      <name val="Arial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sz val="11"/>
      <color rgb="FFFF9900"/>
      <name val="Calibri"/>
      <family val="2"/>
    </font>
    <font>
      <b/>
      <sz val="11"/>
      <color rgb="FFFFFFFF"/>
      <name val="Calibri"/>
      <family val="2"/>
    </font>
    <font>
      <u/>
      <sz val="10"/>
      <color rgb="FF0000FF"/>
      <name val="Arial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sz val="10"/>
      <name val="Arial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5"/>
      <color rgb="FF666699"/>
      <name val="Calibri"/>
      <family val="2"/>
    </font>
    <font>
      <b/>
      <sz val="13"/>
      <color rgb="FF666699"/>
      <name val="Calibri"/>
      <family val="2"/>
    </font>
    <font>
      <b/>
      <sz val="11"/>
      <color rgb="FF666699"/>
      <name val="Calibri"/>
      <family val="2"/>
    </font>
    <font>
      <sz val="18"/>
      <color rgb="FF666699"/>
      <name val="Calibri Light"/>
      <family val="2"/>
    </font>
    <font>
      <b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10"/>
      <name val="Corbe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  <fill>
      <patternFill patternType="solid">
        <fgColor theme="0"/>
        <bgColor rgb="FFFFFFCC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47">
    <xf numFmtId="0" fontId="0" fillId="0" borderId="0"/>
    <xf numFmtId="9" fontId="10" fillId="0" borderId="0" applyBorder="0" applyAlignment="0" applyProtection="0"/>
    <xf numFmtId="0" fontId="2" fillId="2" borderId="0" applyBorder="0" applyAlignment="0" applyProtection="0"/>
    <xf numFmtId="0" fontId="2" fillId="3" borderId="0" applyBorder="0" applyAlignment="0" applyProtection="0"/>
    <xf numFmtId="0" fontId="2" fillId="4" borderId="0" applyBorder="0" applyAlignment="0" applyProtection="0"/>
    <xf numFmtId="0" fontId="2" fillId="5" borderId="0" applyBorder="0" applyAlignment="0" applyProtection="0"/>
    <xf numFmtId="0" fontId="2" fillId="6" borderId="0" applyBorder="0" applyAlignment="0" applyProtection="0"/>
    <xf numFmtId="0" fontId="2" fillId="7" borderId="0" applyBorder="0" applyAlignment="0" applyProtection="0"/>
    <xf numFmtId="0" fontId="2" fillId="8" borderId="0" applyBorder="0" applyAlignment="0" applyProtection="0"/>
    <xf numFmtId="0" fontId="2" fillId="3" borderId="0" applyBorder="0" applyAlignment="0" applyProtection="0"/>
    <xf numFmtId="0" fontId="2" fillId="9" borderId="0" applyBorder="0" applyAlignment="0" applyProtection="0"/>
    <xf numFmtId="0" fontId="2" fillId="10" borderId="0" applyBorder="0" applyAlignment="0" applyProtection="0"/>
    <xf numFmtId="0" fontId="2" fillId="8" borderId="0" applyBorder="0" applyAlignment="0" applyProtection="0"/>
    <xf numFmtId="0" fontId="2" fillId="10" borderId="0" applyBorder="0" applyAlignment="0" applyProtection="0"/>
    <xf numFmtId="0" fontId="3" fillId="8" borderId="0" applyBorder="0" applyAlignment="0" applyProtection="0"/>
    <xf numFmtId="0" fontId="3" fillId="3" borderId="0" applyBorder="0" applyAlignment="0" applyProtection="0"/>
    <xf numFmtId="0" fontId="3" fillId="9" borderId="0" applyBorder="0" applyAlignment="0" applyProtection="0"/>
    <xf numFmtId="0" fontId="3" fillId="10" borderId="0" applyBorder="0" applyAlignment="0" applyProtection="0"/>
    <xf numFmtId="0" fontId="3" fillId="11" borderId="0" applyBorder="0" applyAlignment="0" applyProtection="0"/>
    <xf numFmtId="0" fontId="3" fillId="12" borderId="0" applyBorder="0" applyAlignment="0" applyProtection="0"/>
    <xf numFmtId="0" fontId="4" fillId="9" borderId="1" applyAlignment="0" applyProtection="0"/>
    <xf numFmtId="0" fontId="5" fillId="0" borderId="2" applyAlignment="0" applyProtection="0"/>
    <xf numFmtId="0" fontId="6" fillId="13" borderId="3" applyAlignment="0" applyProtection="0"/>
    <xf numFmtId="0" fontId="7" fillId="0" borderId="0" applyBorder="0" applyAlignment="0" applyProtection="0"/>
    <xf numFmtId="0" fontId="3" fillId="11" borderId="0" applyBorder="0" applyAlignment="0" applyProtection="0"/>
    <xf numFmtId="0" fontId="3" fillId="14" borderId="0" applyBorder="0" applyAlignment="0" applyProtection="0"/>
    <xf numFmtId="0" fontId="3" fillId="13" borderId="0" applyBorder="0" applyAlignment="0" applyProtection="0"/>
    <xf numFmtId="0" fontId="3" fillId="15" borderId="0" applyBorder="0" applyAlignment="0" applyProtection="0"/>
    <xf numFmtId="0" fontId="3" fillId="16" borderId="0" applyBorder="0" applyAlignment="0" applyProtection="0"/>
    <xf numFmtId="0" fontId="3" fillId="12" borderId="0" applyBorder="0" applyAlignment="0" applyProtection="0"/>
    <xf numFmtId="0" fontId="8" fillId="3" borderId="1" applyAlignment="0" applyProtection="0"/>
    <xf numFmtId="0" fontId="9" fillId="10" borderId="0" applyBorder="0" applyAlignment="0" applyProtection="0"/>
    <xf numFmtId="0" fontId="10" fillId="0" borderId="0"/>
    <xf numFmtId="0" fontId="1" fillId="5" borderId="4" applyAlignment="0" applyProtection="0"/>
    <xf numFmtId="0" fontId="11" fillId="9" borderId="5" applyAlignment="0" applyProtection="0"/>
    <xf numFmtId="9" fontId="1" fillId="0" borderId="0" applyBorder="0" applyAlignment="0" applyProtection="0"/>
    <xf numFmtId="9" fontId="1" fillId="0" borderId="0" applyBorder="0" applyAlignment="0" applyProtection="0"/>
    <xf numFmtId="0" fontId="12" fillId="0" borderId="0" applyBorder="0" applyAlignment="0" applyProtection="0"/>
    <xf numFmtId="0" fontId="13" fillId="0" borderId="0" applyBorder="0" applyAlignment="0" applyProtection="0"/>
    <xf numFmtId="0" fontId="14" fillId="0" borderId="6" applyAlignment="0" applyProtection="0"/>
    <xf numFmtId="0" fontId="15" fillId="0" borderId="7" applyAlignment="0" applyProtection="0"/>
    <xf numFmtId="0" fontId="16" fillId="0" borderId="8" applyAlignment="0" applyProtection="0"/>
    <xf numFmtId="0" fontId="16" fillId="0" borderId="0" applyBorder="0" applyAlignment="0" applyProtection="0"/>
    <xf numFmtId="0" fontId="17" fillId="0" borderId="0" applyBorder="0" applyAlignment="0" applyProtection="0"/>
    <xf numFmtId="0" fontId="18" fillId="0" borderId="9" applyAlignment="0" applyProtection="0"/>
    <xf numFmtId="0" fontId="19" fillId="17" borderId="0" applyBorder="0" applyAlignment="0" applyProtection="0"/>
    <xf numFmtId="0" fontId="20" fillId="7" borderId="0" applyBorder="0" applyAlignment="0" applyProtection="0"/>
  </cellStyleXfs>
  <cellXfs count="99">
    <xf numFmtId="0" fontId="0" fillId="0" borderId="0" xfId="0"/>
    <xf numFmtId="0" fontId="10" fillId="4" borderId="0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center"/>
    </xf>
    <xf numFmtId="0" fontId="10" fillId="4" borderId="0" xfId="0" applyFont="1" applyFill="1" applyBorder="1"/>
    <xf numFmtId="0" fontId="21" fillId="4" borderId="0" xfId="0" applyFont="1" applyFill="1" applyBorder="1"/>
    <xf numFmtId="0" fontId="21" fillId="4" borderId="0" xfId="0" applyFont="1" applyFill="1" applyBorder="1" applyAlignment="1">
      <alignment horizontal="center"/>
    </xf>
    <xf numFmtId="0" fontId="10" fillId="4" borderId="0" xfId="0" applyFont="1" applyFill="1" applyBorder="1" applyAlignment="1"/>
    <xf numFmtId="0" fontId="10" fillId="4" borderId="10" xfId="0" applyFont="1" applyFill="1" applyBorder="1"/>
    <xf numFmtId="0" fontId="10" fillId="4" borderId="1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22" fillId="4" borderId="0" xfId="0" applyFont="1" applyFill="1"/>
    <xf numFmtId="0" fontId="23" fillId="4" borderId="0" xfId="0" applyFont="1" applyFill="1" applyBorder="1"/>
    <xf numFmtId="1" fontId="10" fillId="4" borderId="0" xfId="0" applyNumberFormat="1" applyFont="1" applyFill="1" applyBorder="1"/>
    <xf numFmtId="164" fontId="10" fillId="4" borderId="0" xfId="1" applyNumberFormat="1" applyFill="1" applyBorder="1" applyAlignment="1" applyProtection="1"/>
    <xf numFmtId="165" fontId="10" fillId="4" borderId="0" xfId="0" applyNumberFormat="1" applyFont="1" applyFill="1" applyBorder="1"/>
    <xf numFmtId="9" fontId="10" fillId="4" borderId="0" xfId="1" applyFill="1" applyBorder="1" applyAlignment="1" applyProtection="1"/>
    <xf numFmtId="0" fontId="0" fillId="4" borderId="0" xfId="0" applyFill="1"/>
    <xf numFmtId="164" fontId="10" fillId="4" borderId="0" xfId="1" applyNumberFormat="1" applyFont="1" applyFill="1" applyBorder="1" applyAlignment="1" applyProtection="1">
      <alignment horizontal="right"/>
    </xf>
    <xf numFmtId="0" fontId="24" fillId="4" borderId="0" xfId="0" applyFont="1" applyFill="1"/>
    <xf numFmtId="3" fontId="10" fillId="4" borderId="0" xfId="0" applyNumberFormat="1" applyFont="1" applyFill="1" applyBorder="1" applyAlignment="1">
      <alignment horizontal="right"/>
    </xf>
    <xf numFmtId="165" fontId="10" fillId="4" borderId="0" xfId="0" applyNumberFormat="1" applyFont="1" applyFill="1" applyBorder="1" applyAlignment="1">
      <alignment horizontal="right"/>
    </xf>
    <xf numFmtId="164" fontId="10" fillId="4" borderId="0" xfId="1" applyNumberFormat="1" applyFont="1" applyFill="1" applyBorder="1" applyAlignment="1" applyProtection="1"/>
    <xf numFmtId="164" fontId="10" fillId="0" borderId="0" xfId="1" applyNumberFormat="1" applyFont="1" applyBorder="1" applyAlignment="1" applyProtection="1">
      <alignment horizontal="right"/>
    </xf>
    <xf numFmtId="3" fontId="10" fillId="4" borderId="0" xfId="0" applyNumberFormat="1" applyFont="1" applyFill="1" applyBorder="1" applyAlignment="1">
      <alignment horizontal="right" vertical="center"/>
    </xf>
    <xf numFmtId="0" fontId="10" fillId="10" borderId="0" xfId="0" applyFont="1" applyFill="1" applyBorder="1" applyAlignment="1">
      <alignment horizontal="left"/>
    </xf>
    <xf numFmtId="0" fontId="10" fillId="10" borderId="0" xfId="0" applyFont="1" applyFill="1" applyBorder="1" applyAlignment="1">
      <alignment horizontal="center"/>
    </xf>
    <xf numFmtId="1" fontId="10" fillId="10" borderId="0" xfId="0" applyNumberFormat="1" applyFont="1" applyFill="1" applyBorder="1"/>
    <xf numFmtId="0" fontId="10" fillId="10" borderId="0" xfId="0" applyFont="1" applyFill="1" applyBorder="1"/>
    <xf numFmtId="164" fontId="10" fillId="10" borderId="0" xfId="1" applyNumberFormat="1" applyFill="1" applyBorder="1" applyAlignment="1" applyProtection="1"/>
    <xf numFmtId="164" fontId="10" fillId="10" borderId="0" xfId="1" applyNumberFormat="1" applyFont="1" applyFill="1" applyBorder="1" applyAlignment="1" applyProtection="1">
      <alignment horizontal="right"/>
    </xf>
    <xf numFmtId="3" fontId="10" fillId="10" borderId="0" xfId="0" applyNumberFormat="1" applyFont="1" applyFill="1" applyBorder="1" applyAlignment="1">
      <alignment horizontal="right"/>
    </xf>
    <xf numFmtId="165" fontId="10" fillId="10" borderId="0" xfId="0" applyNumberFormat="1" applyFont="1" applyFill="1" applyBorder="1" applyAlignment="1">
      <alignment horizontal="right"/>
    </xf>
    <xf numFmtId="0" fontId="10" fillId="4" borderId="11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center" vertical="center"/>
    </xf>
    <xf numFmtId="3" fontId="10" fillId="4" borderId="11" xfId="0" applyNumberFormat="1" applyFont="1" applyFill="1" applyBorder="1" applyAlignment="1">
      <alignment horizontal="right" vertical="center"/>
    </xf>
    <xf numFmtId="164" fontId="10" fillId="4" borderId="11" xfId="1" applyNumberFormat="1" applyFont="1" applyFill="1" applyBorder="1" applyAlignment="1" applyProtection="1">
      <alignment horizontal="right" vertical="center"/>
    </xf>
    <xf numFmtId="165" fontId="10" fillId="4" borderId="11" xfId="0" applyNumberFormat="1" applyFont="1" applyFill="1" applyBorder="1" applyAlignment="1">
      <alignment horizontal="right" vertical="center"/>
    </xf>
    <xf numFmtId="0" fontId="10" fillId="4" borderId="10" xfId="0" applyFont="1" applyFill="1" applyBorder="1" applyAlignment="1">
      <alignment horizontal="center" vertical="center"/>
    </xf>
    <xf numFmtId="3" fontId="10" fillId="4" borderId="10" xfId="0" applyNumberFormat="1" applyFont="1" applyFill="1" applyBorder="1" applyAlignment="1">
      <alignment horizontal="right" vertical="center"/>
    </xf>
    <xf numFmtId="164" fontId="10" fillId="4" borderId="10" xfId="1" applyNumberFormat="1" applyFont="1" applyFill="1" applyBorder="1" applyAlignment="1" applyProtection="1">
      <alignment horizontal="right" vertical="center"/>
    </xf>
    <xf numFmtId="165" fontId="10" fillId="4" borderId="10" xfId="0" applyNumberFormat="1" applyFont="1" applyFill="1" applyBorder="1" applyAlignment="1">
      <alignment horizontal="right" vertical="center"/>
    </xf>
    <xf numFmtId="0" fontId="10" fillId="4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1" fontId="25" fillId="0" borderId="0" xfId="0" applyNumberFormat="1" applyFont="1" applyBorder="1"/>
    <xf numFmtId="0" fontId="10" fillId="10" borderId="10" xfId="0" applyFont="1" applyFill="1" applyBorder="1" applyAlignment="1">
      <alignment horizontal="left"/>
    </xf>
    <xf numFmtId="0" fontId="10" fillId="10" borderId="10" xfId="0" applyFont="1" applyFill="1" applyBorder="1" applyAlignment="1">
      <alignment horizontal="center"/>
    </xf>
    <xf numFmtId="3" fontId="10" fillId="10" borderId="10" xfId="0" applyNumberFormat="1" applyFont="1" applyFill="1" applyBorder="1" applyAlignment="1">
      <alignment horizontal="right"/>
    </xf>
    <xf numFmtId="164" fontId="10" fillId="10" borderId="10" xfId="1" applyNumberFormat="1" applyFont="1" applyFill="1" applyBorder="1" applyAlignment="1" applyProtection="1">
      <alignment horizontal="right"/>
    </xf>
    <xf numFmtId="165" fontId="10" fillId="10" borderId="1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0" fontId="27" fillId="4" borderId="0" xfId="0" applyFont="1" applyFill="1" applyBorder="1"/>
    <xf numFmtId="164" fontId="10" fillId="4" borderId="0" xfId="1" applyNumberFormat="1" applyFont="1" applyFill="1" applyBorder="1" applyAlignment="1" applyProtection="1">
      <alignment horizontal="right" vertical="center"/>
    </xf>
    <xf numFmtId="165" fontId="10" fillId="4" borderId="0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165" fontId="10" fillId="10" borderId="0" xfId="0" applyNumberFormat="1" applyFont="1" applyFill="1" applyBorder="1"/>
    <xf numFmtId="0" fontId="27" fillId="4" borderId="0" xfId="0" applyFont="1" applyFill="1" applyBorder="1" applyAlignment="1">
      <alignment horizontal="left"/>
    </xf>
    <xf numFmtId="0" fontId="28" fillId="4" borderId="0" xfId="0" applyFont="1" applyFill="1" applyBorder="1" applyAlignment="1">
      <alignment horizontal="center"/>
    </xf>
    <xf numFmtId="0" fontId="28" fillId="4" borderId="0" xfId="0" applyFont="1" applyFill="1" applyBorder="1"/>
    <xf numFmtId="0" fontId="28" fillId="4" borderId="0" xfId="0" applyFont="1" applyFill="1" applyBorder="1" applyAlignment="1">
      <alignment horizontal="left"/>
    </xf>
    <xf numFmtId="0" fontId="29" fillId="4" borderId="0" xfId="0" applyFont="1" applyFill="1" applyBorder="1" applyAlignment="1">
      <alignment horizontal="left"/>
    </xf>
    <xf numFmtId="0" fontId="10" fillId="4" borderId="12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center" vertical="center"/>
    </xf>
    <xf numFmtId="3" fontId="10" fillId="4" borderId="12" xfId="0" applyNumberFormat="1" applyFont="1" applyFill="1" applyBorder="1" applyAlignment="1">
      <alignment horizontal="right" vertical="center"/>
    </xf>
    <xf numFmtId="164" fontId="10" fillId="4" borderId="12" xfId="1" applyNumberFormat="1" applyFont="1" applyFill="1" applyBorder="1" applyAlignment="1" applyProtection="1">
      <alignment horizontal="right" vertical="center"/>
    </xf>
    <xf numFmtId="165" fontId="10" fillId="4" borderId="12" xfId="0" applyNumberFormat="1" applyFont="1" applyFill="1" applyBorder="1" applyAlignment="1">
      <alignment horizontal="right" vertical="center"/>
    </xf>
    <xf numFmtId="0" fontId="0" fillId="4" borderId="0" xfId="0" applyFill="1" applyBorder="1" applyAlignment="1">
      <alignment horizontal="center" vertical="center"/>
    </xf>
    <xf numFmtId="0" fontId="10" fillId="10" borderId="13" xfId="0" applyFont="1" applyFill="1" applyBorder="1" applyAlignment="1">
      <alignment horizontal="left"/>
    </xf>
    <xf numFmtId="0" fontId="10" fillId="10" borderId="13" xfId="0" applyFont="1" applyFill="1" applyBorder="1" applyAlignment="1">
      <alignment horizontal="center"/>
    </xf>
    <xf numFmtId="3" fontId="10" fillId="10" borderId="13" xfId="0" applyNumberFormat="1" applyFont="1" applyFill="1" applyBorder="1" applyAlignment="1">
      <alignment horizontal="right"/>
    </xf>
    <xf numFmtId="164" fontId="10" fillId="10" borderId="13" xfId="1" applyNumberFormat="1" applyFont="1" applyFill="1" applyBorder="1" applyAlignment="1" applyProtection="1">
      <alignment horizontal="right"/>
    </xf>
    <xf numFmtId="165" fontId="10" fillId="10" borderId="13" xfId="0" applyNumberFormat="1" applyFont="1" applyFill="1" applyBorder="1" applyAlignment="1">
      <alignment horizontal="right"/>
    </xf>
    <xf numFmtId="0" fontId="30" fillId="4" borderId="0" xfId="0" applyFont="1" applyFill="1" applyBorder="1" applyAlignment="1">
      <alignment horizontal="left"/>
    </xf>
    <xf numFmtId="0" fontId="0" fillId="0" borderId="10" xfId="0" applyFont="1" applyBorder="1" applyAlignment="1">
      <alignment horizontal="left" vertical="center"/>
    </xf>
    <xf numFmtId="3" fontId="10" fillId="4" borderId="0" xfId="0" applyNumberFormat="1" applyFont="1" applyFill="1" applyBorder="1"/>
    <xf numFmtId="0" fontId="0" fillId="4" borderId="0" xfId="0" applyFill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165" fontId="10" fillId="0" borderId="0" xfId="0" applyNumberFormat="1" applyFont="1" applyBorder="1" applyAlignment="1">
      <alignment horizontal="right"/>
    </xf>
    <xf numFmtId="0" fontId="10" fillId="4" borderId="12" xfId="0" applyFont="1" applyFill="1" applyBorder="1" applyAlignment="1">
      <alignment horizontal="left"/>
    </xf>
    <xf numFmtId="3" fontId="10" fillId="4" borderId="12" xfId="0" applyNumberFormat="1" applyFont="1" applyFill="1" applyBorder="1" applyAlignment="1">
      <alignment horizontal="right"/>
    </xf>
    <xf numFmtId="164" fontId="10" fillId="4" borderId="12" xfId="1" applyNumberFormat="1" applyFont="1" applyFill="1" applyBorder="1" applyAlignment="1" applyProtection="1">
      <alignment horizontal="right"/>
    </xf>
    <xf numFmtId="165" fontId="10" fillId="4" borderId="12" xfId="0" applyNumberFormat="1" applyFont="1" applyFill="1" applyBorder="1" applyAlignment="1">
      <alignment horizontal="right"/>
    </xf>
    <xf numFmtId="0" fontId="10" fillId="4" borderId="10" xfId="0" applyFont="1" applyFill="1" applyBorder="1" applyAlignment="1">
      <alignment horizontal="center" wrapText="1"/>
    </xf>
    <xf numFmtId="0" fontId="10" fillId="4" borderId="10" xfId="0" applyFont="1" applyFill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10" fillId="4" borderId="0" xfId="0" quotePrefix="1" applyFont="1" applyFill="1" applyBorder="1" applyAlignment="1">
      <alignment horizontal="right"/>
    </xf>
    <xf numFmtId="0" fontId="10" fillId="10" borderId="0" xfId="0" applyFont="1" applyFill="1" applyBorder="1" applyAlignment="1">
      <alignment horizontal="right"/>
    </xf>
    <xf numFmtId="0" fontId="10" fillId="10" borderId="0" xfId="0" quotePrefix="1" applyFont="1" applyFill="1" applyBorder="1" applyAlignment="1">
      <alignment horizontal="right"/>
    </xf>
    <xf numFmtId="165" fontId="10" fillId="18" borderId="0" xfId="0" applyNumberFormat="1" applyFont="1" applyFill="1" applyBorder="1"/>
    <xf numFmtId="0" fontId="10" fillId="18" borderId="0" xfId="0" applyFont="1" applyFill="1" applyBorder="1"/>
    <xf numFmtId="165" fontId="10" fillId="18" borderId="0" xfId="0" applyNumberFormat="1" applyFont="1" applyFill="1" applyBorder="1" applyAlignment="1">
      <alignment horizontal="right"/>
    </xf>
    <xf numFmtId="0" fontId="10" fillId="0" borderId="0" xfId="0" applyFont="1" applyFill="1" applyBorder="1"/>
    <xf numFmtId="0" fontId="10" fillId="4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wrapText="1"/>
    </xf>
  </cellXfs>
  <cellStyles count="47">
    <cellStyle name="20% - Colore 1" xfId="2"/>
    <cellStyle name="20% - Colore 2" xfId="3"/>
    <cellStyle name="20% - Colore 3" xfId="4"/>
    <cellStyle name="20% - Colore 4" xfId="5"/>
    <cellStyle name="20% - Colore 5" xfId="6"/>
    <cellStyle name="20% - Colore 6" xfId="7"/>
    <cellStyle name="40% - Colore 1" xfId="8"/>
    <cellStyle name="40% - Colore 2" xfId="9"/>
    <cellStyle name="40% - Colore 3" xfId="10"/>
    <cellStyle name="40% - Colore 4" xfId="11"/>
    <cellStyle name="40% - Colore 5" xfId="12"/>
    <cellStyle name="40% - Colore 6" xfId="13"/>
    <cellStyle name="60% - Colore 1" xfId="14"/>
    <cellStyle name="60% - Colore 2" xfId="15"/>
    <cellStyle name="60% - Colore 3" xfId="16"/>
    <cellStyle name="60% - Colore 4" xfId="17"/>
    <cellStyle name="60% - Colore 5" xfId="18"/>
    <cellStyle name="60% - Colore 6" xfId="19"/>
    <cellStyle name="Calcolo" xfId="20"/>
    <cellStyle name="Cella collegata" xfId="21"/>
    <cellStyle name="Cella da controllare" xfId="22"/>
    <cellStyle name="Collegamento ipertestuale 2" xfId="23"/>
    <cellStyle name="Colore 1" xfId="24"/>
    <cellStyle name="Colore 2" xfId="25"/>
    <cellStyle name="Colore 3" xfId="26"/>
    <cellStyle name="Colore 4" xfId="27"/>
    <cellStyle name="Colore 5" xfId="28"/>
    <cellStyle name="Colore 6" xfId="29"/>
    <cellStyle name="Input" xfId="30"/>
    <cellStyle name="Neutrale" xfId="31"/>
    <cellStyle name="Normale" xfId="0" builtinId="0"/>
    <cellStyle name="Normale 2" xfId="32"/>
    <cellStyle name="Nota 1" xfId="33"/>
    <cellStyle name="Output" xfId="34"/>
    <cellStyle name="Percentuale" xfId="1" builtinId="5"/>
    <cellStyle name="Percentuale 2" xfId="35"/>
    <cellStyle name="Percentuale 3" xfId="36"/>
    <cellStyle name="Testo avviso" xfId="37"/>
    <cellStyle name="Testo descrittivo" xfId="38"/>
    <cellStyle name="Titolo 1 1" xfId="39"/>
    <cellStyle name="Titolo 2 1" xfId="40"/>
    <cellStyle name="Titolo 3" xfId="41"/>
    <cellStyle name="Titolo 4" xfId="42"/>
    <cellStyle name="Titolo 5" xfId="43"/>
    <cellStyle name="Totale" xfId="44"/>
    <cellStyle name="Valore non valido" xfId="45"/>
    <cellStyle name="Valore valido" xfId="4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36"/>
  <sheetViews>
    <sheetView tabSelected="1" zoomScale="80" zoomScaleNormal="80" workbookViewId="0"/>
  </sheetViews>
  <sheetFormatPr defaultColWidth="9.140625" defaultRowHeight="12.75" x14ac:dyDescent="0.2"/>
  <cols>
    <col min="1" max="1" width="28" style="1" customWidth="1"/>
    <col min="2" max="2" width="10" style="2" customWidth="1"/>
    <col min="3" max="3" width="15.7109375" style="3" customWidth="1"/>
    <col min="4" max="7" width="14.7109375" style="3" customWidth="1"/>
    <col min="8" max="8" width="20.140625" style="3" customWidth="1"/>
    <col min="9" max="9" width="8.42578125" style="3" customWidth="1"/>
    <col min="10" max="257" width="9.140625" style="3"/>
  </cols>
  <sheetData>
    <row r="1" spans="1:20" ht="18" customHeight="1" x14ac:dyDescent="0.2">
      <c r="A1" s="4" t="s">
        <v>57</v>
      </c>
      <c r="B1" s="5"/>
      <c r="H1" s="6"/>
    </row>
    <row r="2" spans="1:20" x14ac:dyDescent="0.2">
      <c r="A2" s="7"/>
      <c r="B2" s="8"/>
      <c r="C2" s="7"/>
      <c r="D2" s="7"/>
      <c r="E2" s="7"/>
      <c r="F2" s="7"/>
      <c r="G2" s="7"/>
      <c r="H2" s="7"/>
    </row>
    <row r="3" spans="1:20" ht="18" customHeight="1" x14ac:dyDescent="0.2">
      <c r="B3" s="9"/>
      <c r="C3" s="96" t="s">
        <v>1</v>
      </c>
      <c r="D3" s="96"/>
      <c r="E3" s="96"/>
      <c r="F3" s="96"/>
      <c r="G3" s="96"/>
      <c r="H3" s="96"/>
    </row>
    <row r="4" spans="1:20" ht="52.5" customHeight="1" x14ac:dyDescent="0.25">
      <c r="A4" s="11" t="s">
        <v>2</v>
      </c>
      <c r="B4" s="12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J4" s="13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ht="14.1" customHeight="1" x14ac:dyDescent="0.25">
      <c r="A5" s="1" t="s">
        <v>10</v>
      </c>
      <c r="B5" s="2">
        <v>2023</v>
      </c>
      <c r="C5" s="3">
        <v>72123</v>
      </c>
      <c r="D5" s="3">
        <v>45428</v>
      </c>
      <c r="E5" s="16">
        <f>D5/C5</f>
        <v>0.62986841922826287</v>
      </c>
      <c r="F5" s="3">
        <v>22239</v>
      </c>
      <c r="G5" s="16">
        <f>F5/D5</f>
        <v>0.48954389363388218</v>
      </c>
      <c r="H5" s="3">
        <v>7.3</v>
      </c>
      <c r="J5" s="13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ht="14.1" customHeight="1" x14ac:dyDescent="0.2">
      <c r="A6" s="3"/>
      <c r="B6" s="2">
        <v>2022</v>
      </c>
      <c r="C6" s="15">
        <v>53759</v>
      </c>
      <c r="D6" s="3">
        <v>51741</v>
      </c>
      <c r="E6" s="16">
        <f>D6/C6</f>
        <v>0.96246209936940796</v>
      </c>
      <c r="F6" s="3">
        <v>18374</v>
      </c>
      <c r="G6" s="16">
        <f>F6/D6</f>
        <v>0.35511489920952438</v>
      </c>
      <c r="H6" s="17">
        <v>7</v>
      </c>
      <c r="J6" s="19"/>
      <c r="L6" s="14"/>
      <c r="M6" s="14"/>
      <c r="N6" s="14"/>
      <c r="O6" s="14"/>
      <c r="P6" s="14"/>
      <c r="Q6" s="14"/>
      <c r="R6" s="14"/>
      <c r="S6" s="14"/>
      <c r="T6" s="14"/>
    </row>
    <row r="7" spans="1:20" ht="14.1" customHeight="1" x14ac:dyDescent="0.2">
      <c r="B7" s="2">
        <v>2021</v>
      </c>
      <c r="C7" s="15">
        <v>62406</v>
      </c>
      <c r="D7" s="3">
        <v>79920</v>
      </c>
      <c r="E7" s="18">
        <f>D7/C7</f>
        <v>1.2806460917219498</v>
      </c>
      <c r="F7" s="3">
        <v>30551</v>
      </c>
      <c r="G7" s="16">
        <f>F7/D7</f>
        <v>0.38226976976976978</v>
      </c>
      <c r="H7" s="3">
        <v>7.2</v>
      </c>
      <c r="J7" s="21"/>
    </row>
    <row r="8" spans="1:20" ht="14.1" customHeight="1" x14ac:dyDescent="0.2">
      <c r="C8" s="15"/>
      <c r="E8" s="20"/>
      <c r="F8" s="22"/>
      <c r="G8" s="20"/>
      <c r="H8" s="23"/>
    </row>
    <row r="9" spans="1:20" ht="14.1" customHeight="1" x14ac:dyDescent="0.2">
      <c r="A9" s="1" t="s">
        <v>11</v>
      </c>
      <c r="B9" s="2">
        <v>2023</v>
      </c>
      <c r="C9" s="3">
        <v>23670</v>
      </c>
      <c r="D9" s="3">
        <v>23633</v>
      </c>
      <c r="E9" s="16">
        <f>D9/C9</f>
        <v>0.99843683988170684</v>
      </c>
      <c r="F9" s="3">
        <v>13147</v>
      </c>
      <c r="G9" s="16">
        <f>F9/D9</f>
        <v>0.55629839631024414</v>
      </c>
      <c r="H9" s="3">
        <v>6.3</v>
      </c>
    </row>
    <row r="10" spans="1:20" ht="14.1" customHeight="1" x14ac:dyDescent="0.2">
      <c r="A10" s="3"/>
      <c r="B10" s="2">
        <v>2022</v>
      </c>
      <c r="C10" s="15">
        <v>16228</v>
      </c>
      <c r="D10" s="3">
        <v>19058</v>
      </c>
      <c r="E10" s="16">
        <f>D10/C10</f>
        <v>1.1743899433078631</v>
      </c>
      <c r="F10" s="3">
        <v>10074</v>
      </c>
      <c r="G10" s="16">
        <f>F10/D10</f>
        <v>0.52859691468149861</v>
      </c>
      <c r="H10" s="3">
        <v>5.9</v>
      </c>
    </row>
    <row r="11" spans="1:20" ht="14.1" customHeight="1" x14ac:dyDescent="0.2">
      <c r="B11" s="2">
        <v>2021</v>
      </c>
      <c r="C11" s="15">
        <v>22451</v>
      </c>
      <c r="D11" s="3">
        <v>26482</v>
      </c>
      <c r="E11" s="18">
        <f>D11/C11</f>
        <v>1.1795465680816</v>
      </c>
      <c r="F11" s="3">
        <v>12592</v>
      </c>
      <c r="G11" s="16">
        <f>F11/D11</f>
        <v>0.47549278755381014</v>
      </c>
      <c r="H11" s="3">
        <v>7.3</v>
      </c>
    </row>
    <row r="12" spans="1:20" ht="14.1" customHeight="1" x14ac:dyDescent="0.2">
      <c r="C12" s="15"/>
      <c r="E12" s="20"/>
      <c r="F12" s="22"/>
      <c r="G12" s="20"/>
      <c r="H12" s="23"/>
    </row>
    <row r="13" spans="1:20" ht="14.1" customHeight="1" x14ac:dyDescent="0.2">
      <c r="A13" s="1" t="s">
        <v>12</v>
      </c>
      <c r="B13" s="2">
        <v>2023</v>
      </c>
      <c r="C13" s="3">
        <v>56659</v>
      </c>
      <c r="D13" s="3">
        <v>58227</v>
      </c>
      <c r="E13" s="16">
        <f>D13/C13</f>
        <v>1.0276743324096789</v>
      </c>
      <c r="F13" s="3">
        <v>26424</v>
      </c>
      <c r="G13" s="16">
        <f>F13/D13</f>
        <v>0.45381008810345713</v>
      </c>
      <c r="H13" s="3">
        <v>5.3</v>
      </c>
    </row>
    <row r="14" spans="1:20" ht="14.1" customHeight="1" x14ac:dyDescent="0.2">
      <c r="A14" s="3"/>
      <c r="B14" s="2">
        <v>2022</v>
      </c>
      <c r="C14" s="15">
        <v>26363</v>
      </c>
      <c r="D14" s="3">
        <v>26663</v>
      </c>
      <c r="E14" s="16">
        <f>D14/C14</f>
        <v>1.011379585024466</v>
      </c>
      <c r="F14" s="3">
        <v>16864</v>
      </c>
      <c r="G14" s="16">
        <f>F14/D14</f>
        <v>0.6324869669579567</v>
      </c>
      <c r="H14" s="3">
        <v>6.3</v>
      </c>
    </row>
    <row r="15" spans="1:20" ht="14.1" customHeight="1" x14ac:dyDescent="0.2">
      <c r="B15" s="2">
        <v>2021</v>
      </c>
      <c r="C15" s="15">
        <v>43629.5</v>
      </c>
      <c r="D15" s="3">
        <v>64352</v>
      </c>
      <c r="E15" s="18">
        <f>D15/C15</f>
        <v>1.4749653330888504</v>
      </c>
      <c r="F15" s="3">
        <v>27260</v>
      </c>
      <c r="G15" s="16">
        <f>F15/D15</f>
        <v>0.42360765788165095</v>
      </c>
      <c r="H15" s="3">
        <v>4.9000000000000004</v>
      </c>
    </row>
    <row r="16" spans="1:20" ht="14.1" customHeight="1" x14ac:dyDescent="0.2">
      <c r="C16" s="15"/>
      <c r="E16" s="20"/>
      <c r="F16" s="22"/>
      <c r="G16" s="20"/>
      <c r="H16" s="23"/>
    </row>
    <row r="17" spans="1:9" ht="14.1" customHeight="1" x14ac:dyDescent="0.2">
      <c r="A17" s="1" t="s">
        <v>13</v>
      </c>
      <c r="B17" s="2">
        <v>2023</v>
      </c>
      <c r="C17" s="3">
        <v>42316</v>
      </c>
      <c r="D17" s="3">
        <v>43322</v>
      </c>
      <c r="E17" s="16">
        <f>D17/C17</f>
        <v>1.0237735135646091</v>
      </c>
      <c r="F17" s="3">
        <v>25889</v>
      </c>
      <c r="G17" s="16">
        <f>F17/D17</f>
        <v>0.59759475555145192</v>
      </c>
      <c r="H17" s="3">
        <v>5.2</v>
      </c>
    </row>
    <row r="18" spans="1:9" ht="14.1" customHeight="1" x14ac:dyDescent="0.2">
      <c r="A18" s="3"/>
      <c r="B18" s="2">
        <v>2022</v>
      </c>
      <c r="C18" s="15">
        <v>34397</v>
      </c>
      <c r="D18" s="3">
        <v>31007</v>
      </c>
      <c r="E18" s="16">
        <f>D18/C18</f>
        <v>0.90144489345001022</v>
      </c>
      <c r="F18" s="3">
        <v>18386</v>
      </c>
      <c r="G18" s="16">
        <f>F18/D18</f>
        <v>0.59296287934982428</v>
      </c>
      <c r="H18" s="3">
        <v>5.9</v>
      </c>
    </row>
    <row r="19" spans="1:9" ht="14.1" customHeight="1" x14ac:dyDescent="0.2">
      <c r="B19" s="2">
        <v>2021</v>
      </c>
      <c r="C19" s="15">
        <v>38532</v>
      </c>
      <c r="D19" s="3">
        <v>42963</v>
      </c>
      <c r="E19" s="18">
        <f>D19/C19</f>
        <v>1.1149953285580816</v>
      </c>
      <c r="F19" s="3">
        <v>25356</v>
      </c>
      <c r="G19" s="16">
        <f>F19/D19</f>
        <v>0.59018224984288803</v>
      </c>
      <c r="H19" s="3">
        <v>6.5</v>
      </c>
    </row>
    <row r="20" spans="1:9" ht="14.1" customHeight="1" x14ac:dyDescent="0.2">
      <c r="C20" s="15"/>
      <c r="E20" s="20"/>
      <c r="F20" s="22"/>
      <c r="G20" s="20"/>
      <c r="H20" s="23"/>
      <c r="I20" s="26"/>
    </row>
    <row r="21" spans="1:9" ht="14.1" customHeight="1" x14ac:dyDescent="0.2">
      <c r="A21" s="1" t="s">
        <v>14</v>
      </c>
      <c r="B21" s="2">
        <v>2023</v>
      </c>
      <c r="C21" s="3">
        <v>29949</v>
      </c>
      <c r="D21" s="3">
        <v>31353</v>
      </c>
      <c r="E21" s="16">
        <f>D21/C21</f>
        <v>1.0468796954823198</v>
      </c>
      <c r="F21" s="3">
        <v>15412</v>
      </c>
      <c r="G21" s="16">
        <f>F21/D21</f>
        <v>0.4915638056964246</v>
      </c>
      <c r="H21" s="3">
        <v>3.8</v>
      </c>
      <c r="I21" s="26"/>
    </row>
    <row r="22" spans="1:9" ht="14.1" customHeight="1" x14ac:dyDescent="0.2">
      <c r="A22" s="3"/>
      <c r="B22" s="2">
        <v>2022</v>
      </c>
      <c r="C22" s="15">
        <v>18194</v>
      </c>
      <c r="D22" s="3">
        <v>16930</v>
      </c>
      <c r="E22" s="16">
        <f>D22/C22</f>
        <v>0.93052654721336703</v>
      </c>
      <c r="F22" s="3">
        <v>8411</v>
      </c>
      <c r="G22" s="16">
        <f>F22/D22</f>
        <v>0.49681039574719432</v>
      </c>
      <c r="H22" s="3">
        <v>1.9</v>
      </c>
      <c r="I22" s="26"/>
    </row>
    <row r="23" spans="1:9" ht="14.1" customHeight="1" x14ac:dyDescent="0.2">
      <c r="B23" s="2">
        <v>2021</v>
      </c>
      <c r="C23" s="15">
        <v>25582</v>
      </c>
      <c r="D23" s="3">
        <v>27406</v>
      </c>
      <c r="E23" s="18">
        <f>D23/C23</f>
        <v>1.0713001329059495</v>
      </c>
      <c r="F23" s="3">
        <v>13055</v>
      </c>
      <c r="G23" s="16">
        <f>F23/D23</f>
        <v>0.47635554258191637</v>
      </c>
      <c r="H23" s="3">
        <v>2.2000000000000002</v>
      </c>
      <c r="I23" s="26"/>
    </row>
    <row r="24" spans="1:9" ht="14.1" customHeight="1" x14ac:dyDescent="0.2">
      <c r="C24" s="15"/>
      <c r="E24" s="20"/>
      <c r="F24" s="22"/>
      <c r="G24" s="20"/>
      <c r="H24" s="23"/>
      <c r="I24" s="26"/>
    </row>
    <row r="25" spans="1:9" ht="14.1" customHeight="1" x14ac:dyDescent="0.2">
      <c r="A25" s="1" t="s">
        <v>15</v>
      </c>
      <c r="B25" s="2">
        <v>2023</v>
      </c>
      <c r="C25" s="3">
        <v>36752</v>
      </c>
      <c r="D25" s="3">
        <v>37896</v>
      </c>
      <c r="E25" s="16">
        <f>D25/C25</f>
        <v>1.0311275576839356</v>
      </c>
      <c r="F25" s="3">
        <v>24996</v>
      </c>
      <c r="G25" s="16">
        <f>F25/D25</f>
        <v>0.65959468017732747</v>
      </c>
      <c r="H25" s="3">
        <v>4.5</v>
      </c>
      <c r="I25" s="26"/>
    </row>
    <row r="26" spans="1:9" ht="14.1" customHeight="1" x14ac:dyDescent="0.2">
      <c r="A26" s="3"/>
      <c r="B26" s="2">
        <v>2022</v>
      </c>
      <c r="C26" s="15">
        <v>41290</v>
      </c>
      <c r="D26" s="3">
        <v>38689</v>
      </c>
      <c r="E26" s="16">
        <f>D26/C26</f>
        <v>0.93700653911358678</v>
      </c>
      <c r="F26" s="3">
        <v>18352</v>
      </c>
      <c r="G26" s="16">
        <f>F26/D26</f>
        <v>0.47434671353614721</v>
      </c>
      <c r="H26" s="3">
        <v>5.0999999999999996</v>
      </c>
      <c r="I26" s="26"/>
    </row>
    <row r="27" spans="1:9" ht="14.1" customHeight="1" x14ac:dyDescent="0.2">
      <c r="B27" s="2">
        <v>2021</v>
      </c>
      <c r="C27" s="15">
        <v>38444</v>
      </c>
      <c r="D27" s="3">
        <v>36470</v>
      </c>
      <c r="E27" s="18">
        <f>D27/C27</f>
        <v>0.94865258557902399</v>
      </c>
      <c r="F27" s="3">
        <v>25000</v>
      </c>
      <c r="G27" s="16">
        <f>F27/D27</f>
        <v>0.6854949273375377</v>
      </c>
      <c r="H27" s="3">
        <v>4</v>
      </c>
      <c r="I27" s="26"/>
    </row>
    <row r="28" spans="1:9" ht="14.1" customHeight="1" x14ac:dyDescent="0.2">
      <c r="C28" s="15"/>
      <c r="E28" s="20"/>
      <c r="F28" s="22"/>
      <c r="G28" s="20"/>
      <c r="H28" s="23"/>
      <c r="I28" s="26"/>
    </row>
    <row r="29" spans="1:9" ht="14.1" customHeight="1" x14ac:dyDescent="0.2">
      <c r="A29" s="1" t="s">
        <v>16</v>
      </c>
      <c r="B29" s="2">
        <v>2023</v>
      </c>
      <c r="C29" s="3">
        <v>43058</v>
      </c>
      <c r="D29" s="3">
        <v>43557</v>
      </c>
      <c r="E29" s="16">
        <f>D29/C29</f>
        <v>1.0115890194621209</v>
      </c>
      <c r="F29" s="3">
        <v>29437</v>
      </c>
      <c r="G29" s="16">
        <f>F29/D29</f>
        <v>0.67582707716325729</v>
      </c>
      <c r="H29" s="3">
        <v>5.2</v>
      </c>
      <c r="I29" s="26"/>
    </row>
    <row r="30" spans="1:9" ht="14.1" customHeight="1" x14ac:dyDescent="0.2">
      <c r="A30" s="3"/>
      <c r="B30" s="2">
        <v>2022</v>
      </c>
      <c r="C30" s="15">
        <v>46529</v>
      </c>
      <c r="D30" s="3">
        <f>42904+56</f>
        <v>42960</v>
      </c>
      <c r="E30" s="16">
        <f>D30/C30</f>
        <v>0.92329514926175071</v>
      </c>
      <c r="F30" s="3">
        <v>25032</v>
      </c>
      <c r="G30" s="16">
        <f>F30/D30</f>
        <v>0.58268156424581008</v>
      </c>
      <c r="H30" s="3">
        <v>6.6</v>
      </c>
      <c r="I30" s="26"/>
    </row>
    <row r="31" spans="1:9" ht="14.1" customHeight="1" x14ac:dyDescent="0.2">
      <c r="B31" s="2">
        <v>2021</v>
      </c>
      <c r="C31" s="15">
        <v>41438.5</v>
      </c>
      <c r="D31" s="3">
        <v>36879</v>
      </c>
      <c r="E31" s="18">
        <f>D31/C31</f>
        <v>0.8899694728332348</v>
      </c>
      <c r="F31" s="3">
        <v>24216</v>
      </c>
      <c r="G31" s="16">
        <f>F31/D31</f>
        <v>0.65663385666639551</v>
      </c>
      <c r="H31" s="3">
        <v>8.1</v>
      </c>
      <c r="I31" s="26"/>
    </row>
    <row r="32" spans="1:9" ht="14.1" customHeight="1" x14ac:dyDescent="0.2">
      <c r="C32" s="15"/>
      <c r="E32" s="20"/>
      <c r="F32" s="22"/>
      <c r="G32" s="20"/>
      <c r="H32" s="23"/>
      <c r="I32" s="26"/>
    </row>
    <row r="33" spans="1:12" ht="14.1" customHeight="1" x14ac:dyDescent="0.2">
      <c r="A33" s="1" t="s">
        <v>17</v>
      </c>
      <c r="B33" s="2">
        <v>2023</v>
      </c>
      <c r="C33" s="3">
        <v>14965</v>
      </c>
      <c r="D33" s="3">
        <v>17639</v>
      </c>
      <c r="E33" s="16">
        <f>D33/C33</f>
        <v>1.1786835950551287</v>
      </c>
      <c r="F33" s="3">
        <v>9187</v>
      </c>
      <c r="G33" s="16">
        <f>F33/D33</f>
        <v>0.52083451442825557</v>
      </c>
      <c r="H33" s="3">
        <v>5.7</v>
      </c>
      <c r="I33" s="26"/>
    </row>
    <row r="34" spans="1:12" ht="14.1" customHeight="1" x14ac:dyDescent="0.2">
      <c r="A34" s="3"/>
      <c r="B34" s="2">
        <v>2022</v>
      </c>
      <c r="C34" s="15">
        <v>12423</v>
      </c>
      <c r="D34" s="3">
        <v>13345</v>
      </c>
      <c r="E34" s="16">
        <f>D34/C34</f>
        <v>1.0742171778153424</v>
      </c>
      <c r="F34" s="3">
        <v>7249</v>
      </c>
      <c r="G34" s="16">
        <f>F34/D34</f>
        <v>0.54319970026227049</v>
      </c>
      <c r="H34" s="3">
        <v>6.9</v>
      </c>
      <c r="I34" s="26"/>
    </row>
    <row r="35" spans="1:12" ht="14.1" customHeight="1" x14ac:dyDescent="0.2">
      <c r="B35" s="2">
        <v>2021</v>
      </c>
      <c r="C35" s="15">
        <v>14762</v>
      </c>
      <c r="D35" s="3">
        <v>17515</v>
      </c>
      <c r="E35" s="18">
        <f>D35/C35</f>
        <v>1.1864923452106761</v>
      </c>
      <c r="F35" s="3">
        <v>8599</v>
      </c>
      <c r="G35" s="16">
        <f>F35/D35</f>
        <v>0.49095061375963461</v>
      </c>
      <c r="H35" s="3">
        <v>7.9</v>
      </c>
      <c r="I35" s="26"/>
    </row>
    <row r="36" spans="1:12" ht="14.1" customHeight="1" x14ac:dyDescent="0.2">
      <c r="C36" s="15"/>
      <c r="E36" s="20"/>
      <c r="F36" s="22"/>
      <c r="G36" s="20"/>
      <c r="H36" s="23"/>
      <c r="I36" s="26"/>
    </row>
    <row r="37" spans="1:12" ht="14.1" customHeight="1" x14ac:dyDescent="0.2">
      <c r="A37" s="1" t="s">
        <v>18</v>
      </c>
      <c r="B37" s="2">
        <v>2023</v>
      </c>
      <c r="C37" s="3">
        <v>29600</v>
      </c>
      <c r="D37" s="3">
        <v>36367</v>
      </c>
      <c r="E37" s="16">
        <f>D37/C37</f>
        <v>1.2286148648648649</v>
      </c>
      <c r="F37" s="3">
        <v>16674</v>
      </c>
      <c r="G37" s="16">
        <f>F37/D37</f>
        <v>0.45849258943547722</v>
      </c>
      <c r="H37" s="3">
        <v>7.7</v>
      </c>
      <c r="I37" s="26"/>
    </row>
    <row r="38" spans="1:12" ht="14.1" customHeight="1" x14ac:dyDescent="0.2">
      <c r="A38" s="3"/>
      <c r="B38" s="2">
        <v>2022</v>
      </c>
      <c r="C38" s="15">
        <v>30687</v>
      </c>
      <c r="D38" s="3">
        <v>32437</v>
      </c>
      <c r="E38" s="16">
        <f>D38/C38</f>
        <v>1.0570274057418452</v>
      </c>
      <c r="F38" s="3">
        <v>15791</v>
      </c>
      <c r="G38" s="16">
        <f>F38/D38</f>
        <v>0.48682060609797456</v>
      </c>
      <c r="H38" s="3">
        <v>0.68</v>
      </c>
      <c r="I38" s="26"/>
      <c r="L38" s="25"/>
    </row>
    <row r="39" spans="1:12" ht="14.1" customHeight="1" x14ac:dyDescent="0.2">
      <c r="B39" s="2">
        <v>2021</v>
      </c>
      <c r="C39" s="15">
        <v>32511.5</v>
      </c>
      <c r="D39" s="3">
        <v>38016</v>
      </c>
      <c r="E39" s="18">
        <f>D39/C39</f>
        <v>1.1693093213170724</v>
      </c>
      <c r="F39" s="3">
        <v>16910</v>
      </c>
      <c r="G39" s="16">
        <f>F39/D39</f>
        <v>0.44481271043771042</v>
      </c>
      <c r="H39" s="3">
        <v>5.0999999999999996</v>
      </c>
      <c r="I39" s="26"/>
    </row>
    <row r="40" spans="1:12" ht="14.1" customHeight="1" x14ac:dyDescent="0.2">
      <c r="C40" s="15"/>
      <c r="E40" s="20"/>
      <c r="F40" s="22"/>
      <c r="G40" s="20"/>
      <c r="H40" s="95"/>
      <c r="I40" s="26"/>
    </row>
    <row r="41" spans="1:12" ht="14.1" customHeight="1" x14ac:dyDescent="0.2">
      <c r="A41" s="27" t="s">
        <v>19</v>
      </c>
      <c r="B41" s="28">
        <v>2023</v>
      </c>
      <c r="C41" s="29">
        <f>SUM(C37+C33+C29+C25+C21+C17+C13+C9+C5)</f>
        <v>349092</v>
      </c>
      <c r="D41" s="29">
        <f t="shared" ref="D41:F41" si="0">SUM(D37+D33+D29+D25+D21+D17+D13+D9+D5)</f>
        <v>337422</v>
      </c>
      <c r="E41" s="31">
        <f>D41/C41</f>
        <v>0.96657041696744694</v>
      </c>
      <c r="F41" s="29">
        <f t="shared" si="0"/>
        <v>183405</v>
      </c>
      <c r="G41" s="31">
        <f>F41/D41</f>
        <v>0.5435478421679677</v>
      </c>
      <c r="H41" s="30">
        <v>6.2</v>
      </c>
      <c r="I41" s="26"/>
    </row>
    <row r="42" spans="1:12" ht="14.1" customHeight="1" x14ac:dyDescent="0.2">
      <c r="A42" s="27"/>
      <c r="B42" s="28">
        <v>2022</v>
      </c>
      <c r="C42" s="29">
        <f>SUM(C38+C34+C30+C26+C22+C18+C14+C10+C6)</f>
        <v>279870</v>
      </c>
      <c r="D42" s="30">
        <f>SUM(D38+D34+D30+D26+D22+D18+D14+D10+D6)</f>
        <v>272830</v>
      </c>
      <c r="E42" s="31">
        <f>D42/C42</f>
        <v>0.9748454639654125</v>
      </c>
      <c r="F42" s="30">
        <f>SUM(F38+F34+F30+F26+F22+F18+F14+F10+F6)</f>
        <v>138533</v>
      </c>
      <c r="G42" s="31">
        <f>F42/D42</f>
        <v>0.50776307590807468</v>
      </c>
      <c r="H42" s="30">
        <v>5.3</v>
      </c>
      <c r="I42" s="26"/>
    </row>
    <row r="43" spans="1:12" ht="14.1" customHeight="1" x14ac:dyDescent="0.2">
      <c r="A43" s="27"/>
      <c r="B43" s="28">
        <v>2021</v>
      </c>
      <c r="C43" s="29">
        <f>SUM(C39+C35+C31+C27+C23+C19+C15+C11+C7)</f>
        <v>319756.5</v>
      </c>
      <c r="D43" s="30">
        <f>SUM(D39+D35+D31+D27+D23+D19+D15+D11+D7)</f>
        <v>370003</v>
      </c>
      <c r="E43" s="32">
        <f>D43/C43</f>
        <v>1.1571398861321036</v>
      </c>
      <c r="F43" s="30">
        <f>SUM(F39+F35+F31+F27+F23+F19+F15+F11+F7)</f>
        <v>183539</v>
      </c>
      <c r="G43" s="32">
        <f>F43/D43</f>
        <v>0.49604732934597828</v>
      </c>
      <c r="H43" s="30">
        <v>5.9</v>
      </c>
      <c r="I43" s="26"/>
    </row>
    <row r="44" spans="1:12" x14ac:dyDescent="0.2">
      <c r="A44" s="35"/>
      <c r="B44" s="36"/>
      <c r="C44" s="37"/>
      <c r="D44" s="37"/>
      <c r="E44" s="37"/>
      <c r="F44" s="38"/>
      <c r="G44" s="38"/>
      <c r="H44" s="39"/>
    </row>
    <row r="45" spans="1:12" x14ac:dyDescent="0.2">
      <c r="A45" s="11"/>
      <c r="B45" s="40"/>
      <c r="C45" s="41"/>
      <c r="D45" s="41"/>
      <c r="E45" s="41"/>
      <c r="F45" s="42"/>
      <c r="G45" s="42"/>
      <c r="H45" s="43"/>
    </row>
    <row r="46" spans="1:12" ht="18" customHeight="1" x14ac:dyDescent="0.2">
      <c r="A46" s="44"/>
      <c r="B46" s="9"/>
      <c r="C46" s="96" t="s">
        <v>58</v>
      </c>
      <c r="D46" s="96"/>
      <c r="E46" s="96"/>
      <c r="F46" s="96"/>
      <c r="G46" s="96"/>
      <c r="H46" s="96"/>
    </row>
    <row r="47" spans="1:12" ht="42" customHeight="1" x14ac:dyDescent="0.2">
      <c r="A47" s="11" t="s">
        <v>2</v>
      </c>
      <c r="B47" s="12" t="s">
        <v>3</v>
      </c>
      <c r="C47" s="10" t="s">
        <v>21</v>
      </c>
      <c r="D47" s="10" t="s">
        <v>5</v>
      </c>
      <c r="E47" s="10" t="s">
        <v>22</v>
      </c>
      <c r="F47" s="10" t="s">
        <v>23</v>
      </c>
      <c r="G47" s="10" t="s">
        <v>8</v>
      </c>
      <c r="H47" s="10" t="s">
        <v>9</v>
      </c>
    </row>
    <row r="48" spans="1:12" ht="14.1" customHeight="1" x14ac:dyDescent="0.2">
      <c r="A48" s="1" t="s">
        <v>10</v>
      </c>
      <c r="B48" s="2">
        <v>2023</v>
      </c>
      <c r="C48" s="89" t="s">
        <v>56</v>
      </c>
      <c r="D48" s="89" t="s">
        <v>56</v>
      </c>
      <c r="E48" s="89" t="s">
        <v>56</v>
      </c>
      <c r="F48" s="89" t="s">
        <v>56</v>
      </c>
      <c r="G48" s="89" t="s">
        <v>56</v>
      </c>
      <c r="H48" s="89" t="s">
        <v>56</v>
      </c>
    </row>
    <row r="49" spans="1:8" ht="14.1" customHeight="1" x14ac:dyDescent="0.2">
      <c r="B49" s="2">
        <v>2022</v>
      </c>
      <c r="C49" s="3">
        <v>12873</v>
      </c>
      <c r="D49" s="3">
        <v>14280</v>
      </c>
      <c r="E49" s="16">
        <f>D49/C49</f>
        <v>1.1092985318107667</v>
      </c>
      <c r="F49" s="3">
        <v>4633</v>
      </c>
      <c r="G49" s="16">
        <f>F49/D49</f>
        <v>0.32443977591036416</v>
      </c>
      <c r="H49" s="3">
        <v>3.7</v>
      </c>
    </row>
    <row r="50" spans="1:8" ht="14.1" customHeight="1" x14ac:dyDescent="0.2">
      <c r="A50" s="3"/>
      <c r="B50" s="2">
        <v>2021</v>
      </c>
      <c r="C50" s="22">
        <v>6857</v>
      </c>
      <c r="D50" s="22">
        <v>6720</v>
      </c>
      <c r="E50" s="20">
        <f>D50/C50</f>
        <v>0.9800204170920227</v>
      </c>
      <c r="F50" s="22">
        <v>2027</v>
      </c>
      <c r="G50" s="20">
        <f>F50/C50</f>
        <v>0.29561032521510866</v>
      </c>
      <c r="H50" s="45">
        <v>2.5</v>
      </c>
    </row>
    <row r="51" spans="1:8" ht="14.1" customHeight="1" x14ac:dyDescent="0.2">
      <c r="A51" s="3"/>
      <c r="C51" s="22"/>
      <c r="D51" s="22"/>
      <c r="E51" s="20"/>
      <c r="F51" s="22"/>
      <c r="G51" s="20"/>
      <c r="H51" s="23"/>
    </row>
    <row r="52" spans="1:8" ht="14.1" customHeight="1" x14ac:dyDescent="0.2">
      <c r="A52" s="1" t="s">
        <v>11</v>
      </c>
      <c r="B52" s="2">
        <v>2023</v>
      </c>
      <c r="C52" s="89" t="s">
        <v>56</v>
      </c>
      <c r="D52" s="89" t="s">
        <v>56</v>
      </c>
      <c r="E52" s="89" t="s">
        <v>56</v>
      </c>
      <c r="F52" s="89" t="s">
        <v>56</v>
      </c>
      <c r="G52" s="89" t="s">
        <v>56</v>
      </c>
      <c r="H52" s="89" t="s">
        <v>56</v>
      </c>
    </row>
    <row r="53" spans="1:8" ht="14.1" customHeight="1" x14ac:dyDescent="0.2">
      <c r="B53" s="2">
        <v>2022</v>
      </c>
      <c r="C53" s="3">
        <v>4512</v>
      </c>
      <c r="D53" s="3">
        <v>5411</v>
      </c>
      <c r="E53" s="16">
        <f>D53/C53</f>
        <v>1.1992464539007093</v>
      </c>
      <c r="F53" s="3">
        <v>2024</v>
      </c>
      <c r="G53" s="16">
        <f>F53/D53</f>
        <v>0.37405285529476989</v>
      </c>
      <c r="H53" s="17">
        <v>7</v>
      </c>
    </row>
    <row r="54" spans="1:8" ht="14.1" customHeight="1" x14ac:dyDescent="0.2">
      <c r="A54" s="3"/>
      <c r="B54" s="2">
        <v>2021</v>
      </c>
      <c r="C54" s="22">
        <v>3080</v>
      </c>
      <c r="D54" s="22">
        <v>3080</v>
      </c>
      <c r="E54" s="20">
        <f>D54/C54</f>
        <v>1</v>
      </c>
      <c r="F54" s="22">
        <v>1276</v>
      </c>
      <c r="G54" s="20">
        <f>F54/C54</f>
        <v>0.41428571428571431</v>
      </c>
      <c r="H54" s="23">
        <v>4.5</v>
      </c>
    </row>
    <row r="55" spans="1:8" ht="14.1" customHeight="1" x14ac:dyDescent="0.2">
      <c r="C55" s="22"/>
      <c r="D55" s="22"/>
      <c r="E55" s="20"/>
      <c r="F55" s="22"/>
      <c r="G55" s="20"/>
      <c r="H55" s="23"/>
    </row>
    <row r="56" spans="1:8" ht="14.1" customHeight="1" x14ac:dyDescent="0.2">
      <c r="A56" s="1" t="s">
        <v>12</v>
      </c>
      <c r="B56" s="2">
        <v>2023</v>
      </c>
      <c r="C56" s="89" t="s">
        <v>56</v>
      </c>
      <c r="D56" s="89" t="s">
        <v>56</v>
      </c>
      <c r="E56" s="89" t="s">
        <v>56</v>
      </c>
      <c r="F56" s="89" t="s">
        <v>56</v>
      </c>
      <c r="G56" s="89" t="s">
        <v>56</v>
      </c>
      <c r="H56" s="89" t="s">
        <v>56</v>
      </c>
    </row>
    <row r="57" spans="1:8" ht="14.1" customHeight="1" x14ac:dyDescent="0.2">
      <c r="B57" s="2">
        <v>2022</v>
      </c>
      <c r="C57" s="3">
        <v>8980</v>
      </c>
      <c r="D57" s="3">
        <v>10879</v>
      </c>
      <c r="E57" s="16">
        <f>D57/C57</f>
        <v>1.2114699331848553</v>
      </c>
      <c r="F57" s="3">
        <v>4204</v>
      </c>
      <c r="G57" s="16">
        <f>F57/D57</f>
        <v>0.38643257652357754</v>
      </c>
      <c r="H57" s="17">
        <v>4</v>
      </c>
    </row>
    <row r="58" spans="1:8" ht="14.1" customHeight="1" x14ac:dyDescent="0.2">
      <c r="B58" s="2">
        <v>2021</v>
      </c>
      <c r="C58" s="22">
        <v>6029</v>
      </c>
      <c r="D58" s="22">
        <v>6029</v>
      </c>
      <c r="E58" s="20">
        <f>D58/C58</f>
        <v>1</v>
      </c>
      <c r="F58" s="22">
        <v>1954</v>
      </c>
      <c r="G58" s="20">
        <f>F58/C58</f>
        <v>0.32410018245148448</v>
      </c>
      <c r="H58" s="23">
        <v>0</v>
      </c>
    </row>
    <row r="59" spans="1:8" ht="14.1" customHeight="1" x14ac:dyDescent="0.2">
      <c r="C59" s="22"/>
      <c r="D59" s="22"/>
      <c r="E59" s="20"/>
      <c r="F59" s="22"/>
      <c r="G59" s="20"/>
      <c r="H59" s="23"/>
    </row>
    <row r="60" spans="1:8" ht="14.1" customHeight="1" x14ac:dyDescent="0.2">
      <c r="A60" s="1" t="s">
        <v>13</v>
      </c>
      <c r="B60" s="2">
        <v>2023</v>
      </c>
      <c r="C60" s="89" t="s">
        <v>56</v>
      </c>
      <c r="D60" s="89" t="s">
        <v>56</v>
      </c>
      <c r="E60" s="89" t="s">
        <v>56</v>
      </c>
      <c r="F60" s="89" t="s">
        <v>56</v>
      </c>
      <c r="G60" s="89" t="s">
        <v>56</v>
      </c>
      <c r="H60" s="89" t="s">
        <v>56</v>
      </c>
    </row>
    <row r="61" spans="1:8" ht="14.1" customHeight="1" x14ac:dyDescent="0.2">
      <c r="B61" s="2">
        <v>2022</v>
      </c>
      <c r="C61" s="3">
        <v>7998</v>
      </c>
      <c r="D61" s="3">
        <v>8487</v>
      </c>
      <c r="E61" s="16">
        <f>D61/C61</f>
        <v>1.0611402850712679</v>
      </c>
      <c r="F61" s="3">
        <v>2630</v>
      </c>
      <c r="G61" s="16">
        <f>F61/D61</f>
        <v>0.30988570755272771</v>
      </c>
      <c r="H61" s="17">
        <v>2.5</v>
      </c>
    </row>
    <row r="62" spans="1:8" ht="14.1" customHeight="1" x14ac:dyDescent="0.2">
      <c r="A62" s="3"/>
      <c r="B62" s="2">
        <v>2021</v>
      </c>
      <c r="C62" s="22">
        <v>4037</v>
      </c>
      <c r="D62" s="22">
        <v>4144</v>
      </c>
      <c r="E62" s="20">
        <f>D62/C62</f>
        <v>1.0265048303195443</v>
      </c>
      <c r="F62" s="22">
        <v>1262</v>
      </c>
      <c r="G62" s="20">
        <f>F62/C62</f>
        <v>0.31260837255387663</v>
      </c>
      <c r="H62" s="23">
        <v>4.4000000000000004</v>
      </c>
    </row>
    <row r="63" spans="1:8" ht="14.1" customHeight="1" x14ac:dyDescent="0.2">
      <c r="C63" s="22"/>
      <c r="D63" s="22"/>
      <c r="E63" s="20"/>
      <c r="F63" s="22"/>
      <c r="G63" s="20"/>
      <c r="H63" s="23"/>
    </row>
    <row r="64" spans="1:8" ht="14.1" customHeight="1" x14ac:dyDescent="0.2">
      <c r="A64" s="1" t="s">
        <v>14</v>
      </c>
      <c r="B64" s="2">
        <v>2023</v>
      </c>
      <c r="C64" s="89" t="s">
        <v>56</v>
      </c>
      <c r="D64" s="89" t="s">
        <v>56</v>
      </c>
      <c r="E64" s="89" t="s">
        <v>56</v>
      </c>
      <c r="F64" s="89" t="s">
        <v>56</v>
      </c>
      <c r="G64" s="89" t="s">
        <v>56</v>
      </c>
      <c r="H64" s="89" t="s">
        <v>56</v>
      </c>
    </row>
    <row r="65" spans="1:8" ht="14.1" customHeight="1" x14ac:dyDescent="0.2">
      <c r="B65" s="2">
        <v>2022</v>
      </c>
      <c r="C65" s="3">
        <v>5406</v>
      </c>
      <c r="D65" s="3">
        <v>5411</v>
      </c>
      <c r="E65" s="16">
        <f>D65/C65</f>
        <v>1.0009248982611914</v>
      </c>
      <c r="F65" s="3">
        <v>1806</v>
      </c>
      <c r="G65" s="16">
        <f>F65/D65</f>
        <v>0.33376455368693403</v>
      </c>
      <c r="H65" s="3">
        <v>5</v>
      </c>
    </row>
    <row r="66" spans="1:8" ht="14.1" customHeight="1" x14ac:dyDescent="0.2">
      <c r="A66" s="3"/>
      <c r="B66" s="2">
        <v>2021</v>
      </c>
      <c r="C66" s="22">
        <v>4617</v>
      </c>
      <c r="D66" s="22">
        <v>4617</v>
      </c>
      <c r="E66" s="20">
        <f>D66/C66</f>
        <v>1</v>
      </c>
      <c r="F66" s="22">
        <v>891</v>
      </c>
      <c r="G66" s="20">
        <f>F66/C66</f>
        <v>0.19298245614035087</v>
      </c>
      <c r="H66" s="45">
        <v>3.7</v>
      </c>
    </row>
    <row r="67" spans="1:8" ht="14.1" customHeight="1" x14ac:dyDescent="0.2">
      <c r="C67" s="22"/>
      <c r="D67" s="22"/>
      <c r="E67" s="20"/>
      <c r="F67" s="22"/>
      <c r="G67" s="20"/>
      <c r="H67" s="23"/>
    </row>
    <row r="68" spans="1:8" ht="14.1" customHeight="1" x14ac:dyDescent="0.2">
      <c r="A68" s="1" t="s">
        <v>15</v>
      </c>
      <c r="B68" s="2">
        <v>2023</v>
      </c>
      <c r="C68" s="89" t="s">
        <v>56</v>
      </c>
      <c r="D68" s="89" t="s">
        <v>56</v>
      </c>
      <c r="E68" s="89" t="s">
        <v>56</v>
      </c>
      <c r="F68" s="89" t="s">
        <v>56</v>
      </c>
      <c r="G68" s="89" t="s">
        <v>56</v>
      </c>
      <c r="H68" s="89" t="s">
        <v>56</v>
      </c>
    </row>
    <row r="69" spans="1:8" ht="14.1" customHeight="1" x14ac:dyDescent="0.2">
      <c r="B69" s="2">
        <v>2022</v>
      </c>
      <c r="C69" s="3">
        <v>8316</v>
      </c>
      <c r="D69" s="3">
        <v>4392</v>
      </c>
      <c r="E69" s="16">
        <f>D69/C69</f>
        <v>0.52813852813852813</v>
      </c>
      <c r="F69" s="3">
        <v>1164</v>
      </c>
      <c r="G69" s="16">
        <f>F69/D69</f>
        <v>0.2650273224043716</v>
      </c>
      <c r="H69" s="17">
        <v>1.1000000000000001</v>
      </c>
    </row>
    <row r="70" spans="1:8" ht="14.1" customHeight="1" x14ac:dyDescent="0.2">
      <c r="A70" s="3"/>
      <c r="B70" s="2">
        <v>2021</v>
      </c>
      <c r="C70" s="22">
        <v>4215</v>
      </c>
      <c r="D70" s="22">
        <v>2692</v>
      </c>
      <c r="E70" s="20">
        <f>D70/C70</f>
        <v>0.63867141162514829</v>
      </c>
      <c r="F70" s="22">
        <v>675</v>
      </c>
      <c r="G70" s="20">
        <f>F70/C70</f>
        <v>0.16014234875444841</v>
      </c>
      <c r="H70" s="45">
        <v>1.6</v>
      </c>
    </row>
    <row r="71" spans="1:8" ht="14.1" customHeight="1" x14ac:dyDescent="0.2">
      <c r="C71" s="22"/>
      <c r="D71" s="22"/>
      <c r="E71" s="20"/>
      <c r="F71" s="22"/>
      <c r="G71" s="20"/>
      <c r="H71" s="23"/>
    </row>
    <row r="72" spans="1:8" ht="14.1" customHeight="1" x14ac:dyDescent="0.2">
      <c r="A72" s="1" t="s">
        <v>16</v>
      </c>
      <c r="B72" s="2">
        <v>2023</v>
      </c>
      <c r="C72" s="89" t="s">
        <v>56</v>
      </c>
      <c r="D72" s="89" t="s">
        <v>56</v>
      </c>
      <c r="E72" s="89" t="s">
        <v>56</v>
      </c>
      <c r="F72" s="89" t="s">
        <v>56</v>
      </c>
      <c r="G72" s="89" t="s">
        <v>56</v>
      </c>
      <c r="H72" s="89" t="s">
        <v>56</v>
      </c>
    </row>
    <row r="73" spans="1:8" ht="14.1" customHeight="1" x14ac:dyDescent="0.2">
      <c r="B73" s="2">
        <v>2022</v>
      </c>
      <c r="C73" s="3">
        <v>8795</v>
      </c>
      <c r="D73" s="3">
        <v>6673</v>
      </c>
      <c r="E73" s="16">
        <f>D73/C73</f>
        <v>0.75872654917566795</v>
      </c>
      <c r="F73" s="3">
        <v>2980</v>
      </c>
      <c r="G73" s="16">
        <f>F73/D73</f>
        <v>0.44657575303461711</v>
      </c>
      <c r="H73" s="3">
        <v>3.4</v>
      </c>
    </row>
    <row r="74" spans="1:8" ht="14.1" customHeight="1" x14ac:dyDescent="0.2">
      <c r="A74" s="3"/>
      <c r="B74" s="2">
        <v>2021</v>
      </c>
      <c r="C74" s="22">
        <v>4409</v>
      </c>
      <c r="D74" s="22">
        <v>4174</v>
      </c>
      <c r="E74" s="20">
        <f>D74/C74</f>
        <v>0.94669993195735991</v>
      </c>
      <c r="F74" s="22">
        <v>1437</v>
      </c>
      <c r="G74" s="20">
        <f>F74/C74</f>
        <v>0.32592424586073937</v>
      </c>
      <c r="H74" s="45">
        <v>3.7</v>
      </c>
    </row>
    <row r="75" spans="1:8" ht="14.1" customHeight="1" x14ac:dyDescent="0.2">
      <c r="C75" s="22"/>
      <c r="D75" s="22"/>
      <c r="E75" s="20"/>
      <c r="F75" s="22"/>
      <c r="G75" s="20"/>
      <c r="H75" s="23"/>
    </row>
    <row r="76" spans="1:8" ht="14.1" customHeight="1" x14ac:dyDescent="0.2">
      <c r="A76" s="1" t="s">
        <v>17</v>
      </c>
      <c r="B76" s="2">
        <v>2023</v>
      </c>
      <c r="C76" s="89" t="s">
        <v>56</v>
      </c>
      <c r="D76" s="89" t="s">
        <v>56</v>
      </c>
      <c r="E76" s="89" t="s">
        <v>56</v>
      </c>
      <c r="F76" s="89" t="s">
        <v>56</v>
      </c>
      <c r="G76" s="89" t="s">
        <v>56</v>
      </c>
      <c r="H76" s="89" t="s">
        <v>56</v>
      </c>
    </row>
    <row r="77" spans="1:8" ht="14.1" customHeight="1" x14ac:dyDescent="0.2">
      <c r="B77" s="2">
        <v>2022</v>
      </c>
      <c r="C77" s="3">
        <v>3185</v>
      </c>
      <c r="D77" s="3">
        <v>3347</v>
      </c>
      <c r="E77" s="16">
        <f>D77/C77</f>
        <v>1.0508634222919937</v>
      </c>
      <c r="F77" s="3">
        <v>1352</v>
      </c>
      <c r="G77" s="16">
        <f>F77/D77</f>
        <v>0.40394383029578729</v>
      </c>
      <c r="H77" s="3">
        <v>1.1000000000000001</v>
      </c>
    </row>
    <row r="78" spans="1:8" ht="14.1" customHeight="1" x14ac:dyDescent="0.2">
      <c r="A78" s="3"/>
      <c r="B78" s="2">
        <v>2021</v>
      </c>
      <c r="C78" s="22">
        <v>2057</v>
      </c>
      <c r="D78" s="22">
        <v>2057</v>
      </c>
      <c r="E78" s="20">
        <f>D78/C78</f>
        <v>1</v>
      </c>
      <c r="F78" s="22">
        <v>307</v>
      </c>
      <c r="G78" s="20">
        <f>F78/C78</f>
        <v>0.149246475449684</v>
      </c>
      <c r="H78" s="23">
        <v>0</v>
      </c>
    </row>
    <row r="79" spans="1:8" ht="14.1" customHeight="1" x14ac:dyDescent="0.2">
      <c r="C79" s="22"/>
      <c r="D79" s="22"/>
      <c r="E79" s="20"/>
      <c r="F79" s="22"/>
      <c r="G79" s="20"/>
      <c r="H79" s="23"/>
    </row>
    <row r="80" spans="1:8" ht="14.1" customHeight="1" x14ac:dyDescent="0.2">
      <c r="A80" s="1" t="s">
        <v>18</v>
      </c>
      <c r="B80" s="2">
        <v>2023</v>
      </c>
      <c r="C80" s="89" t="s">
        <v>56</v>
      </c>
      <c r="D80" s="89" t="s">
        <v>56</v>
      </c>
      <c r="E80" s="89" t="s">
        <v>56</v>
      </c>
      <c r="F80" s="89" t="s">
        <v>56</v>
      </c>
      <c r="G80" s="89" t="s">
        <v>56</v>
      </c>
      <c r="H80" s="89" t="s">
        <v>56</v>
      </c>
    </row>
    <row r="81" spans="1:256" ht="14.1" customHeight="1" x14ac:dyDescent="0.2">
      <c r="B81" s="2">
        <v>2022</v>
      </c>
      <c r="C81" s="3">
        <v>6960</v>
      </c>
      <c r="D81" s="46">
        <v>7263</v>
      </c>
      <c r="E81" s="16">
        <f>D81/C81</f>
        <v>1.0435344827586206</v>
      </c>
      <c r="F81" s="46">
        <v>1939</v>
      </c>
      <c r="G81" s="16">
        <f>F81/D81</f>
        <v>0.26696957180228553</v>
      </c>
      <c r="H81" s="3">
        <v>3.6</v>
      </c>
    </row>
    <row r="82" spans="1:256" ht="14.1" customHeight="1" x14ac:dyDescent="0.2">
      <c r="A82" s="3"/>
      <c r="B82" s="2">
        <v>2021</v>
      </c>
      <c r="C82" s="3">
        <v>3567</v>
      </c>
      <c r="D82" s="3">
        <v>3905</v>
      </c>
      <c r="E82" s="20">
        <f>D82/C82</f>
        <v>1.0947574992991309</v>
      </c>
      <c r="F82" s="22">
        <v>809</v>
      </c>
      <c r="G82" s="20">
        <f>F82/C82</f>
        <v>0.22680123352957668</v>
      </c>
      <c r="H82" s="45">
        <v>2.9</v>
      </c>
    </row>
    <row r="83" spans="1:256" ht="14.1" customHeight="1" x14ac:dyDescent="0.2">
      <c r="C83" s="22"/>
      <c r="D83" s="22"/>
      <c r="E83" s="20"/>
      <c r="F83" s="22"/>
      <c r="G83" s="20"/>
      <c r="H83" s="23"/>
    </row>
    <row r="84" spans="1:256" ht="14.1" customHeight="1" x14ac:dyDescent="0.2">
      <c r="A84" s="27" t="s">
        <v>19</v>
      </c>
      <c r="B84" s="28">
        <v>2023</v>
      </c>
      <c r="C84" s="90" t="s">
        <v>56</v>
      </c>
      <c r="D84" s="90" t="s">
        <v>56</v>
      </c>
      <c r="E84" s="90" t="s">
        <v>56</v>
      </c>
      <c r="F84" s="90" t="s">
        <v>56</v>
      </c>
      <c r="G84" s="90" t="s">
        <v>56</v>
      </c>
      <c r="H84" s="91" t="s">
        <v>56</v>
      </c>
    </row>
    <row r="85" spans="1:256" ht="14.1" customHeight="1" x14ac:dyDescent="0.2">
      <c r="A85" s="27"/>
      <c r="B85" s="28">
        <v>2022</v>
      </c>
      <c r="C85" s="33">
        <f>C81+C77+C73+C69+C65+C61+C57+C53+C49</f>
        <v>67025</v>
      </c>
      <c r="D85" s="33">
        <f>D81+D77+D73+D69+D65+D61+D57+D53+D49</f>
        <v>66143</v>
      </c>
      <c r="E85" s="31">
        <f>D85/C85</f>
        <v>0.98684073107049608</v>
      </c>
      <c r="F85" s="33">
        <f>F81+F77+F73+F69+F65+F61+F57+F53+F49</f>
        <v>22732</v>
      </c>
      <c r="G85" s="32">
        <f>F85/C85</f>
        <v>0.33915703095859756</v>
      </c>
      <c r="H85" s="30">
        <v>3.5</v>
      </c>
    </row>
    <row r="86" spans="1:256" ht="14.1" customHeight="1" x14ac:dyDescent="0.2">
      <c r="A86" s="47"/>
      <c r="B86" s="48">
        <v>2021</v>
      </c>
      <c r="C86" s="49">
        <v>38868</v>
      </c>
      <c r="D86" s="49">
        <v>33513</v>
      </c>
      <c r="E86" s="50">
        <f>D86/C86</f>
        <v>0.86222599567767833</v>
      </c>
      <c r="F86" s="49">
        <v>10621</v>
      </c>
      <c r="G86" s="50">
        <f>F86/C86</f>
        <v>0.27325820726561695</v>
      </c>
      <c r="H86" s="51">
        <v>2.7</v>
      </c>
      <c r="HP86" s="53"/>
      <c r="HQ86" s="53"/>
      <c r="HR86" s="53"/>
      <c r="HS86" s="53"/>
      <c r="HT86" s="53"/>
      <c r="HU86" s="53"/>
      <c r="HV86" s="53"/>
      <c r="HW86" s="53"/>
      <c r="HX86" s="53"/>
      <c r="HY86" s="53"/>
      <c r="HZ86" s="53"/>
      <c r="IA86" s="53"/>
      <c r="IB86" s="53"/>
      <c r="IC86" s="53"/>
      <c r="ID86" s="53"/>
      <c r="IE86" s="53"/>
      <c r="IF86" s="53"/>
      <c r="IG86" s="53"/>
      <c r="IH86" s="53"/>
      <c r="II86" s="53"/>
      <c r="IJ86" s="53"/>
      <c r="IK86" s="53"/>
      <c r="IL86" s="53"/>
      <c r="IM86" s="53"/>
      <c r="IN86" s="53"/>
      <c r="IO86" s="53"/>
      <c r="IP86" s="53"/>
      <c r="IQ86" s="53"/>
      <c r="IR86" s="53"/>
      <c r="IS86" s="53"/>
      <c r="IT86" s="53"/>
      <c r="IU86" s="53"/>
      <c r="IV86" s="53"/>
    </row>
    <row r="87" spans="1:256" ht="14.1" customHeight="1" x14ac:dyDescent="0.2">
      <c r="A87" s="11"/>
      <c r="B87" s="40"/>
      <c r="C87" s="41"/>
      <c r="D87" s="41"/>
      <c r="E87" s="41"/>
      <c r="F87" s="42"/>
      <c r="G87" s="42"/>
      <c r="H87" s="43"/>
    </row>
    <row r="88" spans="1:256" ht="14.1" customHeight="1" x14ac:dyDescent="0.2">
      <c r="A88" s="44"/>
      <c r="B88" s="9"/>
      <c r="C88" s="96" t="s">
        <v>24</v>
      </c>
      <c r="D88" s="96"/>
      <c r="E88" s="96"/>
      <c r="F88" s="96"/>
      <c r="G88" s="96"/>
      <c r="H88" s="96"/>
    </row>
    <row r="89" spans="1:256" ht="51.75" customHeight="1" x14ac:dyDescent="0.2">
      <c r="A89" s="11" t="s">
        <v>2</v>
      </c>
      <c r="B89" s="12" t="s">
        <v>3</v>
      </c>
      <c r="C89" s="10" t="s">
        <v>25</v>
      </c>
      <c r="D89" s="10" t="s">
        <v>26</v>
      </c>
      <c r="E89" s="10" t="s">
        <v>27</v>
      </c>
      <c r="F89" s="10" t="s">
        <v>23</v>
      </c>
      <c r="G89" s="10" t="s">
        <v>8</v>
      </c>
      <c r="H89" s="10" t="s">
        <v>9</v>
      </c>
    </row>
    <row r="90" spans="1:256" ht="14.1" customHeight="1" x14ac:dyDescent="0.2">
      <c r="A90" s="1" t="s">
        <v>10</v>
      </c>
      <c r="B90" s="2">
        <v>2023</v>
      </c>
      <c r="C90" s="22">
        <v>83346</v>
      </c>
      <c r="D90" s="22">
        <v>84566</v>
      </c>
      <c r="E90" s="16">
        <f>D90/C90</f>
        <v>1.0146377750581912</v>
      </c>
      <c r="F90" s="22">
        <v>28346</v>
      </c>
      <c r="G90" s="16">
        <f>F90/D90</f>
        <v>0.33519381311638247</v>
      </c>
      <c r="H90" s="92">
        <v>2</v>
      </c>
    </row>
    <row r="91" spans="1:256" ht="14.1" customHeight="1" x14ac:dyDescent="0.2">
      <c r="B91" s="2">
        <v>2022</v>
      </c>
      <c r="C91" s="22">
        <v>45832</v>
      </c>
      <c r="D91" s="22">
        <v>57532</v>
      </c>
      <c r="E91" s="16">
        <f>D91/C91</f>
        <v>1.2552801536044684</v>
      </c>
      <c r="F91" s="22">
        <v>13292</v>
      </c>
      <c r="G91" s="16">
        <f>F91/D91</f>
        <v>0.23103664047834249</v>
      </c>
      <c r="H91" s="93">
        <v>2.8</v>
      </c>
    </row>
    <row r="92" spans="1:256" ht="14.1" customHeight="1" x14ac:dyDescent="0.2">
      <c r="A92" s="3"/>
      <c r="B92" s="2">
        <v>2021</v>
      </c>
      <c r="C92" s="22">
        <v>32608</v>
      </c>
      <c r="D92" s="22">
        <v>23177</v>
      </c>
      <c r="E92" s="20">
        <f>D92/C92</f>
        <v>0.7107764965652601</v>
      </c>
      <c r="F92" s="22">
        <v>9199</v>
      </c>
      <c r="G92" s="20">
        <f>F92/D92</f>
        <v>0.39690210122103808</v>
      </c>
      <c r="H92" s="94">
        <v>2.2999999999999998</v>
      </c>
    </row>
    <row r="93" spans="1:256" ht="14.1" customHeight="1" x14ac:dyDescent="0.2">
      <c r="C93" s="22"/>
      <c r="D93" s="22"/>
      <c r="E93" s="20"/>
      <c r="F93" s="22"/>
      <c r="G93" s="20"/>
      <c r="H93" s="94"/>
    </row>
    <row r="94" spans="1:256" ht="14.1" customHeight="1" x14ac:dyDescent="0.2">
      <c r="A94" s="1" t="s">
        <v>11</v>
      </c>
      <c r="B94" s="2">
        <v>2023</v>
      </c>
      <c r="C94" s="22">
        <v>30736</v>
      </c>
      <c r="D94" s="22">
        <v>30473</v>
      </c>
      <c r="E94" s="16">
        <f>D94/C94</f>
        <v>0.99144325871941696</v>
      </c>
      <c r="F94" s="22">
        <v>11329</v>
      </c>
      <c r="G94" s="16">
        <f>F94/D94</f>
        <v>0.37177173235323074</v>
      </c>
      <c r="H94" s="92">
        <v>1.4</v>
      </c>
      <c r="J94" s="52"/>
      <c r="K94" s="52"/>
    </row>
    <row r="95" spans="1:256" ht="14.1" customHeight="1" x14ac:dyDescent="0.2">
      <c r="B95" s="2">
        <v>2022</v>
      </c>
      <c r="C95" s="22">
        <v>17225</v>
      </c>
      <c r="D95" s="22">
        <v>20997</v>
      </c>
      <c r="E95" s="16">
        <f>D95/C95</f>
        <v>1.2189840348330914</v>
      </c>
      <c r="F95" s="22">
        <v>8203</v>
      </c>
      <c r="G95" s="16">
        <f>F95/D95</f>
        <v>0.39067485831309234</v>
      </c>
      <c r="H95" s="93">
        <v>2.7</v>
      </c>
      <c r="L95" s="52"/>
    </row>
    <row r="96" spans="1:256" ht="14.1" customHeight="1" x14ac:dyDescent="0.2">
      <c r="A96" s="3"/>
      <c r="B96" s="2">
        <v>2021</v>
      </c>
      <c r="C96" s="22">
        <v>15691</v>
      </c>
      <c r="D96" s="22">
        <v>15338</v>
      </c>
      <c r="E96" s="20">
        <f>D96/C96</f>
        <v>0.97750302721305204</v>
      </c>
      <c r="F96" s="22">
        <v>6195</v>
      </c>
      <c r="G96" s="20">
        <f>F96/D96</f>
        <v>0.40389881340461598</v>
      </c>
      <c r="H96" s="94">
        <v>3.1</v>
      </c>
    </row>
    <row r="97" spans="1:256" ht="14.1" customHeight="1" x14ac:dyDescent="0.2">
      <c r="C97" s="22"/>
      <c r="D97" s="22"/>
      <c r="E97" s="20"/>
      <c r="F97" s="22"/>
      <c r="G97" s="20"/>
      <c r="H97" s="94"/>
    </row>
    <row r="98" spans="1:256" ht="14.1" customHeight="1" x14ac:dyDescent="0.2">
      <c r="A98" s="1" t="s">
        <v>12</v>
      </c>
      <c r="B98" s="2">
        <v>2023</v>
      </c>
      <c r="C98" s="22">
        <v>51807</v>
      </c>
      <c r="D98" s="22">
        <v>58231</v>
      </c>
      <c r="E98" s="16">
        <f>D98/C98</f>
        <v>1.1239986874360608</v>
      </c>
      <c r="F98" s="22">
        <v>23629</v>
      </c>
      <c r="G98" s="16">
        <f>F98/D98</f>
        <v>0.40578042623344956</v>
      </c>
      <c r="H98" s="92">
        <v>1.6</v>
      </c>
    </row>
    <row r="99" spans="1:256" ht="14.1" customHeight="1" x14ac:dyDescent="0.2">
      <c r="B99" s="2">
        <v>2022</v>
      </c>
      <c r="C99" s="3">
        <v>25821</v>
      </c>
      <c r="D99" s="3">
        <v>41050</v>
      </c>
      <c r="E99" s="16">
        <f>D99/C99</f>
        <v>1.5897912551798923</v>
      </c>
      <c r="F99" s="3">
        <v>10553</v>
      </c>
      <c r="G99" s="16">
        <f>F99/D99</f>
        <v>0.25707673568818512</v>
      </c>
      <c r="H99" s="92">
        <v>1.92</v>
      </c>
    </row>
    <row r="100" spans="1:256" ht="14.1" customHeight="1" x14ac:dyDescent="0.2">
      <c r="A100" s="3"/>
      <c r="B100" s="2">
        <v>2021</v>
      </c>
      <c r="C100" s="22">
        <v>23156</v>
      </c>
      <c r="D100" s="22">
        <v>23311</v>
      </c>
      <c r="E100" s="20">
        <f>D100/C100</f>
        <v>1.006693729486958</v>
      </c>
      <c r="F100" s="22">
        <v>10035</v>
      </c>
      <c r="G100" s="20">
        <f>F100/D100</f>
        <v>0.43048346274291105</v>
      </c>
      <c r="H100" s="94">
        <v>1.8</v>
      </c>
    </row>
    <row r="101" spans="1:256" ht="14.1" customHeight="1" x14ac:dyDescent="0.2">
      <c r="C101" s="22"/>
      <c r="D101" s="22"/>
      <c r="E101" s="20"/>
      <c r="F101" s="22"/>
      <c r="G101" s="20"/>
      <c r="H101" s="94"/>
    </row>
    <row r="102" spans="1:256" ht="14.1" customHeight="1" x14ac:dyDescent="0.2">
      <c r="A102" s="1" t="s">
        <v>13</v>
      </c>
      <c r="B102" s="2">
        <v>2023</v>
      </c>
      <c r="C102" s="22">
        <v>49346</v>
      </c>
      <c r="D102" s="22">
        <v>53086</v>
      </c>
      <c r="E102" s="16">
        <f>D102/C102</f>
        <v>1.0757913508693713</v>
      </c>
      <c r="F102" s="22">
        <v>23836</v>
      </c>
      <c r="G102" s="16">
        <f>F102/D102</f>
        <v>0.44900727122028405</v>
      </c>
      <c r="H102" s="92">
        <v>1.5</v>
      </c>
    </row>
    <row r="103" spans="1:256" ht="14.1" customHeight="1" x14ac:dyDescent="0.2">
      <c r="B103" s="2">
        <v>2022</v>
      </c>
      <c r="C103" s="22">
        <v>26021</v>
      </c>
      <c r="D103" s="22">
        <v>37407</v>
      </c>
      <c r="E103" s="16">
        <f>D103/C103</f>
        <v>1.4375696552784289</v>
      </c>
      <c r="F103" s="22">
        <v>6929</v>
      </c>
      <c r="G103" s="16">
        <f>F103/D103</f>
        <v>0.18523271045526238</v>
      </c>
      <c r="H103" s="92">
        <v>1</v>
      </c>
      <c r="HP103" s="53"/>
      <c r="HQ103" s="53"/>
      <c r="HR103" s="53"/>
      <c r="HS103" s="53"/>
      <c r="HT103" s="53"/>
      <c r="HU103" s="53"/>
      <c r="HV103" s="53"/>
      <c r="HW103" s="53"/>
      <c r="HX103" s="53"/>
      <c r="HY103" s="53"/>
      <c r="HZ103" s="53"/>
      <c r="IA103" s="53"/>
      <c r="IB103" s="53"/>
      <c r="IC103" s="53"/>
      <c r="ID103" s="53"/>
      <c r="IE103" s="53"/>
      <c r="IF103" s="53"/>
      <c r="IG103" s="53"/>
      <c r="IH103" s="53"/>
      <c r="II103" s="53"/>
      <c r="IJ103" s="53"/>
      <c r="IK103" s="53"/>
      <c r="IL103" s="53"/>
      <c r="IM103" s="53"/>
      <c r="IN103" s="53"/>
      <c r="IO103" s="53"/>
      <c r="IP103" s="53"/>
      <c r="IQ103" s="53"/>
      <c r="IR103" s="53"/>
      <c r="IS103" s="53"/>
      <c r="IT103" s="53"/>
      <c r="IU103" s="53"/>
      <c r="IV103" s="53"/>
    </row>
    <row r="104" spans="1:256" ht="14.1" customHeight="1" x14ac:dyDescent="0.2">
      <c r="A104" s="3"/>
      <c r="B104" s="2">
        <v>2021</v>
      </c>
      <c r="C104" s="22">
        <v>34520</v>
      </c>
      <c r="D104" s="22">
        <v>26351</v>
      </c>
      <c r="E104" s="20">
        <f>D104/C104</f>
        <v>0.76335457705677867</v>
      </c>
      <c r="F104" s="22">
        <v>14806</v>
      </c>
      <c r="G104" s="20">
        <f>F104/D104</f>
        <v>0.56187620963151308</v>
      </c>
      <c r="H104" s="94">
        <v>1</v>
      </c>
      <c r="HP104" s="53"/>
      <c r="HQ104" s="53"/>
      <c r="HR104" s="53"/>
      <c r="HS104" s="53"/>
      <c r="HT104" s="53"/>
      <c r="HU104" s="53"/>
      <c r="HV104" s="53"/>
      <c r="HW104" s="53"/>
      <c r="HX104" s="53"/>
      <c r="HY104" s="53"/>
      <c r="HZ104" s="53"/>
      <c r="IA104" s="53"/>
      <c r="IB104" s="53"/>
      <c r="IC104" s="53"/>
      <c r="ID104" s="53"/>
      <c r="IE104" s="53"/>
      <c r="IF104" s="53"/>
      <c r="IG104" s="53"/>
      <c r="IH104" s="53"/>
      <c r="II104" s="53"/>
      <c r="IJ104" s="53"/>
      <c r="IK104" s="53"/>
      <c r="IL104" s="53"/>
      <c r="IM104" s="53"/>
      <c r="IN104" s="53"/>
      <c r="IO104" s="53"/>
      <c r="IP104" s="53"/>
      <c r="IQ104" s="53"/>
      <c r="IR104" s="53"/>
      <c r="IS104" s="53"/>
      <c r="IT104" s="53"/>
      <c r="IU104" s="53"/>
      <c r="IV104" s="53"/>
    </row>
    <row r="105" spans="1:256" ht="14.1" customHeight="1" x14ac:dyDescent="0.2">
      <c r="C105" s="22"/>
      <c r="D105" s="22"/>
      <c r="E105" s="20"/>
      <c r="F105" s="22"/>
      <c r="G105" s="20"/>
      <c r="H105" s="94"/>
      <c r="HP105" s="53"/>
      <c r="HQ105" s="53"/>
      <c r="HR105" s="53"/>
      <c r="HS105" s="53"/>
      <c r="HT105" s="53"/>
      <c r="HU105" s="53"/>
      <c r="HV105" s="53"/>
      <c r="HW105" s="53"/>
      <c r="HX105" s="53"/>
      <c r="HY105" s="53"/>
      <c r="HZ105" s="53"/>
      <c r="IA105" s="53"/>
      <c r="IB105" s="53"/>
      <c r="IC105" s="53"/>
      <c r="ID105" s="53"/>
      <c r="IE105" s="53"/>
      <c r="IF105" s="53"/>
      <c r="IG105" s="53"/>
      <c r="IH105" s="53"/>
      <c r="II105" s="53"/>
      <c r="IJ105" s="53"/>
      <c r="IK105" s="53"/>
      <c r="IL105" s="53"/>
      <c r="IM105" s="53"/>
      <c r="IN105" s="53"/>
      <c r="IO105" s="53"/>
      <c r="IP105" s="53"/>
      <c r="IQ105" s="53"/>
      <c r="IR105" s="53"/>
      <c r="IS105" s="53"/>
      <c r="IT105" s="53"/>
      <c r="IU105" s="53"/>
      <c r="IV105" s="53"/>
    </row>
    <row r="106" spans="1:256" ht="14.1" customHeight="1" x14ac:dyDescent="0.2">
      <c r="A106" s="1" t="s">
        <v>14</v>
      </c>
      <c r="B106" s="2">
        <v>2023</v>
      </c>
      <c r="C106" s="22">
        <v>36143</v>
      </c>
      <c r="D106" s="22">
        <v>38979</v>
      </c>
      <c r="E106" s="16">
        <f>D106/C106</f>
        <v>1.0784660930193952</v>
      </c>
      <c r="F106" s="22">
        <v>12072</v>
      </c>
      <c r="G106" s="16">
        <f>F106/D106</f>
        <v>0.3097052258908643</v>
      </c>
      <c r="H106" s="92">
        <v>2.1</v>
      </c>
      <c r="HP106" s="53"/>
      <c r="HQ106" s="53"/>
      <c r="HR106" s="53"/>
      <c r="HS106" s="53"/>
      <c r="HT106" s="53"/>
      <c r="HU106" s="53"/>
      <c r="HV106" s="53"/>
      <c r="HW106" s="53"/>
      <c r="HX106" s="53"/>
      <c r="HY106" s="53"/>
      <c r="HZ106" s="53"/>
      <c r="IA106" s="53"/>
      <c r="IB106" s="53"/>
      <c r="IC106" s="53"/>
      <c r="ID106" s="53"/>
      <c r="IE106" s="53"/>
      <c r="IF106" s="53"/>
      <c r="IG106" s="53"/>
      <c r="IH106" s="53"/>
      <c r="II106" s="53"/>
      <c r="IJ106" s="53"/>
      <c r="IK106" s="53"/>
      <c r="IL106" s="53"/>
      <c r="IM106" s="53"/>
      <c r="IN106" s="53"/>
      <c r="IO106" s="53"/>
      <c r="IP106" s="53"/>
      <c r="IQ106" s="53"/>
      <c r="IR106" s="53"/>
      <c r="IS106" s="53"/>
      <c r="IT106" s="53"/>
      <c r="IU106" s="53"/>
      <c r="IV106" s="53"/>
    </row>
    <row r="107" spans="1:256" ht="14.1" customHeight="1" x14ac:dyDescent="0.2">
      <c r="B107" s="2">
        <v>2022</v>
      </c>
      <c r="C107" s="22">
        <v>17369</v>
      </c>
      <c r="D107" s="22">
        <v>18014</v>
      </c>
      <c r="E107" s="16">
        <f>D107/C107</f>
        <v>1.037135125798837</v>
      </c>
      <c r="F107" s="22">
        <v>3969</v>
      </c>
      <c r="G107" s="16">
        <f>F107/D107</f>
        <v>0.22032863328522259</v>
      </c>
      <c r="H107" s="93">
        <v>2.2999999999999998</v>
      </c>
      <c r="HP107" s="53"/>
      <c r="HQ107" s="53"/>
      <c r="HR107" s="53"/>
      <c r="HS107" s="53"/>
      <c r="HT107" s="53"/>
      <c r="HU107" s="53"/>
      <c r="HV107" s="53"/>
      <c r="HW107" s="53"/>
      <c r="HX107" s="53"/>
      <c r="HY107" s="53"/>
      <c r="HZ107" s="53"/>
      <c r="IA107" s="53"/>
      <c r="IB107" s="53"/>
      <c r="IC107" s="53"/>
      <c r="ID107" s="53"/>
      <c r="IE107" s="53"/>
      <c r="IF107" s="53"/>
      <c r="IG107" s="53"/>
      <c r="IH107" s="53"/>
      <c r="II107" s="53"/>
      <c r="IJ107" s="53"/>
      <c r="IK107" s="53"/>
      <c r="IL107" s="53"/>
      <c r="IM107" s="53"/>
      <c r="IN107" s="53"/>
      <c r="IO107" s="53"/>
      <c r="IP107" s="53"/>
      <c r="IQ107" s="53"/>
      <c r="IR107" s="53"/>
      <c r="IS107" s="53"/>
      <c r="IT107" s="53"/>
      <c r="IU107" s="53"/>
      <c r="IV107" s="53"/>
    </row>
    <row r="108" spans="1:256" ht="14.1" customHeight="1" x14ac:dyDescent="0.2">
      <c r="A108" s="3"/>
      <c r="B108" s="2">
        <v>2021</v>
      </c>
      <c r="C108" s="22">
        <v>33314</v>
      </c>
      <c r="D108" s="22">
        <v>16769</v>
      </c>
      <c r="E108" s="20">
        <f>D108/C108</f>
        <v>0.50336194993095995</v>
      </c>
      <c r="F108" s="22">
        <v>4870</v>
      </c>
      <c r="G108" s="20">
        <f>F108/D108</f>
        <v>0.29041684059872386</v>
      </c>
      <c r="H108" s="94">
        <v>2.5</v>
      </c>
      <c r="HP108" s="53"/>
      <c r="HQ108" s="53"/>
      <c r="HR108" s="53"/>
      <c r="HS108" s="53"/>
      <c r="HT108" s="53"/>
      <c r="HU108" s="53"/>
      <c r="HV108" s="53"/>
      <c r="HW108" s="53"/>
      <c r="HX108" s="53"/>
      <c r="HY108" s="53"/>
      <c r="HZ108" s="53"/>
      <c r="IA108" s="53"/>
      <c r="IB108" s="53"/>
      <c r="IC108" s="53"/>
      <c r="ID108" s="53"/>
      <c r="IE108" s="53"/>
      <c r="IF108" s="53"/>
      <c r="IG108" s="53"/>
      <c r="IH108" s="53"/>
      <c r="II108" s="53"/>
      <c r="IJ108" s="53"/>
      <c r="IK108" s="53"/>
      <c r="IL108" s="53"/>
      <c r="IM108" s="53"/>
      <c r="IN108" s="53"/>
      <c r="IO108" s="53"/>
      <c r="IP108" s="53"/>
      <c r="IQ108" s="53"/>
      <c r="IR108" s="53"/>
      <c r="IS108" s="53"/>
      <c r="IT108" s="53"/>
      <c r="IU108" s="53"/>
      <c r="IV108" s="53"/>
    </row>
    <row r="109" spans="1:256" ht="14.1" customHeight="1" x14ac:dyDescent="0.2">
      <c r="C109" s="22"/>
      <c r="D109" s="22"/>
      <c r="E109" s="20"/>
      <c r="F109" s="22"/>
      <c r="G109" s="20"/>
      <c r="H109" s="94"/>
      <c r="HP109" s="53"/>
      <c r="HQ109" s="53"/>
      <c r="HR109" s="53"/>
      <c r="HS109" s="53"/>
      <c r="HT109" s="53"/>
      <c r="HU109" s="53"/>
      <c r="HV109" s="53"/>
      <c r="HW109" s="53"/>
      <c r="HX109" s="53"/>
      <c r="HY109" s="53"/>
      <c r="HZ109" s="53"/>
      <c r="IA109" s="53"/>
      <c r="IB109" s="53"/>
      <c r="IC109" s="53"/>
      <c r="ID109" s="53"/>
      <c r="IE109" s="53"/>
      <c r="IF109" s="53"/>
      <c r="IG109" s="53"/>
      <c r="IH109" s="53"/>
      <c r="II109" s="53"/>
      <c r="IJ109" s="53"/>
      <c r="IK109" s="53"/>
      <c r="IL109" s="53"/>
      <c r="IM109" s="53"/>
      <c r="IN109" s="53"/>
      <c r="IO109" s="53"/>
      <c r="IP109" s="53"/>
      <c r="IQ109" s="53"/>
      <c r="IR109" s="53"/>
      <c r="IS109" s="53"/>
      <c r="IT109" s="53"/>
      <c r="IU109" s="53"/>
      <c r="IV109" s="53"/>
    </row>
    <row r="110" spans="1:256" ht="14.1" customHeight="1" x14ac:dyDescent="0.2">
      <c r="A110" s="1" t="s">
        <v>15</v>
      </c>
      <c r="B110" s="2">
        <v>2023</v>
      </c>
      <c r="C110" s="22">
        <v>52694</v>
      </c>
      <c r="D110" s="22">
        <v>35947</v>
      </c>
      <c r="E110" s="16">
        <f>D110/C110</f>
        <v>0.68218392985918697</v>
      </c>
      <c r="F110" s="22">
        <v>13695</v>
      </c>
      <c r="G110" s="16">
        <f>F110/D110</f>
        <v>0.38097755028236013</v>
      </c>
      <c r="H110" s="92">
        <v>0.5</v>
      </c>
      <c r="HP110" s="53"/>
      <c r="HQ110" s="53"/>
      <c r="HR110" s="53"/>
      <c r="HS110" s="53"/>
      <c r="HT110" s="53"/>
      <c r="HU110" s="53"/>
      <c r="HV110" s="53"/>
      <c r="HW110" s="53"/>
      <c r="HX110" s="53"/>
      <c r="HY110" s="53"/>
      <c r="HZ110" s="53"/>
      <c r="IA110" s="53"/>
      <c r="IB110" s="53"/>
      <c r="IC110" s="53"/>
      <c r="ID110" s="53"/>
      <c r="IE110" s="53"/>
      <c r="IF110" s="53"/>
      <c r="IG110" s="53"/>
      <c r="IH110" s="53"/>
      <c r="II110" s="53"/>
      <c r="IJ110" s="53"/>
      <c r="IK110" s="53"/>
      <c r="IL110" s="53"/>
      <c r="IM110" s="53"/>
      <c r="IN110" s="53"/>
      <c r="IO110" s="53"/>
      <c r="IP110" s="53"/>
      <c r="IQ110" s="53"/>
      <c r="IR110" s="53"/>
      <c r="IS110" s="53"/>
      <c r="IT110" s="53"/>
      <c r="IU110" s="53"/>
      <c r="IV110" s="53"/>
    </row>
    <row r="111" spans="1:256" ht="14.1" customHeight="1" x14ac:dyDescent="0.2">
      <c r="B111" s="2">
        <v>2022</v>
      </c>
      <c r="C111" s="22">
        <v>20781</v>
      </c>
      <c r="D111" s="22">
        <v>26874</v>
      </c>
      <c r="E111" s="16">
        <f>D111/C111</f>
        <v>1.2932005197055003</v>
      </c>
      <c r="F111" s="22">
        <v>6856</v>
      </c>
      <c r="G111" s="16">
        <f>F111/D111</f>
        <v>0.25511646945002603</v>
      </c>
      <c r="H111" s="92">
        <v>1.03</v>
      </c>
      <c r="HP111" s="53"/>
      <c r="HQ111" s="53"/>
      <c r="HR111" s="53"/>
      <c r="HS111" s="53"/>
      <c r="HT111" s="53"/>
      <c r="HU111" s="53"/>
      <c r="HV111" s="53"/>
      <c r="HW111" s="53"/>
      <c r="HX111" s="53"/>
      <c r="HY111" s="53"/>
      <c r="HZ111" s="53"/>
      <c r="IA111" s="53"/>
      <c r="IB111" s="53"/>
      <c r="IC111" s="53"/>
      <c r="ID111" s="53"/>
      <c r="IE111" s="53"/>
      <c r="IF111" s="53"/>
      <c r="IG111" s="53"/>
      <c r="IH111" s="53"/>
      <c r="II111" s="53"/>
      <c r="IJ111" s="53"/>
      <c r="IK111" s="53"/>
      <c r="IL111" s="53"/>
      <c r="IM111" s="53"/>
      <c r="IN111" s="53"/>
      <c r="IO111" s="53"/>
      <c r="IP111" s="53"/>
      <c r="IQ111" s="53"/>
      <c r="IR111" s="53"/>
      <c r="IS111" s="53"/>
      <c r="IT111" s="53"/>
      <c r="IU111" s="53"/>
      <c r="IV111" s="53"/>
    </row>
    <row r="112" spans="1:256" ht="14.1" customHeight="1" x14ac:dyDescent="0.2">
      <c r="A112" s="3"/>
      <c r="B112" s="2">
        <v>2021</v>
      </c>
      <c r="C112" s="22">
        <v>23934</v>
      </c>
      <c r="D112" s="22">
        <v>22796</v>
      </c>
      <c r="E112" s="20">
        <f>D112/C112</f>
        <v>0.9524525779226205</v>
      </c>
      <c r="F112" s="22">
        <v>10066</v>
      </c>
      <c r="G112" s="20">
        <f>F112/D112</f>
        <v>0.44156869626250217</v>
      </c>
      <c r="H112" s="94">
        <v>1.1000000000000001</v>
      </c>
      <c r="HP112" s="53"/>
      <c r="HQ112" s="53"/>
      <c r="HR112" s="53"/>
      <c r="HS112" s="53"/>
      <c r="HT112" s="53"/>
      <c r="HU112" s="53"/>
      <c r="HV112" s="53"/>
      <c r="HW112" s="53"/>
      <c r="HX112" s="53"/>
      <c r="HY112" s="53"/>
      <c r="HZ112" s="53"/>
      <c r="IA112" s="53"/>
      <c r="IB112" s="53"/>
      <c r="IC112" s="53"/>
      <c r="ID112" s="53"/>
      <c r="IE112" s="53"/>
      <c r="IF112" s="53"/>
      <c r="IG112" s="53"/>
      <c r="IH112" s="53"/>
      <c r="II112" s="53"/>
      <c r="IJ112" s="53"/>
      <c r="IK112" s="53"/>
      <c r="IL112" s="53"/>
      <c r="IM112" s="53"/>
      <c r="IN112" s="53"/>
      <c r="IO112" s="53"/>
      <c r="IP112" s="53"/>
      <c r="IQ112" s="53"/>
      <c r="IR112" s="53"/>
      <c r="IS112" s="53"/>
      <c r="IT112" s="53"/>
      <c r="IU112" s="53"/>
      <c r="IV112" s="53"/>
    </row>
    <row r="113" spans="1:256" ht="14.1" customHeight="1" x14ac:dyDescent="0.2">
      <c r="C113" s="22"/>
      <c r="D113" s="22"/>
      <c r="E113" s="20"/>
      <c r="F113" s="22"/>
      <c r="G113" s="20"/>
      <c r="H113" s="94"/>
      <c r="HP113" s="53"/>
      <c r="HQ113" s="53"/>
      <c r="HR113" s="53"/>
      <c r="HS113" s="53"/>
      <c r="HT113" s="53"/>
      <c r="HU113" s="53"/>
      <c r="HV113" s="53"/>
      <c r="HW113" s="53"/>
      <c r="HX113" s="53"/>
      <c r="HY113" s="53"/>
      <c r="HZ113" s="53"/>
      <c r="IA113" s="53"/>
      <c r="IB113" s="53"/>
      <c r="IC113" s="53"/>
      <c r="ID113" s="53"/>
      <c r="IE113" s="53"/>
      <c r="IF113" s="53"/>
      <c r="IG113" s="53"/>
      <c r="IH113" s="53"/>
      <c r="II113" s="53"/>
      <c r="IJ113" s="53"/>
      <c r="IK113" s="53"/>
      <c r="IL113" s="53"/>
      <c r="IM113" s="53"/>
      <c r="IN113" s="53"/>
      <c r="IO113" s="53"/>
      <c r="IP113" s="53"/>
      <c r="IQ113" s="53"/>
      <c r="IR113" s="53"/>
      <c r="IS113" s="53"/>
      <c r="IT113" s="53"/>
      <c r="IU113" s="53"/>
      <c r="IV113" s="53"/>
    </row>
    <row r="114" spans="1:256" ht="14.1" customHeight="1" x14ac:dyDescent="0.2">
      <c r="A114" s="1" t="s">
        <v>52</v>
      </c>
      <c r="B114" s="2">
        <v>2023</v>
      </c>
      <c r="C114" s="22">
        <v>58687</v>
      </c>
      <c r="D114" s="22">
        <v>69714</v>
      </c>
      <c r="E114" s="16">
        <f>D114/C114</f>
        <v>1.1878951045376318</v>
      </c>
      <c r="F114" s="22">
        <v>27575</v>
      </c>
      <c r="G114" s="16">
        <f>F114/D114</f>
        <v>0.39554465387153226</v>
      </c>
      <c r="H114" s="92">
        <v>1.4</v>
      </c>
      <c r="HP114" s="53"/>
      <c r="HQ114" s="53"/>
      <c r="HR114" s="53"/>
      <c r="HS114" s="53"/>
      <c r="HT114" s="53"/>
      <c r="HU114" s="53"/>
      <c r="HV114" s="53"/>
      <c r="HW114" s="53"/>
      <c r="HX114" s="53"/>
      <c r="HY114" s="53"/>
      <c r="HZ114" s="53"/>
      <c r="IA114" s="53"/>
      <c r="IB114" s="53"/>
      <c r="IC114" s="53"/>
      <c r="ID114" s="53"/>
      <c r="IE114" s="53"/>
      <c r="IF114" s="53"/>
      <c r="IG114" s="53"/>
      <c r="IH114" s="53"/>
      <c r="II114" s="53"/>
      <c r="IJ114" s="53"/>
      <c r="IK114" s="53"/>
      <c r="IL114" s="53"/>
      <c r="IM114" s="53"/>
      <c r="IN114" s="53"/>
      <c r="IO114" s="53"/>
      <c r="IP114" s="53"/>
      <c r="IQ114" s="53"/>
      <c r="IR114" s="53"/>
      <c r="IS114" s="53"/>
      <c r="IT114" s="53"/>
      <c r="IU114" s="53"/>
      <c r="IV114" s="53"/>
    </row>
    <row r="115" spans="1:256" ht="14.1" customHeight="1" x14ac:dyDescent="0.2">
      <c r="B115" s="2">
        <v>2022</v>
      </c>
      <c r="C115" s="22">
        <v>16406</v>
      </c>
      <c r="D115" s="22">
        <v>17291</v>
      </c>
      <c r="E115" s="16">
        <f>D115/C115</f>
        <v>1.0539436791417773</v>
      </c>
      <c r="F115" s="22">
        <v>7753</v>
      </c>
      <c r="G115" s="16">
        <f>F115/D115</f>
        <v>0.44838355213694986</v>
      </c>
      <c r="H115" s="93">
        <v>2.1</v>
      </c>
      <c r="HP115" s="53"/>
      <c r="HQ115" s="53"/>
      <c r="HR115" s="53"/>
      <c r="HS115" s="53"/>
      <c r="HT115" s="53"/>
      <c r="HU115" s="53"/>
      <c r="HV115" s="53"/>
      <c r="HW115" s="53"/>
      <c r="HX115" s="53"/>
      <c r="HY115" s="53"/>
      <c r="HZ115" s="53"/>
      <c r="IA115" s="53"/>
      <c r="IB115" s="53"/>
      <c r="IC115" s="53"/>
      <c r="ID115" s="53"/>
      <c r="IE115" s="53"/>
      <c r="IF115" s="53"/>
      <c r="IG115" s="53"/>
      <c r="IH115" s="53"/>
      <c r="II115" s="53"/>
      <c r="IJ115" s="53"/>
      <c r="IK115" s="53"/>
      <c r="IL115" s="53"/>
      <c r="IM115" s="53"/>
      <c r="IN115" s="53"/>
      <c r="IO115" s="53"/>
      <c r="IP115" s="53"/>
      <c r="IQ115" s="53"/>
      <c r="IR115" s="53"/>
      <c r="IS115" s="53"/>
      <c r="IT115" s="53"/>
      <c r="IU115" s="53"/>
      <c r="IV115" s="53"/>
    </row>
    <row r="116" spans="1:256" ht="14.1" customHeight="1" x14ac:dyDescent="0.2">
      <c r="A116" s="3"/>
      <c r="B116" s="2">
        <v>2021</v>
      </c>
      <c r="C116" s="22">
        <v>22130</v>
      </c>
      <c r="D116" s="22">
        <v>23377</v>
      </c>
      <c r="E116" s="20">
        <f>D116/C116</f>
        <v>1.0563488477180298</v>
      </c>
      <c r="F116" s="22">
        <v>12880</v>
      </c>
      <c r="G116" s="20">
        <f>F116/D116</f>
        <v>0.55096890105659413</v>
      </c>
      <c r="H116" s="94">
        <v>1.5</v>
      </c>
      <c r="HP116" s="53"/>
      <c r="HQ116" s="53"/>
      <c r="HR116" s="53"/>
      <c r="HS116" s="53"/>
      <c r="HT116" s="53"/>
      <c r="HU116" s="53"/>
      <c r="HV116" s="53"/>
      <c r="HW116" s="53"/>
      <c r="HX116" s="53"/>
      <c r="HY116" s="53"/>
      <c r="HZ116" s="53"/>
      <c r="IA116" s="53"/>
      <c r="IB116" s="53"/>
      <c r="IC116" s="53"/>
      <c r="ID116" s="53"/>
      <c r="IE116" s="53"/>
      <c r="IF116" s="53"/>
      <c r="IG116" s="53"/>
      <c r="IH116" s="53"/>
      <c r="II116" s="53"/>
      <c r="IJ116" s="53"/>
      <c r="IK116" s="53"/>
      <c r="IL116" s="53"/>
      <c r="IM116" s="53"/>
      <c r="IN116" s="53"/>
      <c r="IO116" s="53"/>
      <c r="IP116" s="53"/>
      <c r="IQ116" s="53"/>
      <c r="IR116" s="53"/>
      <c r="IS116" s="53"/>
      <c r="IT116" s="53"/>
      <c r="IU116" s="53"/>
      <c r="IV116" s="53"/>
    </row>
    <row r="117" spans="1:256" ht="14.1" customHeight="1" x14ac:dyDescent="0.2">
      <c r="C117" s="22"/>
      <c r="D117" s="22"/>
      <c r="E117" s="20"/>
      <c r="F117" s="22"/>
      <c r="G117" s="20"/>
      <c r="H117" s="93"/>
      <c r="HP117" s="53"/>
      <c r="HQ117" s="53"/>
      <c r="HR117" s="53"/>
      <c r="HS117" s="53"/>
      <c r="HT117" s="53"/>
      <c r="HU117" s="53"/>
      <c r="HV117" s="53"/>
      <c r="HW117" s="53"/>
      <c r="HX117" s="53"/>
      <c r="HY117" s="53"/>
      <c r="HZ117" s="53"/>
      <c r="IA117" s="53"/>
      <c r="IB117" s="53"/>
      <c r="IC117" s="53"/>
      <c r="ID117" s="53"/>
      <c r="IE117" s="53"/>
      <c r="IF117" s="53"/>
      <c r="IG117" s="53"/>
      <c r="IH117" s="53"/>
      <c r="II117" s="53"/>
      <c r="IJ117" s="53"/>
      <c r="IK117" s="53"/>
      <c r="IL117" s="53"/>
      <c r="IM117" s="53"/>
      <c r="IN117" s="53"/>
      <c r="IO117" s="53"/>
      <c r="IP117" s="53"/>
      <c r="IQ117" s="53"/>
      <c r="IR117" s="53"/>
      <c r="IS117" s="53"/>
      <c r="IT117" s="53"/>
      <c r="IU117" s="53"/>
      <c r="IV117" s="53"/>
    </row>
    <row r="118" spans="1:256" ht="14.1" customHeight="1" x14ac:dyDescent="0.2">
      <c r="A118" s="1" t="s">
        <v>17</v>
      </c>
      <c r="B118" s="2">
        <v>2023</v>
      </c>
      <c r="C118" s="22">
        <v>18307</v>
      </c>
      <c r="D118" s="22">
        <v>19880</v>
      </c>
      <c r="E118" s="16">
        <f>D118/C118</f>
        <v>1.0859234172720817</v>
      </c>
      <c r="F118" s="22">
        <v>8677</v>
      </c>
      <c r="G118" s="16">
        <f>F118/D118</f>
        <v>0.43646881287726358</v>
      </c>
      <c r="H118" s="92">
        <v>0.9</v>
      </c>
      <c r="HP118" s="53"/>
      <c r="HQ118" s="53"/>
      <c r="HR118" s="53"/>
      <c r="HS118" s="53"/>
      <c r="HT118" s="53"/>
      <c r="HU118" s="53"/>
      <c r="HV118" s="53"/>
      <c r="HW118" s="53"/>
      <c r="HX118" s="53"/>
      <c r="HY118" s="53"/>
      <c r="HZ118" s="53"/>
      <c r="IA118" s="53"/>
      <c r="IB118" s="53"/>
      <c r="IC118" s="53"/>
      <c r="ID118" s="53"/>
      <c r="IE118" s="53"/>
      <c r="IF118" s="53"/>
      <c r="IG118" s="53"/>
      <c r="IH118" s="53"/>
      <c r="II118" s="53"/>
      <c r="IJ118" s="53"/>
      <c r="IK118" s="53"/>
      <c r="IL118" s="53"/>
      <c r="IM118" s="53"/>
      <c r="IN118" s="53"/>
      <c r="IO118" s="53"/>
      <c r="IP118" s="53"/>
      <c r="IQ118" s="53"/>
      <c r="IR118" s="53"/>
      <c r="IS118" s="53"/>
      <c r="IT118" s="53"/>
      <c r="IU118" s="53"/>
      <c r="IV118" s="53"/>
    </row>
    <row r="119" spans="1:256" ht="14.1" customHeight="1" x14ac:dyDescent="0.2">
      <c r="B119" s="2">
        <v>2022</v>
      </c>
      <c r="C119" s="22">
        <v>13958</v>
      </c>
      <c r="D119" s="22">
        <v>17119</v>
      </c>
      <c r="E119" s="16">
        <f>D119/C119</f>
        <v>1.226465109614558</v>
      </c>
      <c r="F119" s="22">
        <v>4815</v>
      </c>
      <c r="G119" s="16">
        <f>F119/D119</f>
        <v>0.28126642911385008</v>
      </c>
      <c r="H119" s="93">
        <v>1.6</v>
      </c>
      <c r="HP119" s="53"/>
      <c r="HQ119" s="53"/>
      <c r="HR119" s="53"/>
      <c r="HS119" s="53"/>
      <c r="HT119" s="53"/>
      <c r="HU119" s="53"/>
      <c r="HV119" s="53"/>
      <c r="HW119" s="53"/>
      <c r="HX119" s="53"/>
      <c r="HY119" s="53"/>
      <c r="HZ119" s="53"/>
      <c r="IA119" s="53"/>
      <c r="IB119" s="53"/>
      <c r="IC119" s="53"/>
      <c r="ID119" s="53"/>
      <c r="IE119" s="53"/>
      <c r="IF119" s="53"/>
      <c r="IG119" s="53"/>
      <c r="IH119" s="53"/>
      <c r="II119" s="53"/>
      <c r="IJ119" s="53"/>
      <c r="IK119" s="53"/>
      <c r="IL119" s="53"/>
      <c r="IM119" s="53"/>
      <c r="IN119" s="53"/>
      <c r="IO119" s="53"/>
      <c r="IP119" s="53"/>
      <c r="IQ119" s="53"/>
      <c r="IR119" s="53"/>
      <c r="IS119" s="53"/>
      <c r="IT119" s="53"/>
      <c r="IU119" s="53"/>
      <c r="IV119" s="53"/>
    </row>
    <row r="120" spans="1:256" ht="14.1" customHeight="1" x14ac:dyDescent="0.2">
      <c r="A120" s="3"/>
      <c r="B120" s="2">
        <v>2021</v>
      </c>
      <c r="C120" s="22">
        <v>9164</v>
      </c>
      <c r="D120" s="22">
        <v>8702</v>
      </c>
      <c r="E120" s="20">
        <f>D120/C120</f>
        <v>0.94958533391532085</v>
      </c>
      <c r="F120" s="22">
        <v>4277</v>
      </c>
      <c r="G120" s="20">
        <f>F120/D120</f>
        <v>0.49149620776832914</v>
      </c>
      <c r="H120" s="94">
        <v>0.3</v>
      </c>
      <c r="HP120" s="53"/>
      <c r="HQ120" s="53"/>
      <c r="HR120" s="53"/>
      <c r="HS120" s="53"/>
      <c r="HT120" s="53"/>
      <c r="HU120" s="53"/>
      <c r="HV120" s="53"/>
      <c r="HW120" s="53"/>
      <c r="HX120" s="53"/>
      <c r="HY120" s="53"/>
      <c r="HZ120" s="53"/>
      <c r="IA120" s="53"/>
      <c r="IB120" s="53"/>
      <c r="IC120" s="53"/>
      <c r="ID120" s="53"/>
      <c r="IE120" s="53"/>
      <c r="IF120" s="53"/>
      <c r="IG120" s="53"/>
      <c r="IH120" s="53"/>
      <c r="II120" s="53"/>
      <c r="IJ120" s="53"/>
      <c r="IK120" s="53"/>
      <c r="IL120" s="53"/>
      <c r="IM120" s="53"/>
      <c r="IN120" s="53"/>
      <c r="IO120" s="53"/>
      <c r="IP120" s="53"/>
      <c r="IQ120" s="53"/>
      <c r="IR120" s="53"/>
      <c r="IS120" s="53"/>
      <c r="IT120" s="53"/>
      <c r="IU120" s="53"/>
      <c r="IV120" s="53"/>
    </row>
    <row r="121" spans="1:256" ht="14.1" customHeight="1" x14ac:dyDescent="0.2">
      <c r="C121" s="22"/>
      <c r="D121" s="22"/>
      <c r="E121" s="20"/>
      <c r="F121" s="22"/>
      <c r="G121" s="20"/>
      <c r="H121" s="94"/>
      <c r="HP121" s="53"/>
      <c r="HQ121" s="53"/>
      <c r="HR121" s="53"/>
      <c r="HS121" s="53"/>
      <c r="HT121" s="53"/>
      <c r="HU121" s="53"/>
      <c r="HV121" s="53"/>
      <c r="HW121" s="53"/>
      <c r="HX121" s="53"/>
      <c r="HY121" s="53"/>
      <c r="HZ121" s="53"/>
      <c r="IA121" s="53"/>
      <c r="IB121" s="53"/>
      <c r="IC121" s="53"/>
      <c r="ID121" s="53"/>
      <c r="IE121" s="53"/>
      <c r="IF121" s="53"/>
      <c r="IG121" s="53"/>
      <c r="IH121" s="53"/>
      <c r="II121" s="53"/>
      <c r="IJ121" s="53"/>
      <c r="IK121" s="53"/>
      <c r="IL121" s="53"/>
      <c r="IM121" s="53"/>
      <c r="IN121" s="53"/>
      <c r="IO121" s="53"/>
      <c r="IP121" s="53"/>
      <c r="IQ121" s="53"/>
      <c r="IR121" s="53"/>
      <c r="IS121" s="53"/>
      <c r="IT121" s="53"/>
      <c r="IU121" s="53"/>
      <c r="IV121" s="53"/>
    </row>
    <row r="122" spans="1:256" s="53" customFormat="1" ht="14.1" customHeight="1" x14ac:dyDescent="0.2">
      <c r="A122" s="1" t="s">
        <v>18</v>
      </c>
      <c r="B122" s="2">
        <v>2023</v>
      </c>
      <c r="C122" s="22">
        <v>62321</v>
      </c>
      <c r="D122" s="22">
        <v>70062</v>
      </c>
      <c r="E122" s="16">
        <f>D122/C122</f>
        <v>1.1242117424303204</v>
      </c>
      <c r="F122" s="22">
        <v>24035</v>
      </c>
      <c r="G122" s="16">
        <f>F122/D122</f>
        <v>0.34305329565242215</v>
      </c>
      <c r="H122" s="92">
        <v>2.2000000000000002</v>
      </c>
      <c r="I122" s="5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spans="1:256" ht="14.1" customHeight="1" x14ac:dyDescent="0.2">
      <c r="B123" s="2">
        <v>2022</v>
      </c>
      <c r="C123" s="22">
        <v>10396</v>
      </c>
      <c r="D123" s="22">
        <v>10658</v>
      </c>
      <c r="E123" s="16">
        <f>D123/C123</f>
        <v>1.0252020007695268</v>
      </c>
      <c r="F123" s="22">
        <v>2492</v>
      </c>
      <c r="G123" s="16">
        <f>F123/D123</f>
        <v>0.23381497466691686</v>
      </c>
      <c r="H123" s="3">
        <v>0.3</v>
      </c>
      <c r="HP123" s="53"/>
      <c r="HQ123" s="53"/>
      <c r="HR123" s="53"/>
      <c r="HS123" s="53"/>
      <c r="HT123" s="53"/>
      <c r="HU123" s="53"/>
      <c r="HV123" s="53"/>
      <c r="HW123" s="53"/>
      <c r="HX123" s="53"/>
      <c r="HY123" s="53"/>
      <c r="HZ123" s="53"/>
      <c r="IA123" s="53"/>
      <c r="IB123" s="53"/>
      <c r="IC123" s="53"/>
      <c r="ID123" s="53"/>
      <c r="IE123" s="53"/>
      <c r="IF123" s="53"/>
      <c r="IG123" s="53"/>
      <c r="IH123" s="53"/>
      <c r="II123" s="53"/>
      <c r="IJ123" s="53"/>
      <c r="IK123" s="53"/>
      <c r="IL123" s="53"/>
      <c r="IM123" s="53"/>
      <c r="IN123" s="53"/>
      <c r="IO123" s="53"/>
      <c r="IP123" s="53"/>
      <c r="IQ123" s="53"/>
      <c r="IR123" s="53"/>
      <c r="IS123" s="53"/>
      <c r="IT123" s="53"/>
      <c r="IU123" s="53"/>
      <c r="IV123" s="53"/>
    </row>
    <row r="124" spans="1:256" ht="14.1" customHeight="1" x14ac:dyDescent="0.2">
      <c r="A124" s="3"/>
      <c r="B124" s="2">
        <v>2021</v>
      </c>
      <c r="C124" s="22">
        <v>45855</v>
      </c>
      <c r="D124" s="22">
        <v>53669</v>
      </c>
      <c r="E124" s="20">
        <f>D124/C124</f>
        <v>1.1704067168247738</v>
      </c>
      <c r="F124" s="22">
        <v>18750</v>
      </c>
      <c r="G124" s="20">
        <f>F124/D124</f>
        <v>0.34936369226182712</v>
      </c>
      <c r="H124" s="23">
        <v>2</v>
      </c>
      <c r="HP124" s="53"/>
      <c r="HQ124" s="53"/>
      <c r="HR124" s="53"/>
      <c r="HS124" s="53"/>
      <c r="HT124" s="53"/>
      <c r="HU124" s="53"/>
      <c r="HV124" s="53"/>
      <c r="HW124" s="53"/>
      <c r="HX124" s="53"/>
      <c r="HY124" s="53"/>
      <c r="HZ124" s="53"/>
      <c r="IA124" s="53"/>
      <c r="IB124" s="53"/>
      <c r="IC124" s="53"/>
      <c r="ID124" s="53"/>
      <c r="IE124" s="53"/>
      <c r="IF124" s="53"/>
      <c r="IG124" s="53"/>
      <c r="IH124" s="53"/>
      <c r="II124" s="53"/>
      <c r="IJ124" s="53"/>
      <c r="IK124" s="53"/>
      <c r="IL124" s="53"/>
      <c r="IM124" s="53"/>
      <c r="IN124" s="53"/>
      <c r="IO124" s="53"/>
      <c r="IP124" s="53"/>
      <c r="IQ124" s="53"/>
      <c r="IR124" s="53"/>
      <c r="IS124" s="53"/>
      <c r="IT124" s="53"/>
      <c r="IU124" s="53"/>
      <c r="IV124" s="53"/>
    </row>
    <row r="125" spans="1:256" ht="14.1" customHeight="1" x14ac:dyDescent="0.2">
      <c r="C125" s="22"/>
      <c r="D125" s="22"/>
      <c r="E125" s="20"/>
      <c r="F125" s="22"/>
      <c r="G125" s="20"/>
      <c r="H125" s="23"/>
      <c r="HP125" s="53"/>
      <c r="HQ125" s="53"/>
      <c r="HR125" s="53"/>
      <c r="HS125" s="53"/>
      <c r="HT125" s="53"/>
      <c r="HU125" s="53"/>
      <c r="HV125" s="53"/>
      <c r="HW125" s="53"/>
      <c r="HX125" s="53"/>
      <c r="HY125" s="53"/>
      <c r="HZ125" s="53"/>
      <c r="IA125" s="53"/>
      <c r="IB125" s="53"/>
      <c r="IC125" s="53"/>
      <c r="ID125" s="53"/>
      <c r="IE125" s="53"/>
      <c r="IF125" s="53"/>
      <c r="IG125" s="53"/>
      <c r="IH125" s="53"/>
      <c r="II125" s="53"/>
      <c r="IJ125" s="53"/>
      <c r="IK125" s="53"/>
      <c r="IL125" s="53"/>
      <c r="IM125" s="53"/>
      <c r="IN125" s="53"/>
      <c r="IO125" s="53"/>
      <c r="IP125" s="53"/>
      <c r="IQ125" s="53"/>
      <c r="IR125" s="53"/>
      <c r="IS125" s="53"/>
      <c r="IT125" s="53"/>
      <c r="IU125" s="53"/>
      <c r="IV125" s="53"/>
    </row>
    <row r="126" spans="1:256" ht="14.1" customHeight="1" x14ac:dyDescent="0.2">
      <c r="A126" s="27" t="s">
        <v>19</v>
      </c>
      <c r="B126" s="28">
        <v>2023</v>
      </c>
      <c r="C126" s="33">
        <f>C122+C118+C114+C110+C106+C102+C98+C94+C90</f>
        <v>443387</v>
      </c>
      <c r="D126" s="33">
        <f t="shared" ref="D126:F126" si="1">D122+D118+D114+D110+D106+D102+D98+D94+D90</f>
        <v>460938</v>
      </c>
      <c r="E126" s="32">
        <f>D126/C126</f>
        <v>1.0395839300656087</v>
      </c>
      <c r="F126" s="33">
        <f t="shared" si="1"/>
        <v>173194</v>
      </c>
      <c r="G126" s="32">
        <f>F126/D126</f>
        <v>0.37574250766914424</v>
      </c>
      <c r="H126" s="30">
        <v>1.6</v>
      </c>
      <c r="HP126" s="53"/>
      <c r="HQ126" s="53"/>
      <c r="HR126" s="53"/>
      <c r="HS126" s="53"/>
      <c r="HT126" s="53"/>
      <c r="HU126" s="53"/>
      <c r="HV126" s="53"/>
      <c r="HW126" s="53"/>
      <c r="HX126" s="53"/>
      <c r="HY126" s="53"/>
      <c r="HZ126" s="53"/>
      <c r="IA126" s="53"/>
      <c r="IB126" s="53"/>
      <c r="IC126" s="53"/>
      <c r="ID126" s="53"/>
      <c r="IE126" s="53"/>
      <c r="IF126" s="53"/>
      <c r="IG126" s="53"/>
      <c r="IH126" s="53"/>
      <c r="II126" s="53"/>
      <c r="IJ126" s="53"/>
      <c r="IK126" s="53"/>
      <c r="IL126" s="53"/>
      <c r="IM126" s="53"/>
      <c r="IN126" s="53"/>
      <c r="IO126" s="53"/>
      <c r="IP126" s="53"/>
      <c r="IQ126" s="53"/>
      <c r="IR126" s="53"/>
      <c r="IS126" s="53"/>
      <c r="IT126" s="53"/>
      <c r="IU126" s="53"/>
      <c r="IV126" s="53"/>
    </row>
    <row r="127" spans="1:256" ht="14.1" customHeight="1" x14ac:dyDescent="0.2">
      <c r="A127" s="27"/>
      <c r="B127" s="28">
        <v>2022</v>
      </c>
      <c r="C127" s="33">
        <f>C123+C119+C115+C111+C107+C103+C99+C95+C91</f>
        <v>193809</v>
      </c>
      <c r="D127" s="33">
        <f>D123+D119+D115+D111+D107+D103+D99+D95+D91</f>
        <v>246942</v>
      </c>
      <c r="E127" s="32">
        <f>D127/C127</f>
        <v>1.2741513552002228</v>
      </c>
      <c r="F127" s="33">
        <f>F123+F119+F115+F111+F107+F103+F99+F95+F91</f>
        <v>64862</v>
      </c>
      <c r="G127" s="32">
        <f>F127/D127</f>
        <v>0.26266086773412378</v>
      </c>
      <c r="H127" s="30">
        <v>1.7</v>
      </c>
      <c r="HP127" s="53"/>
      <c r="HQ127" s="53"/>
      <c r="HR127" s="53"/>
      <c r="HS127" s="53"/>
      <c r="HT127" s="53"/>
      <c r="HU127" s="53"/>
      <c r="HV127" s="53"/>
      <c r="HW127" s="53"/>
      <c r="HX127" s="53"/>
      <c r="HY127" s="53"/>
      <c r="HZ127" s="53"/>
      <c r="IA127" s="53"/>
      <c r="IB127" s="53"/>
      <c r="IC127" s="53"/>
      <c r="ID127" s="53"/>
      <c r="IE127" s="53"/>
      <c r="IF127" s="53"/>
      <c r="IG127" s="53"/>
      <c r="IH127" s="53"/>
      <c r="II127" s="53"/>
      <c r="IJ127" s="53"/>
      <c r="IK127" s="53"/>
      <c r="IL127" s="53"/>
      <c r="IM127" s="53"/>
      <c r="IN127" s="53"/>
      <c r="IO127" s="53"/>
      <c r="IP127" s="53"/>
      <c r="IQ127" s="53"/>
      <c r="IR127" s="53"/>
      <c r="IS127" s="53"/>
      <c r="IT127" s="53"/>
      <c r="IU127" s="53"/>
      <c r="IV127" s="53"/>
    </row>
    <row r="128" spans="1:256" ht="14.1" customHeight="1" x14ac:dyDescent="0.2">
      <c r="A128" s="47"/>
      <c r="B128" s="48">
        <v>2021</v>
      </c>
      <c r="C128" s="49">
        <f>C124+C120+C116+C112+C108+C104+C100+C96+C92</f>
        <v>240372</v>
      </c>
      <c r="D128" s="49">
        <f>D124+D120+D116+D112+D108+D104+D100+D96+D92</f>
        <v>213490</v>
      </c>
      <c r="E128" s="50">
        <f>D128/C128</f>
        <v>0.88816501089977207</v>
      </c>
      <c r="F128" s="49">
        <f>F124+F120+F116+F112+F108+F104+F100+F96+F92</f>
        <v>91078</v>
      </c>
      <c r="G128" s="50">
        <f>F128/D128</f>
        <v>0.42661482973441378</v>
      </c>
      <c r="H128" s="51">
        <v>1.7</v>
      </c>
      <c r="HP128" s="53"/>
      <c r="HQ128" s="53"/>
      <c r="HR128" s="53"/>
      <c r="HS128" s="53"/>
      <c r="HT128" s="53"/>
      <c r="HU128" s="53"/>
      <c r="HV128" s="53"/>
      <c r="HW128" s="53"/>
      <c r="HX128" s="53"/>
      <c r="HY128" s="53"/>
      <c r="HZ128" s="53"/>
      <c r="IA128" s="53"/>
      <c r="IB128" s="53"/>
      <c r="IC128" s="53"/>
      <c r="ID128" s="53"/>
      <c r="IE128" s="53"/>
      <c r="IF128" s="53"/>
      <c r="IG128" s="53"/>
      <c r="IH128" s="53"/>
      <c r="II128" s="53"/>
      <c r="IJ128" s="53"/>
      <c r="IK128" s="53"/>
      <c r="IL128" s="53"/>
      <c r="IM128" s="53"/>
      <c r="IN128" s="53"/>
      <c r="IO128" s="53"/>
      <c r="IP128" s="53"/>
      <c r="IQ128" s="53"/>
      <c r="IR128" s="53"/>
      <c r="IS128" s="53"/>
      <c r="IT128" s="53"/>
      <c r="IU128" s="53"/>
      <c r="IV128" s="53"/>
    </row>
    <row r="129" spans="1:8" x14ac:dyDescent="0.2">
      <c r="A129" s="44"/>
      <c r="B129" s="9"/>
      <c r="C129" s="26"/>
      <c r="D129" s="26"/>
      <c r="E129" s="26"/>
      <c r="F129" s="55"/>
      <c r="G129" s="55"/>
      <c r="H129" s="56"/>
    </row>
    <row r="130" spans="1:8" ht="6" customHeight="1" x14ac:dyDescent="0.2">
      <c r="A130" s="11"/>
      <c r="B130" s="40"/>
      <c r="C130" s="41"/>
      <c r="D130" s="41"/>
      <c r="E130" s="41"/>
      <c r="F130" s="42"/>
      <c r="G130" s="42"/>
      <c r="H130" s="43"/>
    </row>
    <row r="131" spans="1:8" ht="15" customHeight="1" x14ac:dyDescent="0.2">
      <c r="A131" s="44"/>
      <c r="B131" s="9"/>
      <c r="C131" s="96" t="s">
        <v>29</v>
      </c>
      <c r="D131" s="96"/>
      <c r="E131" s="96"/>
      <c r="F131" s="96"/>
      <c r="G131" s="96"/>
      <c r="H131" s="96"/>
    </row>
    <row r="132" spans="1:8" ht="53.25" customHeight="1" x14ac:dyDescent="0.2">
      <c r="A132" s="11" t="s">
        <v>2</v>
      </c>
      <c r="B132" s="12" t="s">
        <v>3</v>
      </c>
      <c r="C132" s="10" t="s">
        <v>30</v>
      </c>
      <c r="D132" s="10" t="s">
        <v>5</v>
      </c>
      <c r="E132" s="10" t="s">
        <v>6</v>
      </c>
      <c r="F132" s="10" t="s">
        <v>7</v>
      </c>
      <c r="G132" s="10" t="s">
        <v>8</v>
      </c>
      <c r="H132" s="10" t="s">
        <v>31</v>
      </c>
    </row>
    <row r="133" spans="1:8" x14ac:dyDescent="0.2">
      <c r="A133" s="44"/>
      <c r="B133" s="57"/>
      <c r="C133" s="58"/>
      <c r="D133" s="58"/>
      <c r="E133" s="58"/>
      <c r="F133" s="58"/>
      <c r="G133" s="58"/>
      <c r="H133" s="58"/>
    </row>
    <row r="134" spans="1:8" ht="14.1" customHeight="1" x14ac:dyDescent="0.2">
      <c r="A134" s="1" t="s">
        <v>10</v>
      </c>
      <c r="B134" s="2">
        <v>2023</v>
      </c>
      <c r="C134" s="3">
        <v>50142</v>
      </c>
      <c r="D134" s="3">
        <v>38084</v>
      </c>
      <c r="E134" s="20">
        <f>D134/C134</f>
        <v>0.75952295480834431</v>
      </c>
      <c r="F134" s="3">
        <v>20935</v>
      </c>
      <c r="G134" s="20">
        <f>F134/D134</f>
        <v>0.5497059132444071</v>
      </c>
      <c r="H134" s="23">
        <v>14.521136852161453</v>
      </c>
    </row>
    <row r="135" spans="1:8" ht="14.1" customHeight="1" x14ac:dyDescent="0.2">
      <c r="B135" s="2">
        <v>2022</v>
      </c>
      <c r="C135" s="3">
        <v>77360</v>
      </c>
      <c r="D135" s="22">
        <v>71316</v>
      </c>
      <c r="E135" s="20">
        <f>D135/C135</f>
        <v>0.92187176835573936</v>
      </c>
      <c r="F135" s="3">
        <v>22795</v>
      </c>
      <c r="G135" s="20">
        <f>F135/D135</f>
        <v>0.31963374277861911</v>
      </c>
      <c r="H135" s="23">
        <v>16.363237552094802</v>
      </c>
    </row>
    <row r="136" spans="1:8" ht="14.1" customHeight="1" x14ac:dyDescent="0.2">
      <c r="B136" s="2">
        <v>2021</v>
      </c>
      <c r="C136" s="22">
        <v>75174</v>
      </c>
      <c r="D136" s="22">
        <v>95581</v>
      </c>
      <c r="E136" s="20">
        <f>D136/C136</f>
        <v>1.2714635379253465</v>
      </c>
      <c r="F136" s="22">
        <v>21421</v>
      </c>
      <c r="G136" s="20">
        <f>F136/D136</f>
        <v>0.22411357905859952</v>
      </c>
      <c r="H136" s="23">
        <v>20.399999999999999</v>
      </c>
    </row>
    <row r="137" spans="1:8" ht="14.1" customHeight="1" x14ac:dyDescent="0.2">
      <c r="C137" s="22"/>
      <c r="D137" s="22"/>
      <c r="E137" s="20"/>
      <c r="F137" s="22"/>
      <c r="G137" s="20"/>
      <c r="H137" s="23"/>
    </row>
    <row r="138" spans="1:8" ht="14.1" customHeight="1" x14ac:dyDescent="0.2">
      <c r="A138" s="1" t="s">
        <v>11</v>
      </c>
      <c r="B138" s="2">
        <v>2023</v>
      </c>
      <c r="C138" s="3">
        <v>18671</v>
      </c>
      <c r="D138" s="3">
        <v>20882</v>
      </c>
      <c r="E138" s="20">
        <f>D138/C138</f>
        <v>1.1184189384607144</v>
      </c>
      <c r="F138" s="3">
        <v>11957</v>
      </c>
      <c r="G138" s="20">
        <f>F138/D138</f>
        <v>0.57259841011397372</v>
      </c>
      <c r="H138" s="23">
        <v>13.632181985447856</v>
      </c>
    </row>
    <row r="139" spans="1:8" ht="14.1" customHeight="1" x14ac:dyDescent="0.2">
      <c r="B139" s="2">
        <v>2022</v>
      </c>
      <c r="C139" s="3">
        <v>17416</v>
      </c>
      <c r="D139" s="22">
        <v>20391</v>
      </c>
      <c r="E139" s="20">
        <f>D139/C139</f>
        <v>1.1708199356913183</v>
      </c>
      <c r="F139" s="3">
        <v>12388</v>
      </c>
      <c r="G139" s="20">
        <f>F139/D139</f>
        <v>0.60752292678142317</v>
      </c>
      <c r="H139" s="23">
        <v>15.0145301905069</v>
      </c>
    </row>
    <row r="140" spans="1:8" ht="14.1" customHeight="1" x14ac:dyDescent="0.2">
      <c r="B140" s="2">
        <v>2021</v>
      </c>
      <c r="C140" s="22">
        <v>17178</v>
      </c>
      <c r="D140" s="22">
        <v>19586</v>
      </c>
      <c r="E140" s="20">
        <f>D140/C140</f>
        <v>1.1401792991035045</v>
      </c>
      <c r="F140" s="22">
        <v>14862</v>
      </c>
      <c r="G140" s="20">
        <f>F140/D140</f>
        <v>0.75880731134483814</v>
      </c>
      <c r="H140" s="23">
        <v>13.7</v>
      </c>
    </row>
    <row r="141" spans="1:8" ht="14.1" customHeight="1" x14ac:dyDescent="0.2">
      <c r="C141" s="22"/>
      <c r="D141" s="22"/>
      <c r="E141" s="20"/>
      <c r="F141" s="22"/>
      <c r="G141" s="20"/>
      <c r="H141" s="23"/>
    </row>
    <row r="142" spans="1:8" ht="14.1" customHeight="1" x14ac:dyDescent="0.2">
      <c r="A142" s="1" t="s">
        <v>12</v>
      </c>
      <c r="B142" s="2">
        <v>2023</v>
      </c>
      <c r="C142" s="3">
        <v>23479</v>
      </c>
      <c r="D142" s="3">
        <v>25923</v>
      </c>
      <c r="E142" s="20">
        <f>D142/C142</f>
        <v>1.104093019293837</v>
      </c>
      <c r="F142" s="3">
        <v>19244</v>
      </c>
      <c r="G142" s="20">
        <f>F142/D142</f>
        <v>0.74235235119392051</v>
      </c>
      <c r="H142" s="23">
        <v>6.9632093119933485</v>
      </c>
    </row>
    <row r="143" spans="1:8" ht="14.1" customHeight="1" x14ac:dyDescent="0.2">
      <c r="B143" s="2">
        <v>2022</v>
      </c>
      <c r="C143" s="3">
        <v>49876</v>
      </c>
      <c r="D143" s="22">
        <v>53472</v>
      </c>
      <c r="E143" s="20">
        <f>D143/C143</f>
        <v>1.0720988050364906</v>
      </c>
      <c r="F143" s="3">
        <v>27631</v>
      </c>
      <c r="G143" s="20">
        <f>F143/D143</f>
        <v>0.51673773189706762</v>
      </c>
      <c r="H143" s="23">
        <v>9.1563823242010791</v>
      </c>
    </row>
    <row r="144" spans="1:8" ht="14.1" customHeight="1" x14ac:dyDescent="0.2">
      <c r="B144" s="2">
        <v>2021</v>
      </c>
      <c r="C144" s="22">
        <v>42844</v>
      </c>
      <c r="D144" s="22">
        <v>53740</v>
      </c>
      <c r="E144" s="20">
        <f>D144/C144</f>
        <v>1.2543179908505275</v>
      </c>
      <c r="F144" s="22">
        <v>17377</v>
      </c>
      <c r="G144" s="20">
        <f>F144/D144</f>
        <v>0.32335318198734647</v>
      </c>
      <c r="H144" s="23">
        <v>10.3</v>
      </c>
    </row>
    <row r="145" spans="1:8" ht="14.1" customHeight="1" x14ac:dyDescent="0.2">
      <c r="C145" s="22"/>
      <c r="D145" s="22"/>
      <c r="E145" s="20"/>
      <c r="F145" s="22"/>
      <c r="G145" s="20"/>
      <c r="H145" s="23"/>
    </row>
    <row r="146" spans="1:8" ht="14.1" customHeight="1" x14ac:dyDescent="0.2">
      <c r="A146" s="1" t="s">
        <v>13</v>
      </c>
      <c r="B146" s="2">
        <v>2023</v>
      </c>
      <c r="C146" s="3">
        <v>24735</v>
      </c>
      <c r="D146" s="3">
        <v>26804</v>
      </c>
      <c r="E146" s="20">
        <f>D146/C146</f>
        <v>1.0836466545381038</v>
      </c>
      <c r="F146" s="3">
        <v>17102</v>
      </c>
      <c r="G146" s="20">
        <f>F146/D146</f>
        <v>0.63803909864199371</v>
      </c>
      <c r="H146" s="23">
        <v>5.6133785522161155</v>
      </c>
    </row>
    <row r="147" spans="1:8" ht="14.1" customHeight="1" x14ac:dyDescent="0.2">
      <c r="B147" s="2">
        <v>2022</v>
      </c>
      <c r="C147" s="3">
        <v>34388</v>
      </c>
      <c r="D147" s="22">
        <v>36227</v>
      </c>
      <c r="E147" s="20">
        <f>D147/C147</f>
        <v>1.0534779574270094</v>
      </c>
      <c r="F147" s="3">
        <v>19675</v>
      </c>
      <c r="G147" s="20">
        <f>F147/D147</f>
        <v>0.54310321031275011</v>
      </c>
      <c r="H147" s="23">
        <v>6.2515883100381204</v>
      </c>
    </row>
    <row r="148" spans="1:8" ht="14.1" customHeight="1" x14ac:dyDescent="0.2">
      <c r="B148" s="2">
        <v>2021</v>
      </c>
      <c r="C148" s="22">
        <v>35908</v>
      </c>
      <c r="D148" s="22">
        <v>40788</v>
      </c>
      <c r="E148" s="20">
        <f>D148/C148</f>
        <v>1.1359028628717835</v>
      </c>
      <c r="F148" s="22">
        <v>15612</v>
      </c>
      <c r="G148" s="20">
        <f>F148/D148</f>
        <v>0.38275963518681966</v>
      </c>
      <c r="H148" s="23">
        <v>7.1</v>
      </c>
    </row>
    <row r="149" spans="1:8" ht="14.1" customHeight="1" x14ac:dyDescent="0.2">
      <c r="C149" s="22"/>
      <c r="D149" s="22"/>
      <c r="E149" s="20"/>
      <c r="F149" s="22"/>
      <c r="G149" s="20"/>
      <c r="H149" s="23"/>
    </row>
    <row r="150" spans="1:8" ht="14.1" customHeight="1" x14ac:dyDescent="0.2">
      <c r="A150" s="1" t="s">
        <v>14</v>
      </c>
      <c r="B150" s="2">
        <v>2023</v>
      </c>
      <c r="C150" s="3">
        <v>21226</v>
      </c>
      <c r="D150" s="3">
        <v>23827</v>
      </c>
      <c r="E150" s="20">
        <f>D150/C150</f>
        <v>1.1225383963064166</v>
      </c>
      <c r="F150" s="3">
        <v>9786</v>
      </c>
      <c r="G150" s="20">
        <f>F150/D150</f>
        <v>0.41071053846476685</v>
      </c>
      <c r="H150" s="23">
        <v>3.2699775189045575</v>
      </c>
    </row>
    <row r="151" spans="1:8" ht="14.1" customHeight="1" x14ac:dyDescent="0.2">
      <c r="B151" s="2">
        <v>2022</v>
      </c>
      <c r="C151" s="3">
        <v>19331</v>
      </c>
      <c r="D151" s="22">
        <v>23149</v>
      </c>
      <c r="E151" s="20">
        <f>D151/C151</f>
        <v>1.1975065956236097</v>
      </c>
      <c r="F151" s="3">
        <v>8573</v>
      </c>
      <c r="G151" s="20">
        <f>F151/D151</f>
        <v>0.37033997148904918</v>
      </c>
      <c r="H151" s="23">
        <v>5.3656829581243404</v>
      </c>
    </row>
    <row r="152" spans="1:8" ht="14.1" customHeight="1" x14ac:dyDescent="0.2">
      <c r="B152" s="2">
        <v>2021</v>
      </c>
      <c r="C152" s="22">
        <v>21419</v>
      </c>
      <c r="D152" s="22">
        <v>24103</v>
      </c>
      <c r="E152" s="20">
        <f>D152/C152</f>
        <v>1.1253093048228209</v>
      </c>
      <c r="F152" s="22">
        <v>9135</v>
      </c>
      <c r="G152" s="20">
        <f>F152/D152</f>
        <v>0.37899846492137906</v>
      </c>
      <c r="H152" s="23">
        <v>6</v>
      </c>
    </row>
    <row r="153" spans="1:8" ht="14.1" customHeight="1" x14ac:dyDescent="0.2">
      <c r="C153" s="22"/>
      <c r="D153" s="22"/>
      <c r="E153" s="20"/>
      <c r="F153" s="22"/>
      <c r="G153" s="20"/>
      <c r="H153" s="23"/>
    </row>
    <row r="154" spans="1:8" ht="14.1" customHeight="1" x14ac:dyDescent="0.2">
      <c r="A154" s="1" t="s">
        <v>15</v>
      </c>
      <c r="B154" s="2">
        <v>2023</v>
      </c>
      <c r="C154" s="3">
        <v>19143</v>
      </c>
      <c r="D154" s="3">
        <v>23488</v>
      </c>
      <c r="E154" s="20">
        <f>D154/C154</f>
        <v>1.2269759180901636</v>
      </c>
      <c r="F154" s="3">
        <v>9021</v>
      </c>
      <c r="G154" s="20">
        <f>F154/D154</f>
        <v>0.38406846049046323</v>
      </c>
      <c r="H154" s="23">
        <v>2.7713113845471677</v>
      </c>
    </row>
    <row r="155" spans="1:8" ht="14.1" customHeight="1" x14ac:dyDescent="0.2">
      <c r="B155" s="2">
        <v>2022</v>
      </c>
      <c r="C155" s="3">
        <v>39528</v>
      </c>
      <c r="D155" s="22">
        <v>45610</v>
      </c>
      <c r="E155" s="20">
        <f>D155/C155</f>
        <v>1.1538656142481278</v>
      </c>
      <c r="F155" s="3">
        <v>11082</v>
      </c>
      <c r="G155" s="20">
        <f>F155/D155</f>
        <v>0.24297303222977418</v>
      </c>
      <c r="H155" s="23">
        <v>4.6922938097816296</v>
      </c>
    </row>
    <row r="156" spans="1:8" ht="14.1" customHeight="1" x14ac:dyDescent="0.2">
      <c r="B156" s="2">
        <v>2021</v>
      </c>
      <c r="C156" s="22">
        <v>46409</v>
      </c>
      <c r="D156" s="22">
        <v>55564</v>
      </c>
      <c r="E156" s="20">
        <f>D156/C156</f>
        <v>1.197267771337456</v>
      </c>
      <c r="F156" s="22">
        <v>13859</v>
      </c>
      <c r="G156" s="20">
        <f>F156/D156</f>
        <v>0.24942408753869411</v>
      </c>
      <c r="H156" s="23">
        <v>4.8</v>
      </c>
    </row>
    <row r="157" spans="1:8" ht="14.1" customHeight="1" x14ac:dyDescent="0.2">
      <c r="C157" s="22"/>
      <c r="D157" s="22"/>
      <c r="E157" s="20"/>
      <c r="F157" s="22"/>
      <c r="G157" s="20"/>
      <c r="H157" s="23"/>
    </row>
    <row r="158" spans="1:8" ht="14.1" customHeight="1" x14ac:dyDescent="0.2">
      <c r="A158" s="1" t="s">
        <v>32</v>
      </c>
      <c r="B158" s="2">
        <v>2023</v>
      </c>
      <c r="C158" s="3">
        <v>30832</v>
      </c>
      <c r="D158" s="3">
        <v>32750</v>
      </c>
      <c r="E158" s="20">
        <f>D158/C158</f>
        <v>1.0622080954852102</v>
      </c>
      <c r="F158" s="3">
        <v>18593</v>
      </c>
      <c r="G158" s="20">
        <f>F158/D158</f>
        <v>0.56772519083969464</v>
      </c>
      <c r="H158" s="23">
        <v>8.8205238530629799</v>
      </c>
    </row>
    <row r="159" spans="1:8" ht="14.1" customHeight="1" x14ac:dyDescent="0.2">
      <c r="B159" s="2">
        <v>2022</v>
      </c>
      <c r="C159" s="3">
        <v>52981</v>
      </c>
      <c r="D159" s="22">
        <v>44861</v>
      </c>
      <c r="E159" s="20">
        <f>D159/C159</f>
        <v>0.8467375096732791</v>
      </c>
      <c r="F159" s="3">
        <v>28402</v>
      </c>
      <c r="G159" s="20">
        <f>F159/D159</f>
        <v>0.63311116560041014</v>
      </c>
      <c r="H159" s="23">
        <v>6.5136258009999297</v>
      </c>
    </row>
    <row r="160" spans="1:8" ht="14.1" customHeight="1" x14ac:dyDescent="0.2">
      <c r="B160" s="2">
        <v>2021</v>
      </c>
      <c r="C160" s="22">
        <v>36939</v>
      </c>
      <c r="D160" s="22">
        <v>39242</v>
      </c>
      <c r="E160" s="20">
        <f>D160/C160</f>
        <v>1.0623460299412546</v>
      </c>
      <c r="F160" s="22">
        <v>22595</v>
      </c>
      <c r="G160" s="20">
        <f>F160/D160</f>
        <v>0.57578614749503088</v>
      </c>
      <c r="H160" s="23">
        <v>6.1</v>
      </c>
    </row>
    <row r="161" spans="1:256" ht="14.1" customHeight="1" x14ac:dyDescent="0.2">
      <c r="C161" s="22"/>
      <c r="D161" s="22"/>
      <c r="E161" s="20"/>
      <c r="F161" s="22"/>
      <c r="G161" s="20"/>
      <c r="H161" s="23"/>
    </row>
    <row r="162" spans="1:256" ht="14.1" customHeight="1" x14ac:dyDescent="0.2">
      <c r="A162" s="1" t="s">
        <v>17</v>
      </c>
      <c r="B162" s="2">
        <v>2023</v>
      </c>
      <c r="C162" s="3">
        <v>14269</v>
      </c>
      <c r="D162" s="3">
        <v>16732</v>
      </c>
      <c r="E162" s="20">
        <f>D162/C162</f>
        <v>1.1726119559885066</v>
      </c>
      <c r="F162" s="3">
        <v>8754</v>
      </c>
      <c r="G162" s="20">
        <f>F162/D162</f>
        <v>0.52318909873296682</v>
      </c>
      <c r="H162" s="17">
        <v>4.6835732236691792</v>
      </c>
    </row>
    <row r="163" spans="1:256" ht="14.1" customHeight="1" x14ac:dyDescent="0.2">
      <c r="B163" s="2">
        <v>2022</v>
      </c>
      <c r="C163" s="22">
        <v>9211</v>
      </c>
      <c r="D163" s="22">
        <v>10629</v>
      </c>
      <c r="E163" s="20">
        <f>D163/C163</f>
        <v>1.1539463684724787</v>
      </c>
      <c r="F163" s="22">
        <v>5979</v>
      </c>
      <c r="G163" s="20">
        <f>F163/D163</f>
        <v>0.56251764041772512</v>
      </c>
      <c r="H163" s="23">
        <v>6.3555778558287299</v>
      </c>
    </row>
    <row r="164" spans="1:256" ht="14.1" customHeight="1" x14ac:dyDescent="0.2">
      <c r="B164" s="2">
        <v>2021</v>
      </c>
      <c r="C164" s="22">
        <v>13605</v>
      </c>
      <c r="D164" s="22">
        <v>14549</v>
      </c>
      <c r="E164" s="20">
        <f>D164/C164</f>
        <v>1.0693862550532893</v>
      </c>
      <c r="F164" s="22">
        <v>4034</v>
      </c>
      <c r="G164" s="20">
        <f>F164/D164</f>
        <v>0.27726991545810709</v>
      </c>
      <c r="H164" s="23">
        <v>5.9</v>
      </c>
    </row>
    <row r="165" spans="1:256" ht="14.1" customHeight="1" x14ac:dyDescent="0.2">
      <c r="C165" s="22"/>
      <c r="D165" s="22"/>
      <c r="E165" s="20"/>
      <c r="F165" s="22"/>
      <c r="G165" s="20"/>
      <c r="H165" s="23"/>
    </row>
    <row r="166" spans="1:256" ht="14.1" customHeight="1" x14ac:dyDescent="0.2">
      <c r="A166" s="1" t="s">
        <v>18</v>
      </c>
      <c r="B166" s="2">
        <v>2023</v>
      </c>
      <c r="C166" s="3">
        <v>16550</v>
      </c>
      <c r="D166" s="3">
        <v>20195</v>
      </c>
      <c r="E166" s="20">
        <f>D166/C166</f>
        <v>1.2202416918429002</v>
      </c>
      <c r="F166" s="3">
        <v>11470</v>
      </c>
      <c r="G166" s="20">
        <f>F166/D166</f>
        <v>0.56796236692250557</v>
      </c>
      <c r="H166" s="17">
        <v>4.184829991281604</v>
      </c>
    </row>
    <row r="167" spans="1:256" ht="14.1" customHeight="1" x14ac:dyDescent="0.2">
      <c r="B167" s="2">
        <v>2022</v>
      </c>
      <c r="C167" s="3">
        <v>36397</v>
      </c>
      <c r="D167" s="22">
        <v>42679</v>
      </c>
      <c r="E167" s="20">
        <f>D167/C167</f>
        <v>1.1725966425804324</v>
      </c>
      <c r="F167" s="3">
        <v>15668</v>
      </c>
      <c r="G167" s="20">
        <f>F167/D167</f>
        <v>0.3671126315049556</v>
      </c>
      <c r="H167" s="23">
        <v>4.9144753637988297</v>
      </c>
    </row>
    <row r="168" spans="1:256" ht="14.1" customHeight="1" x14ac:dyDescent="0.2">
      <c r="B168" s="2">
        <v>2021</v>
      </c>
      <c r="C168" s="22">
        <v>32896</v>
      </c>
      <c r="D168" s="22">
        <v>35670</v>
      </c>
      <c r="E168" s="20">
        <f>D168/C168</f>
        <v>1.0843263618677044</v>
      </c>
      <c r="F168" s="22">
        <v>9522</v>
      </c>
      <c r="G168" s="20">
        <f>F168/D168</f>
        <v>0.26694701429772916</v>
      </c>
      <c r="H168" s="23">
        <v>7.2</v>
      </c>
    </row>
    <row r="169" spans="1:256" ht="14.1" customHeight="1" x14ac:dyDescent="0.2">
      <c r="C169" s="22"/>
      <c r="D169" s="22"/>
      <c r="E169" s="20"/>
      <c r="F169" s="22"/>
      <c r="G169" s="20"/>
      <c r="H169" s="23"/>
    </row>
    <row r="170" spans="1:256" ht="14.1" customHeight="1" x14ac:dyDescent="0.2">
      <c r="A170" s="27" t="s">
        <v>19</v>
      </c>
      <c r="B170" s="28">
        <v>2023</v>
      </c>
      <c r="C170" s="33">
        <f>C134+C138+C142+C146+C150+C154+C158+C162+C166</f>
        <v>219047</v>
      </c>
      <c r="D170" s="33">
        <f>D134+D138+D142+D146+D150+D154+D158+D162+D166</f>
        <v>228685</v>
      </c>
      <c r="E170" s="32">
        <f>D170/C170</f>
        <v>1.04399968956434</v>
      </c>
      <c r="F170" s="33">
        <f>F134+F138+F142+F146+F150+F154+F158+F162+F166</f>
        <v>126862</v>
      </c>
      <c r="G170" s="32">
        <f>F170/D170</f>
        <v>0.55474561077464635</v>
      </c>
      <c r="H170" s="59">
        <v>7.9141113966357137</v>
      </c>
      <c r="HP170" s="53"/>
      <c r="HQ170" s="53"/>
      <c r="HR170" s="53"/>
      <c r="HS170" s="53"/>
      <c r="HT170" s="53"/>
      <c r="HU170" s="53"/>
      <c r="HV170" s="53"/>
      <c r="HW170" s="53"/>
      <c r="HX170" s="53"/>
      <c r="HY170" s="53"/>
      <c r="HZ170" s="53"/>
      <c r="IA170" s="53"/>
      <c r="IB170" s="53"/>
      <c r="IC170" s="53"/>
      <c r="ID170" s="53"/>
      <c r="IE170" s="53"/>
      <c r="IF170" s="53"/>
      <c r="IG170" s="53"/>
      <c r="IH170" s="53"/>
      <c r="II170" s="53"/>
      <c r="IJ170" s="53"/>
      <c r="IK170" s="53"/>
      <c r="IL170" s="53"/>
      <c r="IM170" s="53"/>
      <c r="IN170" s="53"/>
      <c r="IO170" s="53"/>
      <c r="IP170" s="53"/>
      <c r="IQ170" s="53"/>
      <c r="IR170" s="53"/>
      <c r="IS170" s="53"/>
      <c r="IT170" s="53"/>
      <c r="IU170" s="53"/>
      <c r="IV170" s="53"/>
    </row>
    <row r="171" spans="1:256" ht="14.1" customHeight="1" x14ac:dyDescent="0.2">
      <c r="A171" s="27"/>
      <c r="B171" s="28">
        <v>2022</v>
      </c>
      <c r="C171" s="33">
        <f>C135+C139+C143+C147+C151+C155+C159+C163+C167</f>
        <v>336488</v>
      </c>
      <c r="D171" s="33">
        <f>D135+D139+D143+D147+D151+D155+D159+D163+D167</f>
        <v>348334</v>
      </c>
      <c r="E171" s="32">
        <f>D171/C171</f>
        <v>1.035204821568674</v>
      </c>
      <c r="F171" s="33">
        <f>F135+F139+F143+F147+F151+F155+F159+F163+F167</f>
        <v>152193</v>
      </c>
      <c r="G171" s="32">
        <f>F171/D171</f>
        <v>0.43691686714475186</v>
      </c>
      <c r="H171" s="30">
        <v>8.8000000000000007</v>
      </c>
      <c r="HP171" s="53"/>
      <c r="HQ171" s="53"/>
      <c r="HR171" s="53"/>
      <c r="HS171" s="53"/>
      <c r="HT171" s="53"/>
      <c r="HU171" s="53"/>
      <c r="HV171" s="53"/>
      <c r="HW171" s="53"/>
      <c r="HX171" s="53"/>
      <c r="HY171" s="53"/>
      <c r="HZ171" s="53"/>
      <c r="IA171" s="53"/>
      <c r="IB171" s="53"/>
      <c r="IC171" s="53"/>
      <c r="ID171" s="53"/>
      <c r="IE171" s="53"/>
      <c r="IF171" s="53"/>
      <c r="IG171" s="53"/>
      <c r="IH171" s="53"/>
      <c r="II171" s="53"/>
      <c r="IJ171" s="53"/>
      <c r="IK171" s="53"/>
      <c r="IL171" s="53"/>
      <c r="IM171" s="53"/>
      <c r="IN171" s="53"/>
      <c r="IO171" s="53"/>
      <c r="IP171" s="53"/>
      <c r="IQ171" s="53"/>
      <c r="IR171" s="53"/>
      <c r="IS171" s="53"/>
      <c r="IT171" s="53"/>
      <c r="IU171" s="53"/>
      <c r="IV171" s="53"/>
    </row>
    <row r="172" spans="1:256" ht="14.1" customHeight="1" x14ac:dyDescent="0.2">
      <c r="A172" s="47"/>
      <c r="B172" s="48">
        <v>2021</v>
      </c>
      <c r="C172" s="49">
        <f>C136+C140+C144+C148+C152+C156+C160+C163+C168</f>
        <v>317978</v>
      </c>
      <c r="D172" s="49">
        <f>D136+D140+D144+D148+D152+D156+D160+D164+D168</f>
        <v>378823</v>
      </c>
      <c r="E172" s="50">
        <f>D172/C172</f>
        <v>1.1913497160180893</v>
      </c>
      <c r="F172" s="49">
        <f>F136+F140+F144+F148+F152+F156+F160+F163+F168</f>
        <v>130362</v>
      </c>
      <c r="G172" s="50">
        <f>F172/D172</f>
        <v>0.34412377284378193</v>
      </c>
      <c r="H172" s="51">
        <v>10.1</v>
      </c>
      <c r="HP172" s="53"/>
      <c r="HQ172" s="53"/>
      <c r="HR172" s="53"/>
      <c r="HS172" s="53"/>
      <c r="HT172" s="53"/>
      <c r="HU172" s="53"/>
      <c r="HV172" s="53"/>
      <c r="HW172" s="53"/>
      <c r="HX172" s="53"/>
      <c r="HY172" s="53"/>
      <c r="HZ172" s="53"/>
      <c r="IA172" s="53"/>
      <c r="IB172" s="53"/>
      <c r="IC172" s="53"/>
      <c r="ID172" s="53"/>
      <c r="IE172" s="53"/>
      <c r="IF172" s="53"/>
      <c r="IG172" s="53"/>
      <c r="IH172" s="53"/>
      <c r="II172" s="53"/>
      <c r="IJ172" s="53"/>
      <c r="IK172" s="53"/>
      <c r="IL172" s="53"/>
      <c r="IM172" s="53"/>
      <c r="IN172" s="53"/>
      <c r="IO172" s="53"/>
      <c r="IP172" s="53"/>
      <c r="IQ172" s="53"/>
      <c r="IR172" s="53"/>
      <c r="IS172" s="53"/>
      <c r="IT172" s="53"/>
      <c r="IU172" s="53"/>
      <c r="IV172" s="53"/>
    </row>
    <row r="173" spans="1:256" ht="14.1" customHeight="1" x14ac:dyDescent="0.2"/>
    <row r="174" spans="1:256" x14ac:dyDescent="0.2">
      <c r="A174" s="60" t="s">
        <v>33</v>
      </c>
      <c r="B174" s="61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</row>
    <row r="175" spans="1:256" ht="14.1" customHeight="1" x14ac:dyDescent="0.2">
      <c r="A175" s="60" t="s">
        <v>59</v>
      </c>
      <c r="B175" s="61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</row>
    <row r="176" spans="1:256" s="53" customFormat="1" x14ac:dyDescent="0.2">
      <c r="A176" s="60"/>
      <c r="B176" s="61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</row>
    <row r="177" spans="1:15" ht="14.1" customHeight="1" x14ac:dyDescent="0.2">
      <c r="A177" s="60" t="s">
        <v>36</v>
      </c>
      <c r="B177" s="61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</row>
    <row r="178" spans="1:15" ht="14.1" customHeight="1" x14ac:dyDescent="0.2">
      <c r="A178" s="63" t="s">
        <v>37</v>
      </c>
      <c r="B178" s="61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</row>
    <row r="179" spans="1:15" ht="14.1" customHeight="1" x14ac:dyDescent="0.2">
      <c r="A179" s="60"/>
      <c r="B179" s="61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</row>
    <row r="180" spans="1:15" ht="14.1" customHeight="1" x14ac:dyDescent="0.2">
      <c r="A180" s="64" t="s">
        <v>38</v>
      </c>
      <c r="B180" s="61"/>
      <c r="C180" s="60"/>
      <c r="D180" s="60"/>
      <c r="E180" s="60"/>
      <c r="F180" s="60"/>
      <c r="G180" s="60"/>
      <c r="H180" s="60"/>
      <c r="I180" s="62"/>
      <c r="J180" s="62"/>
      <c r="K180" s="62"/>
      <c r="L180" s="62"/>
      <c r="M180" s="62"/>
      <c r="N180" s="62"/>
      <c r="O180" s="62"/>
    </row>
    <row r="181" spans="1:15" ht="14.1" customHeight="1" x14ac:dyDescent="0.2"/>
    <row r="182" spans="1:15" ht="14.1" customHeight="1" x14ac:dyDescent="0.2"/>
    <row r="183" spans="1:15" ht="14.1" customHeight="1" x14ac:dyDescent="0.2"/>
    <row r="184" spans="1:15" ht="14.1" customHeight="1" x14ac:dyDescent="0.2"/>
    <row r="185" spans="1:15" ht="14.1" customHeight="1" x14ac:dyDescent="0.2"/>
    <row r="186" spans="1:15" ht="14.1" customHeight="1" x14ac:dyDescent="0.2"/>
    <row r="187" spans="1:15" ht="14.1" customHeight="1" x14ac:dyDescent="0.2"/>
    <row r="188" spans="1:15" ht="14.1" customHeight="1" x14ac:dyDescent="0.2"/>
    <row r="189" spans="1:15" ht="14.1" customHeight="1" x14ac:dyDescent="0.2"/>
    <row r="190" spans="1:15" ht="14.1" customHeight="1" x14ac:dyDescent="0.2"/>
    <row r="191" spans="1:15" ht="14.1" customHeight="1" x14ac:dyDescent="0.2"/>
    <row r="192" spans="1:15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  <row r="331" ht="14.1" customHeight="1" x14ac:dyDescent="0.2"/>
    <row r="332" ht="14.1" customHeight="1" x14ac:dyDescent="0.2"/>
    <row r="333" ht="14.1" customHeight="1" x14ac:dyDescent="0.2"/>
    <row r="334" ht="14.1" customHeight="1" x14ac:dyDescent="0.2"/>
    <row r="335" ht="14.1" customHeight="1" x14ac:dyDescent="0.2"/>
    <row r="336" ht="14.1" customHeight="1" x14ac:dyDescent="0.2"/>
  </sheetData>
  <mergeCells count="4">
    <mergeCell ref="C3:H3"/>
    <mergeCell ref="C46:H46"/>
    <mergeCell ref="C88:H88"/>
    <mergeCell ref="C131:H131"/>
  </mergeCells>
  <pageMargins left="0.7" right="0.7" top="0.75" bottom="0.75" header="0.511811023622047" footer="0.511811023622047"/>
  <pageSetup scale="70" orientation="landscape" horizontalDpi="300" verticalDpi="300" r:id="rId1"/>
  <rowBreaks count="3" manualBreakCount="3">
    <brk id="44" max="16383" man="1"/>
    <brk id="87" max="16383" man="1"/>
    <brk id="1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36"/>
  <sheetViews>
    <sheetView zoomScale="80" zoomScaleNormal="80" workbookViewId="0"/>
  </sheetViews>
  <sheetFormatPr defaultColWidth="9.140625" defaultRowHeight="12.75" x14ac:dyDescent="0.2"/>
  <cols>
    <col min="1" max="1" width="28" style="1" customWidth="1"/>
    <col min="2" max="2" width="10" style="2" customWidth="1"/>
    <col min="3" max="3" width="15.7109375" style="3" customWidth="1"/>
    <col min="4" max="7" width="14.7109375" style="3" customWidth="1"/>
    <col min="8" max="8" width="20.140625" style="3" customWidth="1"/>
    <col min="9" max="9" width="8.42578125" style="3" customWidth="1"/>
    <col min="10" max="257" width="9.140625" style="3"/>
  </cols>
  <sheetData>
    <row r="1" spans="1:20" ht="18" customHeight="1" x14ac:dyDescent="0.2">
      <c r="A1" s="4" t="s">
        <v>0</v>
      </c>
      <c r="B1" s="5"/>
      <c r="H1" s="6"/>
    </row>
    <row r="2" spans="1:20" x14ac:dyDescent="0.2">
      <c r="A2" s="7"/>
      <c r="B2" s="8"/>
      <c r="C2" s="7"/>
      <c r="D2" s="7"/>
      <c r="E2" s="7"/>
      <c r="F2" s="7"/>
      <c r="G2" s="7"/>
      <c r="H2" s="7"/>
    </row>
    <row r="3" spans="1:20" ht="18" customHeight="1" x14ac:dyDescent="0.2">
      <c r="B3" s="9"/>
      <c r="C3" s="96" t="s">
        <v>1</v>
      </c>
      <c r="D3" s="96"/>
      <c r="E3" s="96"/>
      <c r="F3" s="96"/>
      <c r="G3" s="96"/>
      <c r="H3" s="96"/>
    </row>
    <row r="4" spans="1:20" ht="52.5" customHeight="1" x14ac:dyDescent="0.25">
      <c r="A4" s="11" t="s">
        <v>2</v>
      </c>
      <c r="B4" s="12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J4" s="13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ht="14.1" customHeight="1" x14ac:dyDescent="0.25">
      <c r="A5" s="1" t="s">
        <v>10</v>
      </c>
      <c r="B5" s="2">
        <v>2022</v>
      </c>
      <c r="C5" s="15">
        <v>53759</v>
      </c>
      <c r="D5" s="3">
        <v>51741</v>
      </c>
      <c r="E5" s="16">
        <f>D5/C5</f>
        <v>0.96246209936940796</v>
      </c>
      <c r="F5" s="3">
        <v>18374</v>
      </c>
      <c r="G5" s="16">
        <f>F5/D5</f>
        <v>0.35511489920952438</v>
      </c>
      <c r="H5" s="17">
        <v>7</v>
      </c>
      <c r="J5" s="13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ht="14.1" customHeight="1" x14ac:dyDescent="0.2">
      <c r="A6" s="3"/>
      <c r="B6" s="2">
        <v>2021</v>
      </c>
      <c r="C6" s="15">
        <v>62406</v>
      </c>
      <c r="D6" s="3">
        <v>79920</v>
      </c>
      <c r="E6" s="18">
        <f>D6/C6</f>
        <v>1.2806460917219498</v>
      </c>
      <c r="F6" s="3">
        <v>30551</v>
      </c>
      <c r="G6" s="16">
        <f>F6/D6</f>
        <v>0.38226976976976978</v>
      </c>
      <c r="H6" s="3">
        <v>7.2</v>
      </c>
      <c r="J6" s="19"/>
      <c r="L6" s="14"/>
      <c r="M6" s="14"/>
      <c r="N6" s="14"/>
      <c r="O6" s="14"/>
      <c r="P6" s="14"/>
      <c r="Q6" s="14"/>
      <c r="R6" s="14"/>
      <c r="S6" s="14"/>
      <c r="T6" s="14"/>
    </row>
    <row r="7" spans="1:20" ht="14.1" customHeight="1" x14ac:dyDescent="0.2">
      <c r="B7" s="2">
        <v>2020</v>
      </c>
      <c r="C7" s="15">
        <v>61988.5</v>
      </c>
      <c r="D7" s="3">
        <v>21381</v>
      </c>
      <c r="E7" s="20">
        <v>0.34491881558676202</v>
      </c>
      <c r="F7" s="3">
        <v>13235</v>
      </c>
      <c r="G7" s="20">
        <v>0.21350734410414801</v>
      </c>
      <c r="H7" s="3">
        <v>7.2</v>
      </c>
      <c r="J7" s="21"/>
    </row>
    <row r="8" spans="1:20" ht="14.1" customHeight="1" x14ac:dyDescent="0.2">
      <c r="C8" s="15"/>
      <c r="E8" s="20"/>
      <c r="F8" s="22"/>
      <c r="G8" s="20"/>
      <c r="H8" s="23"/>
    </row>
    <row r="9" spans="1:20" ht="14.1" customHeight="1" x14ac:dyDescent="0.2">
      <c r="A9" s="1" t="s">
        <v>11</v>
      </c>
      <c r="B9" s="2">
        <v>2022</v>
      </c>
      <c r="C9" s="15">
        <v>16228</v>
      </c>
      <c r="D9" s="3">
        <v>19058</v>
      </c>
      <c r="E9" s="16">
        <f>D9/C9</f>
        <v>1.1743899433078631</v>
      </c>
      <c r="F9" s="3">
        <v>10074</v>
      </c>
      <c r="G9" s="16">
        <f>F9/D9</f>
        <v>0.52859691468149861</v>
      </c>
      <c r="H9" s="3">
        <v>5.9</v>
      </c>
    </row>
    <row r="10" spans="1:20" ht="14.1" customHeight="1" x14ac:dyDescent="0.2">
      <c r="A10" s="3"/>
      <c r="B10" s="2">
        <v>2021</v>
      </c>
      <c r="C10" s="15">
        <v>22451</v>
      </c>
      <c r="D10" s="3">
        <v>26482</v>
      </c>
      <c r="E10" s="18">
        <f>D10/C10</f>
        <v>1.1795465680816</v>
      </c>
      <c r="F10" s="3">
        <v>12592</v>
      </c>
      <c r="G10" s="16">
        <f>F10/D10</f>
        <v>0.47549278755381014</v>
      </c>
      <c r="H10" s="3">
        <v>7.3</v>
      </c>
    </row>
    <row r="11" spans="1:20" ht="14.1" customHeight="1" x14ac:dyDescent="0.2">
      <c r="B11" s="2">
        <v>2020</v>
      </c>
      <c r="C11" s="15">
        <v>22278</v>
      </c>
      <c r="D11" s="3">
        <v>20798</v>
      </c>
      <c r="E11" s="24">
        <v>0.93356674746386603</v>
      </c>
      <c r="F11" s="3">
        <v>10454</v>
      </c>
      <c r="G11" s="25">
        <v>0.46925217703564098</v>
      </c>
      <c r="H11" s="3">
        <v>7.3</v>
      </c>
    </row>
    <row r="12" spans="1:20" ht="14.1" customHeight="1" x14ac:dyDescent="0.2">
      <c r="C12" s="15"/>
      <c r="E12" s="20"/>
      <c r="F12" s="22"/>
      <c r="G12" s="20"/>
      <c r="H12" s="23"/>
    </row>
    <row r="13" spans="1:20" ht="14.1" customHeight="1" x14ac:dyDescent="0.2">
      <c r="A13" s="1" t="s">
        <v>12</v>
      </c>
      <c r="B13" s="2">
        <v>2022</v>
      </c>
      <c r="C13" s="15">
        <v>26363</v>
      </c>
      <c r="D13" s="3">
        <v>26663</v>
      </c>
      <c r="E13" s="16">
        <f>D13/C13</f>
        <v>1.011379585024466</v>
      </c>
      <c r="F13" s="3">
        <v>16864</v>
      </c>
      <c r="G13" s="16">
        <f>F13/D13</f>
        <v>0.6324869669579567</v>
      </c>
      <c r="H13" s="3">
        <v>6.3</v>
      </c>
    </row>
    <row r="14" spans="1:20" ht="14.1" customHeight="1" x14ac:dyDescent="0.2">
      <c r="A14" s="3"/>
      <c r="B14" s="2">
        <v>2021</v>
      </c>
      <c r="C14" s="15">
        <v>43629.5</v>
      </c>
      <c r="D14" s="3">
        <v>64352</v>
      </c>
      <c r="E14" s="18">
        <f>D14/C14</f>
        <v>1.4749653330888504</v>
      </c>
      <c r="F14" s="3">
        <v>27260</v>
      </c>
      <c r="G14" s="16">
        <f>F14/D14</f>
        <v>0.42360765788165095</v>
      </c>
      <c r="H14" s="3">
        <v>4.9000000000000004</v>
      </c>
    </row>
    <row r="15" spans="1:20" ht="14.1" customHeight="1" x14ac:dyDescent="0.2">
      <c r="B15" s="2">
        <v>2020</v>
      </c>
      <c r="C15" s="15">
        <v>43476.5</v>
      </c>
      <c r="D15" s="3">
        <v>18498</v>
      </c>
      <c r="E15" s="25">
        <v>0.42547123158487898</v>
      </c>
      <c r="F15" s="3">
        <v>11362</v>
      </c>
      <c r="G15" s="25">
        <v>0.261336584131657</v>
      </c>
      <c r="H15" s="3">
        <v>4.3</v>
      </c>
    </row>
    <row r="16" spans="1:20" ht="14.1" customHeight="1" x14ac:dyDescent="0.2">
      <c r="C16" s="15"/>
      <c r="E16" s="20"/>
      <c r="F16" s="22"/>
      <c r="G16" s="20"/>
      <c r="H16" s="23"/>
    </row>
    <row r="17" spans="1:9" ht="14.1" customHeight="1" x14ac:dyDescent="0.2">
      <c r="A17" s="1" t="s">
        <v>13</v>
      </c>
      <c r="B17" s="2">
        <v>2022</v>
      </c>
      <c r="C17" s="15">
        <v>34397</v>
      </c>
      <c r="D17" s="3">
        <v>31007</v>
      </c>
      <c r="E17" s="16">
        <f>D17/C17</f>
        <v>0.90144489345001022</v>
      </c>
      <c r="F17" s="3">
        <v>18386</v>
      </c>
      <c r="G17" s="16">
        <f>F17/D17</f>
        <v>0.59296287934982428</v>
      </c>
      <c r="H17" s="3">
        <v>5.9</v>
      </c>
    </row>
    <row r="18" spans="1:9" ht="14.1" customHeight="1" x14ac:dyDescent="0.2">
      <c r="A18" s="3"/>
      <c r="B18" s="2">
        <v>2021</v>
      </c>
      <c r="C18" s="15">
        <v>38532</v>
      </c>
      <c r="D18" s="3">
        <v>42963</v>
      </c>
      <c r="E18" s="18">
        <f>D18/C18</f>
        <v>1.1149953285580816</v>
      </c>
      <c r="F18" s="3">
        <v>25356</v>
      </c>
      <c r="G18" s="16">
        <f>F18/D18</f>
        <v>0.59018224984288803</v>
      </c>
      <c r="H18" s="3">
        <v>6.5</v>
      </c>
    </row>
    <row r="19" spans="1:9" ht="14.1" customHeight="1" x14ac:dyDescent="0.2">
      <c r="B19" s="2">
        <v>2020</v>
      </c>
      <c r="C19" s="15">
        <v>38439</v>
      </c>
      <c r="D19" s="3">
        <v>32709</v>
      </c>
      <c r="E19" s="18">
        <f>D19/C19</f>
        <v>0.85093264653086709</v>
      </c>
      <c r="F19" s="3">
        <v>16906</v>
      </c>
      <c r="G19" s="25">
        <v>0.43981373084627601</v>
      </c>
      <c r="H19" s="3">
        <v>7.5</v>
      </c>
    </row>
    <row r="20" spans="1:9" ht="14.1" customHeight="1" x14ac:dyDescent="0.2">
      <c r="C20" s="15"/>
      <c r="E20" s="20"/>
      <c r="F20" s="22"/>
      <c r="G20" s="20"/>
      <c r="H20" s="23"/>
      <c r="I20" s="26"/>
    </row>
    <row r="21" spans="1:9" ht="14.1" customHeight="1" x14ac:dyDescent="0.2">
      <c r="A21" s="1" t="s">
        <v>14</v>
      </c>
      <c r="B21" s="2">
        <v>2022</v>
      </c>
      <c r="C21" s="15">
        <v>18194</v>
      </c>
      <c r="D21" s="3">
        <v>16930</v>
      </c>
      <c r="E21" s="16">
        <f>D21/C21</f>
        <v>0.93052654721336703</v>
      </c>
      <c r="F21" s="3">
        <v>8411</v>
      </c>
      <c r="G21" s="16">
        <f>F21/D21</f>
        <v>0.49681039574719432</v>
      </c>
      <c r="H21" s="3">
        <v>1.9</v>
      </c>
      <c r="I21" s="26"/>
    </row>
    <row r="22" spans="1:9" ht="14.1" customHeight="1" x14ac:dyDescent="0.2">
      <c r="A22" s="3"/>
      <c r="B22" s="2">
        <v>2021</v>
      </c>
      <c r="C22" s="15">
        <v>25582</v>
      </c>
      <c r="D22" s="3">
        <v>27406</v>
      </c>
      <c r="E22" s="18">
        <f>D22/C22</f>
        <v>1.0713001329059495</v>
      </c>
      <c r="F22" s="3">
        <v>13055</v>
      </c>
      <c r="G22" s="16">
        <f>F22/D22</f>
        <v>0.47635554258191637</v>
      </c>
      <c r="H22" s="3">
        <v>2.2000000000000002</v>
      </c>
      <c r="I22" s="26"/>
    </row>
    <row r="23" spans="1:9" ht="14.1" customHeight="1" x14ac:dyDescent="0.2">
      <c r="B23" s="2">
        <v>2020</v>
      </c>
      <c r="C23" s="15">
        <v>25765</v>
      </c>
      <c r="D23" s="3">
        <v>18991</v>
      </c>
      <c r="E23" s="20">
        <v>0.73708519309140297</v>
      </c>
      <c r="F23" s="22">
        <v>9024</v>
      </c>
      <c r="G23" s="20">
        <v>0.35024257713953</v>
      </c>
      <c r="H23" s="3">
        <v>1.6</v>
      </c>
      <c r="I23" s="26"/>
    </row>
    <row r="24" spans="1:9" ht="14.1" customHeight="1" x14ac:dyDescent="0.2">
      <c r="C24" s="15"/>
      <c r="E24" s="20"/>
      <c r="F24" s="22"/>
      <c r="G24" s="20"/>
      <c r="H24" s="23"/>
      <c r="I24" s="26"/>
    </row>
    <row r="25" spans="1:9" ht="14.1" customHeight="1" x14ac:dyDescent="0.2">
      <c r="A25" s="1" t="s">
        <v>15</v>
      </c>
      <c r="B25" s="2">
        <v>2022</v>
      </c>
      <c r="C25" s="15">
        <v>41290</v>
      </c>
      <c r="D25" s="3">
        <v>38689</v>
      </c>
      <c r="E25" s="16">
        <f>D25/C25</f>
        <v>0.93700653911358678</v>
      </c>
      <c r="F25" s="3">
        <v>18352</v>
      </c>
      <c r="G25" s="16">
        <f>F25/D25</f>
        <v>0.47434671353614721</v>
      </c>
      <c r="H25" s="3">
        <v>5.0999999999999996</v>
      </c>
      <c r="I25" s="26"/>
    </row>
    <row r="26" spans="1:9" ht="14.1" customHeight="1" x14ac:dyDescent="0.2">
      <c r="A26" s="3"/>
      <c r="B26" s="2">
        <v>2021</v>
      </c>
      <c r="C26" s="15">
        <v>38444</v>
      </c>
      <c r="D26" s="3">
        <v>36470</v>
      </c>
      <c r="E26" s="18">
        <f>D26/C26</f>
        <v>0.94865258557902399</v>
      </c>
      <c r="F26" s="3">
        <v>25000</v>
      </c>
      <c r="G26" s="16">
        <f>F26/D26</f>
        <v>0.6854949273375377</v>
      </c>
      <c r="H26" s="3">
        <v>4</v>
      </c>
      <c r="I26" s="26"/>
    </row>
    <row r="27" spans="1:9" ht="14.1" customHeight="1" x14ac:dyDescent="0.2">
      <c r="B27" s="2">
        <v>2020</v>
      </c>
      <c r="C27" s="15">
        <v>38274.5</v>
      </c>
      <c r="D27" s="3">
        <v>22879</v>
      </c>
      <c r="E27" s="20">
        <v>0.59776091131170905</v>
      </c>
      <c r="F27" s="22">
        <v>12303</v>
      </c>
      <c r="G27" s="20">
        <v>0.32144116840193898</v>
      </c>
      <c r="H27" s="3">
        <v>2.8</v>
      </c>
      <c r="I27" s="26"/>
    </row>
    <row r="28" spans="1:9" ht="14.1" customHeight="1" x14ac:dyDescent="0.2">
      <c r="C28" s="15"/>
      <c r="E28" s="20"/>
      <c r="F28" s="22"/>
      <c r="G28" s="20"/>
      <c r="H28" s="23"/>
      <c r="I28" s="26"/>
    </row>
    <row r="29" spans="1:9" ht="14.1" customHeight="1" x14ac:dyDescent="0.2">
      <c r="A29" s="1" t="s">
        <v>16</v>
      </c>
      <c r="B29" s="2">
        <v>2022</v>
      </c>
      <c r="C29" s="15">
        <v>46529</v>
      </c>
      <c r="D29" s="3">
        <f>42904+56</f>
        <v>42960</v>
      </c>
      <c r="E29" s="16">
        <f>D29/C29</f>
        <v>0.92329514926175071</v>
      </c>
      <c r="F29" s="3">
        <v>25032</v>
      </c>
      <c r="G29" s="16">
        <f>F29/D29</f>
        <v>0.58268156424581008</v>
      </c>
      <c r="H29" s="3">
        <v>6.6</v>
      </c>
      <c r="I29" s="26"/>
    </row>
    <row r="30" spans="1:9" ht="14.1" customHeight="1" x14ac:dyDescent="0.2">
      <c r="A30" s="3"/>
      <c r="B30" s="2">
        <v>2021</v>
      </c>
      <c r="C30" s="15">
        <v>41438.5</v>
      </c>
      <c r="D30" s="3">
        <v>36879</v>
      </c>
      <c r="E30" s="18">
        <f>D30/C30</f>
        <v>0.8899694728332348</v>
      </c>
      <c r="F30" s="3">
        <v>24216</v>
      </c>
      <c r="G30" s="16">
        <f>F30/D30</f>
        <v>0.65663385666639551</v>
      </c>
      <c r="H30" s="3">
        <v>8.1</v>
      </c>
      <c r="I30" s="26"/>
    </row>
    <row r="31" spans="1:9" ht="14.1" customHeight="1" x14ac:dyDescent="0.2">
      <c r="B31" s="2">
        <v>2020</v>
      </c>
      <c r="C31" s="15">
        <v>41322</v>
      </c>
      <c r="D31" s="3">
        <v>24551</v>
      </c>
      <c r="E31" s="25">
        <v>0.59413871545423802</v>
      </c>
      <c r="F31" s="3">
        <v>13954</v>
      </c>
      <c r="G31" s="25">
        <v>0.33768936643918501</v>
      </c>
      <c r="H31" s="3">
        <v>4.4000000000000004</v>
      </c>
      <c r="I31" s="26"/>
    </row>
    <row r="32" spans="1:9" ht="14.1" customHeight="1" x14ac:dyDescent="0.2">
      <c r="C32" s="15"/>
      <c r="E32" s="20"/>
      <c r="F32" s="22"/>
      <c r="G32" s="20"/>
      <c r="H32" s="23"/>
      <c r="I32" s="26"/>
    </row>
    <row r="33" spans="1:12" ht="14.1" customHeight="1" x14ac:dyDescent="0.2">
      <c r="A33" s="1" t="s">
        <v>17</v>
      </c>
      <c r="B33" s="2">
        <v>2022</v>
      </c>
      <c r="C33" s="15">
        <v>12423</v>
      </c>
      <c r="D33" s="3">
        <v>13345</v>
      </c>
      <c r="E33" s="16">
        <f>D33/C33</f>
        <v>1.0742171778153424</v>
      </c>
      <c r="F33" s="3">
        <v>7249</v>
      </c>
      <c r="G33" s="16">
        <f>F33/D33</f>
        <v>0.54319970026227049</v>
      </c>
      <c r="H33" s="3">
        <v>6.9</v>
      </c>
      <c r="I33" s="26"/>
    </row>
    <row r="34" spans="1:12" ht="14.1" customHeight="1" x14ac:dyDescent="0.2">
      <c r="A34" s="3"/>
      <c r="B34" s="2">
        <v>2021</v>
      </c>
      <c r="C34" s="15">
        <v>14762</v>
      </c>
      <c r="D34" s="3">
        <v>17515</v>
      </c>
      <c r="E34" s="18">
        <f>D34/C34</f>
        <v>1.1864923452106761</v>
      </c>
      <c r="F34" s="3">
        <v>8599</v>
      </c>
      <c r="G34" s="16">
        <f>F34/D34</f>
        <v>0.49095061375963461</v>
      </c>
      <c r="H34" s="3">
        <v>7.9</v>
      </c>
      <c r="I34" s="26"/>
    </row>
    <row r="35" spans="1:12" ht="14.1" customHeight="1" x14ac:dyDescent="0.2">
      <c r="B35" s="2">
        <v>2020</v>
      </c>
      <c r="C35" s="15">
        <v>14815.5</v>
      </c>
      <c r="D35" s="3">
        <v>10883</v>
      </c>
      <c r="E35" s="20">
        <v>0.73456852620566304</v>
      </c>
      <c r="F35" s="22">
        <v>5124</v>
      </c>
      <c r="G35" s="20">
        <v>0.345854004252303</v>
      </c>
      <c r="H35" s="3">
        <v>5.3</v>
      </c>
      <c r="I35" s="26"/>
    </row>
    <row r="36" spans="1:12" ht="14.1" customHeight="1" x14ac:dyDescent="0.2">
      <c r="C36" s="15"/>
      <c r="E36" s="20"/>
      <c r="F36" s="22"/>
      <c r="G36" s="20"/>
      <c r="H36" s="23"/>
      <c r="I36" s="26"/>
    </row>
    <row r="37" spans="1:12" ht="14.1" customHeight="1" x14ac:dyDescent="0.2">
      <c r="A37" s="1" t="s">
        <v>18</v>
      </c>
      <c r="B37" s="2">
        <v>2022</v>
      </c>
      <c r="C37" s="15">
        <v>30687</v>
      </c>
      <c r="D37" s="3">
        <v>32437</v>
      </c>
      <c r="E37" s="16">
        <f>D37/C37</f>
        <v>1.0570274057418452</v>
      </c>
      <c r="F37" s="3">
        <v>15791</v>
      </c>
      <c r="G37" s="16">
        <f>F37/D37</f>
        <v>0.48682060609797456</v>
      </c>
      <c r="H37" s="3">
        <v>0.68</v>
      </c>
      <c r="I37" s="26"/>
    </row>
    <row r="38" spans="1:12" ht="14.1" customHeight="1" x14ac:dyDescent="0.2">
      <c r="A38" s="3"/>
      <c r="B38" s="2">
        <v>2021</v>
      </c>
      <c r="C38" s="15">
        <v>32511.5</v>
      </c>
      <c r="D38" s="3">
        <v>38016</v>
      </c>
      <c r="E38" s="18">
        <f>D38/C38</f>
        <v>1.1693093213170724</v>
      </c>
      <c r="F38" s="3">
        <v>16910</v>
      </c>
      <c r="G38" s="16">
        <f>F38/D38</f>
        <v>0.44481271043771042</v>
      </c>
      <c r="H38" s="3">
        <v>5.0999999999999996</v>
      </c>
      <c r="I38" s="26"/>
      <c r="L38" s="25"/>
    </row>
    <row r="39" spans="1:12" ht="14.1" customHeight="1" x14ac:dyDescent="0.2">
      <c r="B39" s="2">
        <v>2020</v>
      </c>
      <c r="C39" s="15">
        <v>32849</v>
      </c>
      <c r="D39" s="3">
        <v>12288</v>
      </c>
      <c r="E39" s="25">
        <v>0.37407531431702601</v>
      </c>
      <c r="F39" s="3">
        <v>7236</v>
      </c>
      <c r="G39" s="25">
        <v>0.22028067825504599</v>
      </c>
      <c r="H39" s="3">
        <v>2.6</v>
      </c>
      <c r="I39" s="26"/>
    </row>
    <row r="40" spans="1:12" ht="14.1" customHeight="1" x14ac:dyDescent="0.2">
      <c r="C40" s="15"/>
      <c r="E40" s="20"/>
      <c r="F40" s="22"/>
      <c r="G40" s="20"/>
      <c r="H40" s="23"/>
      <c r="I40" s="26"/>
    </row>
    <row r="41" spans="1:12" ht="14.1" customHeight="1" x14ac:dyDescent="0.2">
      <c r="A41" s="27" t="s">
        <v>19</v>
      </c>
      <c r="B41" s="28">
        <v>2022</v>
      </c>
      <c r="C41" s="29">
        <f>SUM(C37+C33+C29+C25+C21+C17+C13+C9+C5)</f>
        <v>279870</v>
      </c>
      <c r="D41" s="30">
        <f>SUM(D37+D33+D29+D25+D21+D17+D13+D9+D5)</f>
        <v>272830</v>
      </c>
      <c r="E41" s="31">
        <f>D41/C41</f>
        <v>0.9748454639654125</v>
      </c>
      <c r="F41" s="30">
        <f>SUM(F37+F33+F29+F25+F21+F17+F13+F9+F5)</f>
        <v>138533</v>
      </c>
      <c r="G41" s="31">
        <f>F41/D41</f>
        <v>0.50776307590807468</v>
      </c>
      <c r="H41" s="30">
        <v>5.3</v>
      </c>
      <c r="I41" s="26"/>
    </row>
    <row r="42" spans="1:12" ht="14.1" customHeight="1" x14ac:dyDescent="0.2">
      <c r="A42" s="27"/>
      <c r="B42" s="28">
        <v>2021</v>
      </c>
      <c r="C42" s="29">
        <f>SUM(C38+C34+C30+C26+C22+C18+C14+C10+C6)</f>
        <v>319756.5</v>
      </c>
      <c r="D42" s="30">
        <f>SUM(D38+D34+D30+D26+D22+D18+D14+D10+D6)</f>
        <v>370003</v>
      </c>
      <c r="E42" s="32">
        <f>D42/C42</f>
        <v>1.1571398861321036</v>
      </c>
      <c r="F42" s="30">
        <f>SUM(F38+F34+F30+F26+F22+F18+F14+F10+F6)</f>
        <v>183539</v>
      </c>
      <c r="G42" s="32">
        <f>F42/D42</f>
        <v>0.49604732934597828</v>
      </c>
      <c r="H42" s="30">
        <v>5.9</v>
      </c>
      <c r="I42" s="26"/>
    </row>
    <row r="43" spans="1:12" ht="14.1" customHeight="1" x14ac:dyDescent="0.2">
      <c r="A43" s="27"/>
      <c r="B43" s="28">
        <v>2020</v>
      </c>
      <c r="C43" s="29">
        <v>319208</v>
      </c>
      <c r="D43" s="30">
        <v>182978</v>
      </c>
      <c r="E43" s="32">
        <v>0.57322498183002901</v>
      </c>
      <c r="F43" s="33">
        <v>99598</v>
      </c>
      <c r="G43" s="32">
        <v>0.31201598957419602</v>
      </c>
      <c r="H43" s="34">
        <v>5.2</v>
      </c>
      <c r="I43" s="26"/>
    </row>
    <row r="44" spans="1:12" x14ac:dyDescent="0.2">
      <c r="A44" s="35"/>
      <c r="B44" s="36"/>
      <c r="C44" s="37"/>
      <c r="D44" s="37"/>
      <c r="E44" s="37"/>
      <c r="F44" s="38"/>
      <c r="G44" s="38"/>
      <c r="H44" s="39"/>
    </row>
    <row r="45" spans="1:12" x14ac:dyDescent="0.2">
      <c r="A45" s="11"/>
      <c r="B45" s="40"/>
      <c r="C45" s="41"/>
      <c r="D45" s="41"/>
      <c r="E45" s="41"/>
      <c r="F45" s="42"/>
      <c r="G45" s="42"/>
      <c r="H45" s="43"/>
    </row>
    <row r="46" spans="1:12" ht="18" customHeight="1" x14ac:dyDescent="0.2">
      <c r="A46" s="44"/>
      <c r="B46" s="9"/>
      <c r="C46" s="96" t="s">
        <v>20</v>
      </c>
      <c r="D46" s="96"/>
      <c r="E46" s="96"/>
      <c r="F46" s="96"/>
      <c r="G46" s="96"/>
      <c r="H46" s="96"/>
    </row>
    <row r="47" spans="1:12" ht="42" customHeight="1" x14ac:dyDescent="0.2">
      <c r="A47" s="11" t="s">
        <v>2</v>
      </c>
      <c r="B47" s="12" t="s">
        <v>3</v>
      </c>
      <c r="C47" s="10" t="s">
        <v>21</v>
      </c>
      <c r="D47" s="10" t="s">
        <v>5</v>
      </c>
      <c r="E47" s="10" t="s">
        <v>22</v>
      </c>
      <c r="F47" s="10" t="s">
        <v>23</v>
      </c>
      <c r="G47" s="10" t="s">
        <v>8</v>
      </c>
      <c r="H47" s="10" t="s">
        <v>9</v>
      </c>
    </row>
    <row r="48" spans="1:12" ht="14.1" customHeight="1" x14ac:dyDescent="0.2">
      <c r="A48" s="1" t="s">
        <v>10</v>
      </c>
      <c r="B48" s="2">
        <v>2022</v>
      </c>
      <c r="C48" s="3">
        <v>12873</v>
      </c>
      <c r="D48" s="3">
        <v>14280</v>
      </c>
      <c r="E48" s="16">
        <f>D48/C48</f>
        <v>1.1092985318107667</v>
      </c>
      <c r="F48" s="3">
        <v>4633</v>
      </c>
      <c r="G48" s="16">
        <f>F48/D48</f>
        <v>0.32443977591036416</v>
      </c>
      <c r="H48" s="3">
        <v>3.7</v>
      </c>
    </row>
    <row r="49" spans="1:8" ht="14.1" customHeight="1" x14ac:dyDescent="0.2">
      <c r="B49" s="2">
        <v>2021</v>
      </c>
      <c r="C49" s="22">
        <v>6857</v>
      </c>
      <c r="D49" s="22">
        <v>6720</v>
      </c>
      <c r="E49" s="20">
        <f>D49/C49</f>
        <v>0.9800204170920227</v>
      </c>
      <c r="F49" s="22">
        <v>2027</v>
      </c>
      <c r="G49" s="20">
        <f>F49/C49</f>
        <v>0.29561032521510866</v>
      </c>
      <c r="H49" s="45">
        <v>2.5</v>
      </c>
    </row>
    <row r="50" spans="1:8" ht="14.1" customHeight="1" x14ac:dyDescent="0.2">
      <c r="A50" s="3"/>
      <c r="B50" s="2">
        <v>2020</v>
      </c>
      <c r="C50" s="22">
        <v>12183</v>
      </c>
      <c r="D50" s="22">
        <v>4213</v>
      </c>
      <c r="E50" s="20">
        <f>D50/C50</f>
        <v>0.34580973487646721</v>
      </c>
      <c r="F50" s="22">
        <v>1080</v>
      </c>
      <c r="G50" s="20">
        <f>F50/C50</f>
        <v>8.864811622753016E-2</v>
      </c>
      <c r="H50" s="23">
        <v>1.1000000000000001</v>
      </c>
    </row>
    <row r="51" spans="1:8" ht="14.1" customHeight="1" x14ac:dyDescent="0.2">
      <c r="A51" s="3"/>
      <c r="C51" s="22"/>
      <c r="D51" s="22"/>
      <c r="E51" s="20"/>
      <c r="F51" s="22"/>
      <c r="G51" s="20"/>
      <c r="H51" s="23"/>
    </row>
    <row r="52" spans="1:8" ht="14.1" customHeight="1" x14ac:dyDescent="0.2">
      <c r="A52" s="1" t="s">
        <v>11</v>
      </c>
      <c r="B52" s="2">
        <v>2022</v>
      </c>
      <c r="C52" s="3">
        <v>4512</v>
      </c>
      <c r="D52" s="3">
        <v>5411</v>
      </c>
      <c r="E52" s="16">
        <f>D52/C52</f>
        <v>1.1992464539007093</v>
      </c>
      <c r="F52" s="3">
        <v>2024</v>
      </c>
      <c r="G52" s="16">
        <f>F52/D52</f>
        <v>0.37405285529476989</v>
      </c>
      <c r="H52" s="17">
        <v>7</v>
      </c>
    </row>
    <row r="53" spans="1:8" ht="14.1" customHeight="1" x14ac:dyDescent="0.2">
      <c r="B53" s="2">
        <v>2021</v>
      </c>
      <c r="C53" s="22">
        <v>3080</v>
      </c>
      <c r="D53" s="22">
        <v>3080</v>
      </c>
      <c r="E53" s="20">
        <f>D53/C53</f>
        <v>1</v>
      </c>
      <c r="F53" s="22">
        <v>1276</v>
      </c>
      <c r="G53" s="20">
        <f>F53/C53</f>
        <v>0.41428571428571431</v>
      </c>
      <c r="H53" s="23">
        <v>4.5</v>
      </c>
    </row>
    <row r="54" spans="1:8" ht="14.1" customHeight="1" x14ac:dyDescent="0.2">
      <c r="A54" s="3"/>
      <c r="B54" s="2">
        <v>2020</v>
      </c>
      <c r="C54" s="22">
        <v>4426</v>
      </c>
      <c r="D54" s="22">
        <v>4580</v>
      </c>
      <c r="E54" s="20">
        <f>D54/C54</f>
        <v>1.0347943967464979</v>
      </c>
      <c r="F54" s="22">
        <v>1736</v>
      </c>
      <c r="G54" s="20">
        <f>F54/C54</f>
        <v>0.39222774514234071</v>
      </c>
      <c r="H54" s="45">
        <v>5.2</v>
      </c>
    </row>
    <row r="55" spans="1:8" ht="14.1" customHeight="1" x14ac:dyDescent="0.2">
      <c r="C55" s="22"/>
      <c r="D55" s="22"/>
      <c r="E55" s="20"/>
      <c r="F55" s="22"/>
      <c r="G55" s="20"/>
      <c r="H55" s="23"/>
    </row>
    <row r="56" spans="1:8" ht="14.1" customHeight="1" x14ac:dyDescent="0.2">
      <c r="A56" s="1" t="s">
        <v>12</v>
      </c>
      <c r="B56" s="2">
        <v>2022</v>
      </c>
      <c r="C56" s="3">
        <v>8980</v>
      </c>
      <c r="D56" s="3">
        <v>10879</v>
      </c>
      <c r="E56" s="16">
        <f>D56/C56</f>
        <v>1.2114699331848553</v>
      </c>
      <c r="F56" s="3">
        <v>4204</v>
      </c>
      <c r="G56" s="16">
        <f>F56/D56</f>
        <v>0.38643257652357754</v>
      </c>
      <c r="H56" s="17">
        <v>4</v>
      </c>
    </row>
    <row r="57" spans="1:8" ht="14.1" customHeight="1" x14ac:dyDescent="0.2">
      <c r="B57" s="2">
        <v>2021</v>
      </c>
      <c r="C57" s="22">
        <v>6029</v>
      </c>
      <c r="D57" s="22">
        <v>6029</v>
      </c>
      <c r="E57" s="20">
        <f>D57/C57</f>
        <v>1</v>
      </c>
      <c r="F57" s="22">
        <v>1954</v>
      </c>
      <c r="G57" s="20">
        <f>F57/C57</f>
        <v>0.32410018245148448</v>
      </c>
      <c r="H57" s="23">
        <v>0</v>
      </c>
    </row>
    <row r="58" spans="1:8" ht="14.1" customHeight="1" x14ac:dyDescent="0.2">
      <c r="B58" s="2">
        <v>2020</v>
      </c>
      <c r="C58" s="22">
        <v>8602</v>
      </c>
      <c r="D58" s="22">
        <v>4415</v>
      </c>
      <c r="E58" s="20">
        <f>D58/C58</f>
        <v>0.51325273192280862</v>
      </c>
      <c r="F58" s="22">
        <v>1147</v>
      </c>
      <c r="G58" s="20">
        <f>F58/C58</f>
        <v>0.1333410834689607</v>
      </c>
      <c r="H58" s="45">
        <v>1.4</v>
      </c>
    </row>
    <row r="59" spans="1:8" ht="14.1" customHeight="1" x14ac:dyDescent="0.2">
      <c r="C59" s="22"/>
      <c r="D59" s="22"/>
      <c r="E59" s="20"/>
      <c r="F59" s="22"/>
      <c r="G59" s="20"/>
      <c r="H59" s="23"/>
    </row>
    <row r="60" spans="1:8" ht="14.1" customHeight="1" x14ac:dyDescent="0.2">
      <c r="A60" s="1" t="s">
        <v>13</v>
      </c>
      <c r="B60" s="2">
        <v>2022</v>
      </c>
      <c r="C60" s="3">
        <v>7998</v>
      </c>
      <c r="D60" s="3">
        <v>8487</v>
      </c>
      <c r="E60" s="16">
        <f>D60/C60</f>
        <v>1.0611402850712679</v>
      </c>
      <c r="F60" s="3">
        <v>2630</v>
      </c>
      <c r="G60" s="16">
        <f>F60/D60</f>
        <v>0.30988570755272771</v>
      </c>
      <c r="H60" s="17">
        <v>2.5</v>
      </c>
    </row>
    <row r="61" spans="1:8" ht="14.1" customHeight="1" x14ac:dyDescent="0.2">
      <c r="B61" s="2">
        <v>2021</v>
      </c>
      <c r="C61" s="22">
        <v>4037</v>
      </c>
      <c r="D61" s="22">
        <v>4144</v>
      </c>
      <c r="E61" s="20">
        <f>D61/C61</f>
        <v>1.0265048303195443</v>
      </c>
      <c r="F61" s="22">
        <v>1262</v>
      </c>
      <c r="G61" s="20">
        <f>F61/C61</f>
        <v>0.31260837255387663</v>
      </c>
      <c r="H61" s="23">
        <v>4.4000000000000004</v>
      </c>
    </row>
    <row r="62" spans="1:8" ht="14.1" customHeight="1" x14ac:dyDescent="0.2">
      <c r="A62" s="3"/>
      <c r="B62" s="2">
        <v>2020</v>
      </c>
      <c r="C62" s="22">
        <v>7824</v>
      </c>
      <c r="D62" s="22">
        <v>2745</v>
      </c>
      <c r="E62" s="20">
        <f>D62/C62</f>
        <v>0.35084355828220859</v>
      </c>
      <c r="F62" s="22">
        <v>767</v>
      </c>
      <c r="G62" s="20">
        <f>F62/C62</f>
        <v>9.8031697341513291E-2</v>
      </c>
      <c r="H62" s="45">
        <v>1.9</v>
      </c>
    </row>
    <row r="63" spans="1:8" ht="14.1" customHeight="1" x14ac:dyDescent="0.2">
      <c r="C63" s="22"/>
      <c r="D63" s="22"/>
      <c r="E63" s="20"/>
      <c r="F63" s="22"/>
      <c r="G63" s="20"/>
      <c r="H63" s="23"/>
    </row>
    <row r="64" spans="1:8" ht="14.1" customHeight="1" x14ac:dyDescent="0.2">
      <c r="A64" s="1" t="s">
        <v>14</v>
      </c>
      <c r="B64" s="2">
        <v>2022</v>
      </c>
      <c r="C64" s="3">
        <v>5406</v>
      </c>
      <c r="D64" s="3">
        <v>5411</v>
      </c>
      <c r="E64" s="16">
        <f>D64/C64</f>
        <v>1.0009248982611914</v>
      </c>
      <c r="F64" s="3">
        <v>1806</v>
      </c>
      <c r="G64" s="16">
        <f>F64/D64</f>
        <v>0.33376455368693403</v>
      </c>
      <c r="H64" s="3">
        <v>5</v>
      </c>
    </row>
    <row r="65" spans="1:8" ht="14.1" customHeight="1" x14ac:dyDescent="0.2">
      <c r="B65" s="2">
        <v>2021</v>
      </c>
      <c r="C65" s="22">
        <v>4617</v>
      </c>
      <c r="D65" s="22">
        <v>4617</v>
      </c>
      <c r="E65" s="20">
        <f>D65/C65</f>
        <v>1</v>
      </c>
      <c r="F65" s="22">
        <v>891</v>
      </c>
      <c r="G65" s="20">
        <f>F65/C65</f>
        <v>0.19298245614035087</v>
      </c>
      <c r="H65" s="45">
        <v>3.7</v>
      </c>
    </row>
    <row r="66" spans="1:8" ht="14.1" customHeight="1" x14ac:dyDescent="0.2">
      <c r="A66" s="3"/>
      <c r="B66" s="2">
        <v>2020</v>
      </c>
      <c r="C66" s="22">
        <v>5284</v>
      </c>
      <c r="D66" s="22">
        <v>3015</v>
      </c>
      <c r="E66" s="20">
        <f>D66/C66</f>
        <v>0.57059046177138528</v>
      </c>
      <c r="F66" s="22">
        <v>832</v>
      </c>
      <c r="G66" s="20">
        <f>F66/C66</f>
        <v>0.15745647236941712</v>
      </c>
      <c r="H66" s="23">
        <v>0</v>
      </c>
    </row>
    <row r="67" spans="1:8" ht="14.1" customHeight="1" x14ac:dyDescent="0.2">
      <c r="C67" s="22"/>
      <c r="D67" s="22"/>
      <c r="E67" s="20"/>
      <c r="F67" s="22"/>
      <c r="G67" s="20"/>
      <c r="H67" s="23"/>
    </row>
    <row r="68" spans="1:8" ht="14.1" customHeight="1" x14ac:dyDescent="0.2">
      <c r="A68" s="1" t="s">
        <v>15</v>
      </c>
      <c r="B68" s="2">
        <v>2022</v>
      </c>
      <c r="C68" s="3">
        <v>8316</v>
      </c>
      <c r="D68" s="3">
        <v>4392</v>
      </c>
      <c r="E68" s="16">
        <f>D68/C68</f>
        <v>0.52813852813852813</v>
      </c>
      <c r="F68" s="3">
        <v>1164</v>
      </c>
      <c r="G68" s="16">
        <f>F68/D68</f>
        <v>0.2650273224043716</v>
      </c>
      <c r="H68" s="17">
        <v>1.1000000000000001</v>
      </c>
    </row>
    <row r="69" spans="1:8" ht="14.1" customHeight="1" x14ac:dyDescent="0.2">
      <c r="B69" s="2">
        <v>2021</v>
      </c>
      <c r="C69" s="22">
        <v>4215</v>
      </c>
      <c r="D69" s="22">
        <v>2692</v>
      </c>
      <c r="E69" s="20">
        <f>D69/C69</f>
        <v>0.63867141162514829</v>
      </c>
      <c r="F69" s="22">
        <v>675</v>
      </c>
      <c r="G69" s="20">
        <f>F69/C69</f>
        <v>0.16014234875444841</v>
      </c>
      <c r="H69" s="45">
        <v>1.6</v>
      </c>
    </row>
    <row r="70" spans="1:8" ht="14.1" customHeight="1" x14ac:dyDescent="0.2">
      <c r="A70" s="3"/>
      <c r="B70" s="2">
        <v>2020</v>
      </c>
      <c r="C70" s="22">
        <v>7959</v>
      </c>
      <c r="D70" s="22">
        <v>2788</v>
      </c>
      <c r="E70" s="20">
        <f>D70/C70</f>
        <v>0.3502952632240231</v>
      </c>
      <c r="F70" s="22">
        <v>505</v>
      </c>
      <c r="G70" s="20">
        <f>F70/C70</f>
        <v>6.3450182183691417E-2</v>
      </c>
      <c r="H70" s="23">
        <v>3.4</v>
      </c>
    </row>
    <row r="71" spans="1:8" ht="14.1" customHeight="1" x14ac:dyDescent="0.2">
      <c r="C71" s="22"/>
      <c r="D71" s="22"/>
      <c r="E71" s="20"/>
      <c r="F71" s="22"/>
      <c r="G71" s="20"/>
      <c r="H71" s="23"/>
    </row>
    <row r="72" spans="1:8" ht="14.1" customHeight="1" x14ac:dyDescent="0.2">
      <c r="A72" s="1" t="s">
        <v>16</v>
      </c>
      <c r="B72" s="2">
        <v>2022</v>
      </c>
      <c r="C72" s="3">
        <v>8795</v>
      </c>
      <c r="D72" s="3">
        <v>6673</v>
      </c>
      <c r="E72" s="16">
        <f>D72/C72</f>
        <v>0.75872654917566795</v>
      </c>
      <c r="F72" s="3">
        <v>2980</v>
      </c>
      <c r="G72" s="16">
        <f>F72/D72</f>
        <v>0.44657575303461711</v>
      </c>
      <c r="H72" s="3">
        <v>3.4</v>
      </c>
    </row>
    <row r="73" spans="1:8" ht="14.1" customHeight="1" x14ac:dyDescent="0.2">
      <c r="B73" s="2">
        <v>2021</v>
      </c>
      <c r="C73" s="22">
        <v>4409</v>
      </c>
      <c r="D73" s="22">
        <v>4174</v>
      </c>
      <c r="E73" s="20">
        <f>D73/C73</f>
        <v>0.94669993195735991</v>
      </c>
      <c r="F73" s="22">
        <v>1437</v>
      </c>
      <c r="G73" s="20">
        <f>F73/C73</f>
        <v>0.32592424586073937</v>
      </c>
      <c r="H73" s="45">
        <v>3.7</v>
      </c>
    </row>
    <row r="74" spans="1:8" ht="14.1" customHeight="1" x14ac:dyDescent="0.2">
      <c r="A74" s="3"/>
      <c r="B74" s="2">
        <v>2020</v>
      </c>
      <c r="C74" s="22">
        <v>8554</v>
      </c>
      <c r="D74" s="22">
        <v>4175</v>
      </c>
      <c r="E74" s="20">
        <f>D74/C74</f>
        <v>0.48807575403320086</v>
      </c>
      <c r="F74" s="22">
        <v>847</v>
      </c>
      <c r="G74" s="20">
        <f>F74/C74</f>
        <v>9.9018003273322427E-2</v>
      </c>
      <c r="H74" s="23">
        <v>2.2999999999999998</v>
      </c>
    </row>
    <row r="75" spans="1:8" ht="14.1" customHeight="1" x14ac:dyDescent="0.2">
      <c r="C75" s="22"/>
      <c r="D75" s="22"/>
      <c r="E75" s="20"/>
      <c r="F75" s="22"/>
      <c r="G75" s="20"/>
      <c r="H75" s="23"/>
    </row>
    <row r="76" spans="1:8" ht="14.1" customHeight="1" x14ac:dyDescent="0.2">
      <c r="A76" s="1" t="s">
        <v>17</v>
      </c>
      <c r="B76" s="2">
        <v>2022</v>
      </c>
      <c r="C76" s="3">
        <v>3185</v>
      </c>
      <c r="D76" s="3">
        <v>3347</v>
      </c>
      <c r="E76" s="16">
        <f>D76/C76</f>
        <v>1.0508634222919937</v>
      </c>
      <c r="F76" s="3">
        <v>1352</v>
      </c>
      <c r="G76" s="16">
        <f>F76/D76</f>
        <v>0.40394383029578729</v>
      </c>
      <c r="H76" s="3">
        <v>1.1000000000000001</v>
      </c>
    </row>
    <row r="77" spans="1:8" ht="14.1" customHeight="1" x14ac:dyDescent="0.2">
      <c r="B77" s="2">
        <v>2021</v>
      </c>
      <c r="C77" s="22">
        <v>2057</v>
      </c>
      <c r="D77" s="22">
        <v>2057</v>
      </c>
      <c r="E77" s="20">
        <f>D77/C77</f>
        <v>1</v>
      </c>
      <c r="F77" s="22">
        <v>307</v>
      </c>
      <c r="G77" s="20">
        <f>F77/C77</f>
        <v>0.149246475449684</v>
      </c>
      <c r="H77" s="23">
        <v>0</v>
      </c>
    </row>
    <row r="78" spans="1:8" ht="14.1" customHeight="1" x14ac:dyDescent="0.2">
      <c r="A78" s="3"/>
      <c r="B78" s="2">
        <v>2020</v>
      </c>
      <c r="C78" s="22">
        <v>3014</v>
      </c>
      <c r="D78" s="22">
        <v>908</v>
      </c>
      <c r="E78" s="20">
        <f>D78/C78</f>
        <v>0.30126078301260784</v>
      </c>
      <c r="F78" s="22">
        <v>258</v>
      </c>
      <c r="G78" s="20">
        <f>F78/C78</f>
        <v>8.5600530856005302E-2</v>
      </c>
      <c r="H78" s="23">
        <v>6.1</v>
      </c>
    </row>
    <row r="79" spans="1:8" ht="14.1" customHeight="1" x14ac:dyDescent="0.2">
      <c r="C79" s="22"/>
      <c r="D79" s="22"/>
      <c r="E79" s="20"/>
      <c r="F79" s="22"/>
      <c r="G79" s="20"/>
      <c r="H79" s="23"/>
    </row>
    <row r="80" spans="1:8" ht="14.1" customHeight="1" x14ac:dyDescent="0.2">
      <c r="A80" s="1" t="s">
        <v>18</v>
      </c>
      <c r="B80" s="2">
        <v>2022</v>
      </c>
      <c r="C80" s="3">
        <v>6960</v>
      </c>
      <c r="D80" s="46">
        <v>7263</v>
      </c>
      <c r="E80" s="16">
        <f>D80/C80</f>
        <v>1.0435344827586206</v>
      </c>
      <c r="F80" s="46">
        <v>1939</v>
      </c>
      <c r="G80" s="16">
        <f>F80/D80</f>
        <v>0.26696957180228553</v>
      </c>
      <c r="H80" s="3">
        <v>3.6</v>
      </c>
    </row>
    <row r="81" spans="1:12" ht="14.1" customHeight="1" x14ac:dyDescent="0.2">
      <c r="B81" s="2">
        <v>2021</v>
      </c>
      <c r="C81" s="3">
        <v>3567</v>
      </c>
      <c r="D81" s="3">
        <v>3905</v>
      </c>
      <c r="E81" s="20">
        <f>D81/C81</f>
        <v>1.0947574992991309</v>
      </c>
      <c r="F81" s="22">
        <v>809</v>
      </c>
      <c r="G81" s="20">
        <f>F81/C81</f>
        <v>0.22680123352957668</v>
      </c>
      <c r="H81" s="45">
        <v>2.9</v>
      </c>
    </row>
    <row r="82" spans="1:12" ht="14.1" customHeight="1" x14ac:dyDescent="0.2">
      <c r="A82" s="3"/>
      <c r="B82" s="2">
        <v>2020</v>
      </c>
      <c r="C82" s="3">
        <v>6794</v>
      </c>
      <c r="D82" s="3">
        <v>1224</v>
      </c>
      <c r="E82" s="20">
        <f>D82/C82</f>
        <v>0.18015896379158081</v>
      </c>
      <c r="F82" s="22">
        <v>150</v>
      </c>
      <c r="G82" s="20">
        <f>F82/C82</f>
        <v>2.2078304386223137E-2</v>
      </c>
      <c r="H82" s="23">
        <v>0</v>
      </c>
    </row>
    <row r="83" spans="1:12" ht="14.1" customHeight="1" x14ac:dyDescent="0.2">
      <c r="C83" s="22"/>
      <c r="D83" s="22"/>
      <c r="E83" s="20"/>
      <c r="F83" s="22"/>
      <c r="G83" s="20"/>
      <c r="H83" s="23"/>
    </row>
    <row r="84" spans="1:12" ht="14.1" customHeight="1" x14ac:dyDescent="0.2">
      <c r="A84" s="27" t="s">
        <v>19</v>
      </c>
      <c r="B84" s="28">
        <v>2022</v>
      </c>
      <c r="C84" s="33">
        <f>C80+C76+C72+C68+C64+C60+C56+C52+C48</f>
        <v>67025</v>
      </c>
      <c r="D84" s="33">
        <f>D80+D76+D72+D68+D64+D60+D56+D52+D48</f>
        <v>66143</v>
      </c>
      <c r="E84" s="31">
        <f>D84/C84</f>
        <v>0.98684073107049608</v>
      </c>
      <c r="F84" s="33">
        <f>F80+F76+F72+F68+F64+F60+F56+F52+F48</f>
        <v>22732</v>
      </c>
      <c r="G84" s="32">
        <f>F84/C84</f>
        <v>0.33915703095859756</v>
      </c>
      <c r="H84" s="30">
        <v>3.5</v>
      </c>
    </row>
    <row r="85" spans="1:12" ht="14.1" customHeight="1" x14ac:dyDescent="0.2">
      <c r="A85" s="27"/>
      <c r="B85" s="28">
        <v>2021</v>
      </c>
      <c r="C85" s="33">
        <v>38868</v>
      </c>
      <c r="D85" s="33">
        <v>33513</v>
      </c>
      <c r="E85" s="32">
        <f>D85/C85</f>
        <v>0.86222599567767833</v>
      </c>
      <c r="F85" s="33">
        <v>10621</v>
      </c>
      <c r="G85" s="32">
        <f>F85/C85</f>
        <v>0.27325820726561695</v>
      </c>
      <c r="H85" s="34">
        <v>2.7</v>
      </c>
    </row>
    <row r="86" spans="1:12" ht="14.1" customHeight="1" x14ac:dyDescent="0.2">
      <c r="A86" s="47"/>
      <c r="B86" s="48">
        <v>2020</v>
      </c>
      <c r="C86" s="49">
        <f>C82+C78+C74+C70+C66+C62+C58+C54+C50</f>
        <v>64640</v>
      </c>
      <c r="D86" s="49">
        <f>D82+D78+D74+D70+D66+D62+D58+D54+D50</f>
        <v>28063</v>
      </c>
      <c r="E86" s="50">
        <f>D86/C86</f>
        <v>0.43414294554455446</v>
      </c>
      <c r="F86" s="49">
        <f>F82+F78+F74+F70+F66+F62+F58+F54+F50</f>
        <v>7322</v>
      </c>
      <c r="G86" s="50">
        <f>F86/C86</f>
        <v>0.11327351485148515</v>
      </c>
      <c r="H86" s="51">
        <v>2.2999999999999998</v>
      </c>
    </row>
    <row r="87" spans="1:12" ht="14.1" customHeight="1" x14ac:dyDescent="0.2">
      <c r="A87" s="11"/>
      <c r="B87" s="40"/>
      <c r="C87" s="41"/>
      <c r="D87" s="41"/>
      <c r="E87" s="41"/>
      <c r="F87" s="42"/>
      <c r="G87" s="42"/>
      <c r="H87" s="43"/>
    </row>
    <row r="88" spans="1:12" ht="14.1" customHeight="1" x14ac:dyDescent="0.2">
      <c r="A88" s="44"/>
      <c r="B88" s="9"/>
      <c r="C88" s="96" t="s">
        <v>24</v>
      </c>
      <c r="D88" s="96"/>
      <c r="E88" s="96"/>
      <c r="F88" s="96"/>
      <c r="G88" s="96"/>
      <c r="H88" s="96"/>
    </row>
    <row r="89" spans="1:12" ht="51.75" customHeight="1" x14ac:dyDescent="0.2">
      <c r="A89" s="11" t="s">
        <v>2</v>
      </c>
      <c r="B89" s="12" t="s">
        <v>3</v>
      </c>
      <c r="C89" s="10" t="s">
        <v>25</v>
      </c>
      <c r="D89" s="10" t="s">
        <v>26</v>
      </c>
      <c r="E89" s="10" t="s">
        <v>27</v>
      </c>
      <c r="F89" s="10" t="s">
        <v>23</v>
      </c>
      <c r="G89" s="10" t="s">
        <v>8</v>
      </c>
      <c r="H89" s="10" t="s">
        <v>9</v>
      </c>
    </row>
    <row r="90" spans="1:12" ht="14.1" customHeight="1" x14ac:dyDescent="0.2">
      <c r="A90" s="1" t="s">
        <v>10</v>
      </c>
      <c r="B90" s="2">
        <v>2022</v>
      </c>
      <c r="C90" s="22">
        <v>45832</v>
      </c>
      <c r="D90" s="22">
        <v>57532</v>
      </c>
      <c r="E90" s="16">
        <f>D90/C90</f>
        <v>1.2552801536044684</v>
      </c>
      <c r="F90" s="22">
        <v>13292</v>
      </c>
      <c r="G90" s="16">
        <f>F90/D90</f>
        <v>0.23103664047834249</v>
      </c>
      <c r="H90" s="3">
        <v>2.8</v>
      </c>
    </row>
    <row r="91" spans="1:12" ht="14.1" customHeight="1" x14ac:dyDescent="0.2">
      <c r="B91" s="2">
        <v>2021</v>
      </c>
      <c r="C91" s="22">
        <v>32608</v>
      </c>
      <c r="D91" s="22">
        <v>23177</v>
      </c>
      <c r="E91" s="20">
        <f>D91/C91</f>
        <v>0.7107764965652601</v>
      </c>
      <c r="F91" s="22">
        <v>9199</v>
      </c>
      <c r="G91" s="20">
        <f>F91/D91</f>
        <v>0.39690210122103808</v>
      </c>
      <c r="H91" s="23">
        <v>2.2999999999999998</v>
      </c>
    </row>
    <row r="92" spans="1:12" ht="14.1" customHeight="1" x14ac:dyDescent="0.2">
      <c r="A92" s="3"/>
      <c r="B92" s="2">
        <v>2020</v>
      </c>
      <c r="C92" s="22">
        <v>18573</v>
      </c>
      <c r="D92" s="22">
        <v>7007</v>
      </c>
      <c r="E92" s="20">
        <f>D92/C92</f>
        <v>0.37726807731653478</v>
      </c>
      <c r="F92" s="22">
        <v>3242</v>
      </c>
      <c r="G92" s="20">
        <f>F92/D92</f>
        <v>0.46268017696589125</v>
      </c>
      <c r="H92" s="23">
        <v>2.5</v>
      </c>
    </row>
    <row r="93" spans="1:12" ht="14.1" customHeight="1" x14ac:dyDescent="0.2">
      <c r="C93" s="22"/>
      <c r="D93" s="22"/>
      <c r="E93" s="20"/>
      <c r="F93" s="22"/>
      <c r="G93" s="20"/>
      <c r="H93" s="23"/>
    </row>
    <row r="94" spans="1:12" ht="14.1" customHeight="1" x14ac:dyDescent="0.2">
      <c r="A94" s="1" t="s">
        <v>11</v>
      </c>
      <c r="B94" s="2">
        <v>2022</v>
      </c>
      <c r="C94" s="3">
        <v>17225</v>
      </c>
      <c r="D94" s="3">
        <v>20997</v>
      </c>
      <c r="E94" s="16">
        <f>D94/C94</f>
        <v>1.2189840348330914</v>
      </c>
      <c r="F94" s="3">
        <v>8203</v>
      </c>
      <c r="G94" s="16">
        <f>F94/D94</f>
        <v>0.39067485831309234</v>
      </c>
      <c r="H94" s="3">
        <v>2.7</v>
      </c>
      <c r="J94" s="52"/>
      <c r="K94" s="52"/>
    </row>
    <row r="95" spans="1:12" ht="14.1" customHeight="1" x14ac:dyDescent="0.2">
      <c r="B95" s="2">
        <v>2021</v>
      </c>
      <c r="C95" s="22">
        <v>15691</v>
      </c>
      <c r="D95" s="22">
        <v>15338</v>
      </c>
      <c r="E95" s="20">
        <f>D95/C95</f>
        <v>0.97750302721305204</v>
      </c>
      <c r="F95" s="22">
        <v>6195</v>
      </c>
      <c r="G95" s="20">
        <f>F95/D95</f>
        <v>0.40389881340461598</v>
      </c>
      <c r="H95" s="23">
        <v>3.1</v>
      </c>
      <c r="L95" s="52"/>
    </row>
    <row r="96" spans="1:12" ht="14.1" customHeight="1" x14ac:dyDescent="0.2">
      <c r="A96" s="3"/>
      <c r="B96" s="2">
        <v>2020</v>
      </c>
      <c r="C96" s="22">
        <v>20674</v>
      </c>
      <c r="D96" s="22">
        <v>21603</v>
      </c>
      <c r="E96" s="20">
        <f>D96/C96</f>
        <v>1.0449356679887782</v>
      </c>
      <c r="F96" s="22">
        <v>9366</v>
      </c>
      <c r="G96" s="20">
        <f>F96/D96</f>
        <v>0.4335508957089293</v>
      </c>
      <c r="H96" s="23">
        <v>2.1</v>
      </c>
    </row>
    <row r="97" spans="1:256" ht="14.1" customHeight="1" x14ac:dyDescent="0.2">
      <c r="C97" s="22"/>
      <c r="D97" s="22"/>
      <c r="E97" s="20"/>
      <c r="F97" s="22"/>
      <c r="G97" s="20"/>
      <c r="H97" s="23"/>
    </row>
    <row r="98" spans="1:256" ht="14.1" customHeight="1" x14ac:dyDescent="0.2">
      <c r="A98" s="1" t="s">
        <v>12</v>
      </c>
      <c r="B98" s="2">
        <v>2022</v>
      </c>
      <c r="C98" s="3">
        <v>25821</v>
      </c>
      <c r="D98" s="3">
        <v>41050</v>
      </c>
      <c r="E98" s="16">
        <f>D98/C98</f>
        <v>1.5897912551798923</v>
      </c>
      <c r="F98" s="3">
        <v>10553</v>
      </c>
      <c r="G98" s="16">
        <f>F98/D98</f>
        <v>0.25707673568818512</v>
      </c>
      <c r="H98" s="17">
        <v>1.92</v>
      </c>
    </row>
    <row r="99" spans="1:256" ht="14.1" customHeight="1" x14ac:dyDescent="0.2">
      <c r="B99" s="2">
        <v>2021</v>
      </c>
      <c r="C99" s="22">
        <v>23156</v>
      </c>
      <c r="D99" s="22">
        <v>23311</v>
      </c>
      <c r="E99" s="20">
        <f>D99/C99</f>
        <v>1.006693729486958</v>
      </c>
      <c r="F99" s="22">
        <v>10035</v>
      </c>
      <c r="G99" s="20">
        <f>F99/D99</f>
        <v>0.43048346274291105</v>
      </c>
      <c r="H99" s="23">
        <v>1.8</v>
      </c>
    </row>
    <row r="100" spans="1:256" ht="14.1" customHeight="1" x14ac:dyDescent="0.2">
      <c r="A100" s="3"/>
      <c r="B100" s="2">
        <v>2020</v>
      </c>
      <c r="C100" s="22">
        <v>19138</v>
      </c>
      <c r="D100" s="22">
        <v>19157</v>
      </c>
      <c r="E100" s="20">
        <f>D100/C100</f>
        <v>1.000992789215174</v>
      </c>
      <c r="F100" s="22">
        <v>6855</v>
      </c>
      <c r="G100" s="20">
        <f>F100/D100</f>
        <v>0.35783264603017173</v>
      </c>
      <c r="H100" s="23">
        <v>2.8</v>
      </c>
    </row>
    <row r="101" spans="1:256" ht="14.1" customHeight="1" x14ac:dyDescent="0.2">
      <c r="C101" s="22"/>
      <c r="D101" s="22"/>
      <c r="E101" s="20"/>
      <c r="F101" s="22"/>
      <c r="G101" s="20"/>
      <c r="H101" s="23"/>
    </row>
    <row r="102" spans="1:256" ht="14.1" customHeight="1" x14ac:dyDescent="0.2">
      <c r="A102" s="1" t="s">
        <v>13</v>
      </c>
      <c r="B102" s="2">
        <v>2022</v>
      </c>
      <c r="C102" s="3">
        <v>26021</v>
      </c>
      <c r="D102" s="3">
        <v>37407</v>
      </c>
      <c r="E102" s="16">
        <f>D102/C102</f>
        <v>1.4375696552784289</v>
      </c>
      <c r="F102" s="3">
        <v>6929</v>
      </c>
      <c r="G102" s="16">
        <f>F102/D102</f>
        <v>0.18523271045526238</v>
      </c>
      <c r="H102" s="17">
        <v>1</v>
      </c>
    </row>
    <row r="103" spans="1:256" ht="14.1" customHeight="1" x14ac:dyDescent="0.2">
      <c r="B103" s="2">
        <v>2021</v>
      </c>
      <c r="C103" s="22">
        <v>34520</v>
      </c>
      <c r="D103" s="22">
        <v>26351</v>
      </c>
      <c r="E103" s="20">
        <f>D103/C103</f>
        <v>0.76335457705677867</v>
      </c>
      <c r="F103" s="22">
        <v>14806</v>
      </c>
      <c r="G103" s="20">
        <f>F103/D103</f>
        <v>0.56187620963151308</v>
      </c>
      <c r="H103" s="23">
        <v>1</v>
      </c>
      <c r="HP103" s="53"/>
      <c r="HQ103" s="53"/>
      <c r="HR103" s="53"/>
      <c r="HS103" s="53"/>
      <c r="HT103" s="53"/>
      <c r="HU103" s="53"/>
      <c r="HV103" s="53"/>
      <c r="HW103" s="53"/>
      <c r="HX103" s="53"/>
      <c r="HY103" s="53"/>
      <c r="HZ103" s="53"/>
      <c r="IA103" s="53"/>
      <c r="IB103" s="53"/>
      <c r="IC103" s="53"/>
      <c r="ID103" s="53"/>
      <c r="IE103" s="53"/>
      <c r="IF103" s="53"/>
      <c r="IG103" s="53"/>
      <c r="IH103" s="53"/>
      <c r="II103" s="53"/>
      <c r="IJ103" s="53"/>
      <c r="IK103" s="53"/>
      <c r="IL103" s="53"/>
      <c r="IM103" s="53"/>
      <c r="IN103" s="53"/>
      <c r="IO103" s="53"/>
      <c r="IP103" s="53"/>
      <c r="IQ103" s="53"/>
      <c r="IR103" s="53"/>
      <c r="IS103" s="53"/>
      <c r="IT103" s="53"/>
      <c r="IU103" s="53"/>
      <c r="IV103" s="53"/>
    </row>
    <row r="104" spans="1:256" ht="14.1" customHeight="1" x14ac:dyDescent="0.2">
      <c r="A104" s="3"/>
      <c r="B104" s="2">
        <v>2020</v>
      </c>
      <c r="C104" s="22">
        <v>18726</v>
      </c>
      <c r="D104" s="22">
        <v>1272</v>
      </c>
      <c r="E104" s="20">
        <f>D104/C104</f>
        <v>6.7926946491509127E-2</v>
      </c>
      <c r="F104" s="22">
        <v>520</v>
      </c>
      <c r="G104" s="20">
        <f>F104/D104</f>
        <v>0.4088050314465409</v>
      </c>
      <c r="H104" s="23">
        <v>2.6</v>
      </c>
      <c r="HP104" s="53"/>
      <c r="HQ104" s="53"/>
      <c r="HR104" s="53"/>
      <c r="HS104" s="53"/>
      <c r="HT104" s="53"/>
      <c r="HU104" s="53"/>
      <c r="HV104" s="53"/>
      <c r="HW104" s="53"/>
      <c r="HX104" s="53"/>
      <c r="HY104" s="53"/>
      <c r="HZ104" s="53"/>
      <c r="IA104" s="53"/>
      <c r="IB104" s="53"/>
      <c r="IC104" s="53"/>
      <c r="ID104" s="53"/>
      <c r="IE104" s="53"/>
      <c r="IF104" s="53"/>
      <c r="IG104" s="53"/>
      <c r="IH104" s="53"/>
      <c r="II104" s="53"/>
      <c r="IJ104" s="53"/>
      <c r="IK104" s="53"/>
      <c r="IL104" s="53"/>
      <c r="IM104" s="53"/>
      <c r="IN104" s="53"/>
      <c r="IO104" s="53"/>
      <c r="IP104" s="53"/>
      <c r="IQ104" s="53"/>
      <c r="IR104" s="53"/>
      <c r="IS104" s="53"/>
      <c r="IT104" s="53"/>
      <c r="IU104" s="53"/>
      <c r="IV104" s="53"/>
    </row>
    <row r="105" spans="1:256" ht="14.1" customHeight="1" x14ac:dyDescent="0.2">
      <c r="C105" s="22"/>
      <c r="D105" s="22"/>
      <c r="E105" s="20"/>
      <c r="F105" s="22"/>
      <c r="G105" s="20"/>
      <c r="H105" s="23"/>
      <c r="HP105" s="53"/>
      <c r="HQ105" s="53"/>
      <c r="HR105" s="53"/>
      <c r="HS105" s="53"/>
      <c r="HT105" s="53"/>
      <c r="HU105" s="53"/>
      <c r="HV105" s="53"/>
      <c r="HW105" s="53"/>
      <c r="HX105" s="53"/>
      <c r="HY105" s="53"/>
      <c r="HZ105" s="53"/>
      <c r="IA105" s="53"/>
      <c r="IB105" s="53"/>
      <c r="IC105" s="53"/>
      <c r="ID105" s="53"/>
      <c r="IE105" s="53"/>
      <c r="IF105" s="53"/>
      <c r="IG105" s="53"/>
      <c r="IH105" s="53"/>
      <c r="II105" s="53"/>
      <c r="IJ105" s="53"/>
      <c r="IK105" s="53"/>
      <c r="IL105" s="53"/>
      <c r="IM105" s="53"/>
      <c r="IN105" s="53"/>
      <c r="IO105" s="53"/>
      <c r="IP105" s="53"/>
      <c r="IQ105" s="53"/>
      <c r="IR105" s="53"/>
      <c r="IS105" s="53"/>
      <c r="IT105" s="53"/>
      <c r="IU105" s="53"/>
      <c r="IV105" s="53"/>
    </row>
    <row r="106" spans="1:256" ht="14.1" customHeight="1" x14ac:dyDescent="0.2">
      <c r="A106" s="1" t="s">
        <v>14</v>
      </c>
      <c r="B106" s="2">
        <v>2022</v>
      </c>
      <c r="C106" s="3">
        <v>17369</v>
      </c>
      <c r="D106" s="3">
        <v>18014</v>
      </c>
      <c r="E106" s="16">
        <f>D106/C106</f>
        <v>1.037135125798837</v>
      </c>
      <c r="F106" s="3">
        <v>3969</v>
      </c>
      <c r="G106" s="16">
        <f>F106/D106</f>
        <v>0.22032863328522259</v>
      </c>
      <c r="H106" s="3">
        <v>2.2999999999999998</v>
      </c>
      <c r="HP106" s="53"/>
      <c r="HQ106" s="53"/>
      <c r="HR106" s="53"/>
      <c r="HS106" s="53"/>
      <c r="HT106" s="53"/>
      <c r="HU106" s="53"/>
      <c r="HV106" s="53"/>
      <c r="HW106" s="53"/>
      <c r="HX106" s="53"/>
      <c r="HY106" s="53"/>
      <c r="HZ106" s="53"/>
      <c r="IA106" s="53"/>
      <c r="IB106" s="53"/>
      <c r="IC106" s="53"/>
      <c r="ID106" s="53"/>
      <c r="IE106" s="53"/>
      <c r="IF106" s="53"/>
      <c r="IG106" s="53"/>
      <c r="IH106" s="53"/>
      <c r="II106" s="53"/>
      <c r="IJ106" s="53"/>
      <c r="IK106" s="53"/>
      <c r="IL106" s="53"/>
      <c r="IM106" s="53"/>
      <c r="IN106" s="53"/>
      <c r="IO106" s="53"/>
      <c r="IP106" s="53"/>
      <c r="IQ106" s="53"/>
      <c r="IR106" s="53"/>
      <c r="IS106" s="53"/>
      <c r="IT106" s="53"/>
      <c r="IU106" s="53"/>
      <c r="IV106" s="53"/>
    </row>
    <row r="107" spans="1:256" ht="14.1" customHeight="1" x14ac:dyDescent="0.2">
      <c r="B107" s="2">
        <v>2021</v>
      </c>
      <c r="C107" s="22">
        <v>33314</v>
      </c>
      <c r="D107" s="22">
        <v>16769</v>
      </c>
      <c r="E107" s="20">
        <f>D107/C107</f>
        <v>0.50336194993095995</v>
      </c>
      <c r="F107" s="22">
        <v>4870</v>
      </c>
      <c r="G107" s="20">
        <f>F107/D107</f>
        <v>0.29041684059872386</v>
      </c>
      <c r="H107" s="23">
        <v>2.5</v>
      </c>
      <c r="HP107" s="53"/>
      <c r="HQ107" s="53"/>
      <c r="HR107" s="53"/>
      <c r="HS107" s="53"/>
      <c r="HT107" s="53"/>
      <c r="HU107" s="53"/>
      <c r="HV107" s="53"/>
      <c r="HW107" s="53"/>
      <c r="HX107" s="53"/>
      <c r="HY107" s="53"/>
      <c r="HZ107" s="53"/>
      <c r="IA107" s="53"/>
      <c r="IB107" s="53"/>
      <c r="IC107" s="53"/>
      <c r="ID107" s="53"/>
      <c r="IE107" s="53"/>
      <c r="IF107" s="53"/>
      <c r="IG107" s="53"/>
      <c r="IH107" s="53"/>
      <c r="II107" s="53"/>
      <c r="IJ107" s="53"/>
      <c r="IK107" s="53"/>
      <c r="IL107" s="53"/>
      <c r="IM107" s="53"/>
      <c r="IN107" s="53"/>
      <c r="IO107" s="53"/>
      <c r="IP107" s="53"/>
      <c r="IQ107" s="53"/>
      <c r="IR107" s="53"/>
      <c r="IS107" s="53"/>
      <c r="IT107" s="53"/>
      <c r="IU107" s="53"/>
      <c r="IV107" s="53"/>
    </row>
    <row r="108" spans="1:256" ht="14.1" customHeight="1" x14ac:dyDescent="0.2">
      <c r="A108" s="3"/>
      <c r="B108" s="2">
        <v>2020</v>
      </c>
      <c r="C108" s="22">
        <v>7798</v>
      </c>
      <c r="D108" s="22">
        <v>7724</v>
      </c>
      <c r="E108" s="20">
        <f>D108/C108</f>
        <v>0.99051038727878948</v>
      </c>
      <c r="F108" s="22">
        <v>2794</v>
      </c>
      <c r="G108" s="20">
        <f>F108/D108</f>
        <v>0.36172967374417403</v>
      </c>
      <c r="H108" s="23">
        <v>1.1000000000000001</v>
      </c>
      <c r="HP108" s="53"/>
      <c r="HQ108" s="53"/>
      <c r="HR108" s="53"/>
      <c r="HS108" s="53"/>
      <c r="HT108" s="53"/>
      <c r="HU108" s="53"/>
      <c r="HV108" s="53"/>
      <c r="HW108" s="53"/>
      <c r="HX108" s="53"/>
      <c r="HY108" s="53"/>
      <c r="HZ108" s="53"/>
      <c r="IA108" s="53"/>
      <c r="IB108" s="53"/>
      <c r="IC108" s="53"/>
      <c r="ID108" s="53"/>
      <c r="IE108" s="53"/>
      <c r="IF108" s="53"/>
      <c r="IG108" s="53"/>
      <c r="IH108" s="53"/>
      <c r="II108" s="53"/>
      <c r="IJ108" s="53"/>
      <c r="IK108" s="53"/>
      <c r="IL108" s="53"/>
      <c r="IM108" s="53"/>
      <c r="IN108" s="53"/>
      <c r="IO108" s="53"/>
      <c r="IP108" s="53"/>
      <c r="IQ108" s="53"/>
      <c r="IR108" s="53"/>
      <c r="IS108" s="53"/>
      <c r="IT108" s="53"/>
      <c r="IU108" s="53"/>
      <c r="IV108" s="53"/>
    </row>
    <row r="109" spans="1:256" ht="14.1" customHeight="1" x14ac:dyDescent="0.2">
      <c r="C109" s="22"/>
      <c r="D109" s="22"/>
      <c r="E109" s="20"/>
      <c r="F109" s="22"/>
      <c r="G109" s="20"/>
      <c r="H109" s="23"/>
      <c r="HP109" s="53"/>
      <c r="HQ109" s="53"/>
      <c r="HR109" s="53"/>
      <c r="HS109" s="53"/>
      <c r="HT109" s="53"/>
      <c r="HU109" s="53"/>
      <c r="HV109" s="53"/>
      <c r="HW109" s="53"/>
      <c r="HX109" s="53"/>
      <c r="HY109" s="53"/>
      <c r="HZ109" s="53"/>
      <c r="IA109" s="53"/>
      <c r="IB109" s="53"/>
      <c r="IC109" s="53"/>
      <c r="ID109" s="53"/>
      <c r="IE109" s="53"/>
      <c r="IF109" s="53"/>
      <c r="IG109" s="53"/>
      <c r="IH109" s="53"/>
      <c r="II109" s="53"/>
      <c r="IJ109" s="53"/>
      <c r="IK109" s="53"/>
      <c r="IL109" s="53"/>
      <c r="IM109" s="53"/>
      <c r="IN109" s="53"/>
      <c r="IO109" s="53"/>
      <c r="IP109" s="53"/>
      <c r="IQ109" s="53"/>
      <c r="IR109" s="53"/>
      <c r="IS109" s="53"/>
      <c r="IT109" s="53"/>
      <c r="IU109" s="53"/>
      <c r="IV109" s="53"/>
    </row>
    <row r="110" spans="1:256" ht="14.1" customHeight="1" x14ac:dyDescent="0.2">
      <c r="A110" s="1" t="s">
        <v>15</v>
      </c>
      <c r="B110" s="2">
        <v>2022</v>
      </c>
      <c r="C110" s="3">
        <v>20781</v>
      </c>
      <c r="D110" s="3">
        <v>26874</v>
      </c>
      <c r="E110" s="16">
        <f>D110/C110</f>
        <v>1.2932005197055003</v>
      </c>
      <c r="F110" s="3">
        <v>6856</v>
      </c>
      <c r="G110" s="16">
        <f>F110/D110</f>
        <v>0.25511646945002603</v>
      </c>
      <c r="H110" s="17">
        <v>1.03</v>
      </c>
      <c r="HP110" s="53"/>
      <c r="HQ110" s="53"/>
      <c r="HR110" s="53"/>
      <c r="HS110" s="53"/>
      <c r="HT110" s="53"/>
      <c r="HU110" s="53"/>
      <c r="HV110" s="53"/>
      <c r="HW110" s="53"/>
      <c r="HX110" s="53"/>
      <c r="HY110" s="53"/>
      <c r="HZ110" s="53"/>
      <c r="IA110" s="53"/>
      <c r="IB110" s="53"/>
      <c r="IC110" s="53"/>
      <c r="ID110" s="53"/>
      <c r="IE110" s="53"/>
      <c r="IF110" s="53"/>
      <c r="IG110" s="53"/>
      <c r="IH110" s="53"/>
      <c r="II110" s="53"/>
      <c r="IJ110" s="53"/>
      <c r="IK110" s="53"/>
      <c r="IL110" s="53"/>
      <c r="IM110" s="53"/>
      <c r="IN110" s="53"/>
      <c r="IO110" s="53"/>
      <c r="IP110" s="53"/>
      <c r="IQ110" s="53"/>
      <c r="IR110" s="53"/>
      <c r="IS110" s="53"/>
      <c r="IT110" s="53"/>
      <c r="IU110" s="53"/>
      <c r="IV110" s="53"/>
    </row>
    <row r="111" spans="1:256" ht="14.1" customHeight="1" x14ac:dyDescent="0.2">
      <c r="B111" s="2">
        <v>2021</v>
      </c>
      <c r="C111" s="22">
        <v>23934</v>
      </c>
      <c r="D111" s="22">
        <v>22796</v>
      </c>
      <c r="E111" s="20">
        <f>D111/C111</f>
        <v>0.9524525779226205</v>
      </c>
      <c r="F111" s="22">
        <v>10066</v>
      </c>
      <c r="G111" s="20">
        <f>F111/D111</f>
        <v>0.44156869626250217</v>
      </c>
      <c r="H111" s="23">
        <v>1.1000000000000001</v>
      </c>
      <c r="HP111" s="53"/>
      <c r="HQ111" s="53"/>
      <c r="HR111" s="53"/>
      <c r="HS111" s="53"/>
      <c r="HT111" s="53"/>
      <c r="HU111" s="53"/>
      <c r="HV111" s="53"/>
      <c r="HW111" s="53"/>
      <c r="HX111" s="53"/>
      <c r="HY111" s="53"/>
      <c r="HZ111" s="53"/>
      <c r="IA111" s="53"/>
      <c r="IB111" s="53"/>
      <c r="IC111" s="53"/>
      <c r="ID111" s="53"/>
      <c r="IE111" s="53"/>
      <c r="IF111" s="53"/>
      <c r="IG111" s="53"/>
      <c r="IH111" s="53"/>
      <c r="II111" s="53"/>
      <c r="IJ111" s="53"/>
      <c r="IK111" s="53"/>
      <c r="IL111" s="53"/>
      <c r="IM111" s="53"/>
      <c r="IN111" s="53"/>
      <c r="IO111" s="53"/>
      <c r="IP111" s="53"/>
      <c r="IQ111" s="53"/>
      <c r="IR111" s="53"/>
      <c r="IS111" s="53"/>
      <c r="IT111" s="53"/>
      <c r="IU111" s="53"/>
      <c r="IV111" s="53"/>
    </row>
    <row r="112" spans="1:256" ht="14.1" customHeight="1" x14ac:dyDescent="0.2">
      <c r="A112" s="3"/>
      <c r="B112" s="2">
        <v>2020</v>
      </c>
      <c r="C112" s="22">
        <v>8005</v>
      </c>
      <c r="D112" s="22">
        <v>7575</v>
      </c>
      <c r="E112" s="20">
        <f>D112/C112</f>
        <v>0.94628357276702058</v>
      </c>
      <c r="F112" s="22">
        <v>2014</v>
      </c>
      <c r="G112" s="20">
        <f>F112/D112</f>
        <v>0.26587458745874587</v>
      </c>
      <c r="H112" s="23">
        <v>1.1000000000000001</v>
      </c>
      <c r="HP112" s="53"/>
      <c r="HQ112" s="53"/>
      <c r="HR112" s="53"/>
      <c r="HS112" s="53"/>
      <c r="HT112" s="53"/>
      <c r="HU112" s="53"/>
      <c r="HV112" s="53"/>
      <c r="HW112" s="53"/>
      <c r="HX112" s="53"/>
      <c r="HY112" s="53"/>
      <c r="HZ112" s="53"/>
      <c r="IA112" s="53"/>
      <c r="IB112" s="53"/>
      <c r="IC112" s="53"/>
      <c r="ID112" s="53"/>
      <c r="IE112" s="53"/>
      <c r="IF112" s="53"/>
      <c r="IG112" s="53"/>
      <c r="IH112" s="53"/>
      <c r="II112" s="53"/>
      <c r="IJ112" s="53"/>
      <c r="IK112" s="53"/>
      <c r="IL112" s="53"/>
      <c r="IM112" s="53"/>
      <c r="IN112" s="53"/>
      <c r="IO112" s="53"/>
      <c r="IP112" s="53"/>
      <c r="IQ112" s="53"/>
      <c r="IR112" s="53"/>
      <c r="IS112" s="53"/>
      <c r="IT112" s="53"/>
      <c r="IU112" s="53"/>
      <c r="IV112" s="53"/>
    </row>
    <row r="113" spans="1:256" ht="14.1" customHeight="1" x14ac:dyDescent="0.2">
      <c r="C113" s="22"/>
      <c r="D113" s="22"/>
      <c r="E113" s="20"/>
      <c r="F113" s="22"/>
      <c r="G113" s="20"/>
      <c r="H113" s="23"/>
      <c r="HP113" s="53"/>
      <c r="HQ113" s="53"/>
      <c r="HR113" s="53"/>
      <c r="HS113" s="53"/>
      <c r="HT113" s="53"/>
      <c r="HU113" s="53"/>
      <c r="HV113" s="53"/>
      <c r="HW113" s="53"/>
      <c r="HX113" s="53"/>
      <c r="HY113" s="53"/>
      <c r="HZ113" s="53"/>
      <c r="IA113" s="53"/>
      <c r="IB113" s="53"/>
      <c r="IC113" s="53"/>
      <c r="ID113" s="53"/>
      <c r="IE113" s="53"/>
      <c r="IF113" s="53"/>
      <c r="IG113" s="53"/>
      <c r="IH113" s="53"/>
      <c r="II113" s="53"/>
      <c r="IJ113" s="53"/>
      <c r="IK113" s="53"/>
      <c r="IL113" s="53"/>
      <c r="IM113" s="53"/>
      <c r="IN113" s="53"/>
      <c r="IO113" s="53"/>
      <c r="IP113" s="53"/>
      <c r="IQ113" s="53"/>
      <c r="IR113" s="53"/>
      <c r="IS113" s="53"/>
      <c r="IT113" s="53"/>
      <c r="IU113" s="53"/>
      <c r="IV113" s="53"/>
    </row>
    <row r="114" spans="1:256" ht="14.1" customHeight="1" x14ac:dyDescent="0.2">
      <c r="A114" s="1" t="s">
        <v>16</v>
      </c>
      <c r="B114" s="2">
        <v>2022</v>
      </c>
      <c r="C114" s="3">
        <v>16406</v>
      </c>
      <c r="D114" s="3">
        <v>17291</v>
      </c>
      <c r="E114" s="16">
        <f>D114/C114</f>
        <v>1.0539436791417773</v>
      </c>
      <c r="F114" s="3">
        <v>7753</v>
      </c>
      <c r="G114" s="16">
        <f>F114/D114</f>
        <v>0.44838355213694986</v>
      </c>
      <c r="H114" s="3">
        <v>2.1</v>
      </c>
      <c r="HP114" s="53"/>
      <c r="HQ114" s="53"/>
      <c r="HR114" s="53"/>
      <c r="HS114" s="53"/>
      <c r="HT114" s="53"/>
      <c r="HU114" s="53"/>
      <c r="HV114" s="53"/>
      <c r="HW114" s="53"/>
      <c r="HX114" s="53"/>
      <c r="HY114" s="53"/>
      <c r="HZ114" s="53"/>
      <c r="IA114" s="53"/>
      <c r="IB114" s="53"/>
      <c r="IC114" s="53"/>
      <c r="ID114" s="53"/>
      <c r="IE114" s="53"/>
      <c r="IF114" s="53"/>
      <c r="IG114" s="53"/>
      <c r="IH114" s="53"/>
      <c r="II114" s="53"/>
      <c r="IJ114" s="53"/>
      <c r="IK114" s="53"/>
      <c r="IL114" s="53"/>
      <c r="IM114" s="53"/>
      <c r="IN114" s="53"/>
      <c r="IO114" s="53"/>
      <c r="IP114" s="53"/>
      <c r="IQ114" s="53"/>
      <c r="IR114" s="53"/>
      <c r="IS114" s="53"/>
      <c r="IT114" s="53"/>
      <c r="IU114" s="53"/>
      <c r="IV114" s="53"/>
    </row>
    <row r="115" spans="1:256" ht="14.1" customHeight="1" x14ac:dyDescent="0.2">
      <c r="B115" s="2">
        <v>2021</v>
      </c>
      <c r="C115" s="22">
        <v>22130</v>
      </c>
      <c r="D115" s="22">
        <v>23377</v>
      </c>
      <c r="E115" s="20">
        <f>D115/C115</f>
        <v>1.0563488477180298</v>
      </c>
      <c r="F115" s="22">
        <v>12880</v>
      </c>
      <c r="G115" s="20">
        <f>F115/D115</f>
        <v>0.55096890105659413</v>
      </c>
      <c r="H115" s="23">
        <v>1.5</v>
      </c>
      <c r="HP115" s="53"/>
      <c r="HQ115" s="53"/>
      <c r="HR115" s="53"/>
      <c r="HS115" s="53"/>
      <c r="HT115" s="53"/>
      <c r="HU115" s="53"/>
      <c r="HV115" s="53"/>
      <c r="HW115" s="53"/>
      <c r="HX115" s="53"/>
      <c r="HY115" s="53"/>
      <c r="HZ115" s="53"/>
      <c r="IA115" s="53"/>
      <c r="IB115" s="53"/>
      <c r="IC115" s="53"/>
      <c r="ID115" s="53"/>
      <c r="IE115" s="53"/>
      <c r="IF115" s="53"/>
      <c r="IG115" s="53"/>
      <c r="IH115" s="53"/>
      <c r="II115" s="53"/>
      <c r="IJ115" s="53"/>
      <c r="IK115" s="53"/>
      <c r="IL115" s="53"/>
      <c r="IM115" s="53"/>
      <c r="IN115" s="53"/>
      <c r="IO115" s="53"/>
      <c r="IP115" s="53"/>
      <c r="IQ115" s="53"/>
      <c r="IR115" s="53"/>
      <c r="IS115" s="53"/>
      <c r="IT115" s="53"/>
      <c r="IU115" s="53"/>
      <c r="IV115" s="53"/>
    </row>
    <row r="116" spans="1:256" ht="14.1" customHeight="1" x14ac:dyDescent="0.2">
      <c r="A116" s="3"/>
      <c r="B116" s="2">
        <v>2020</v>
      </c>
      <c r="C116" s="22">
        <v>12691</v>
      </c>
      <c r="D116" s="22">
        <v>12788</v>
      </c>
      <c r="E116" s="20">
        <f>D116/C116</f>
        <v>1.0076432117248444</v>
      </c>
      <c r="F116" s="22">
        <v>7392</v>
      </c>
      <c r="G116" s="20">
        <f>F116/D116</f>
        <v>0.57804191429465124</v>
      </c>
      <c r="H116" s="23">
        <v>1.5</v>
      </c>
      <c r="HP116" s="53"/>
      <c r="HQ116" s="53"/>
      <c r="HR116" s="53"/>
      <c r="HS116" s="53"/>
      <c r="HT116" s="53"/>
      <c r="HU116" s="53"/>
      <c r="HV116" s="53"/>
      <c r="HW116" s="53"/>
      <c r="HX116" s="53"/>
      <c r="HY116" s="53"/>
      <c r="HZ116" s="53"/>
      <c r="IA116" s="53"/>
      <c r="IB116" s="53"/>
      <c r="IC116" s="53"/>
      <c r="ID116" s="53"/>
      <c r="IE116" s="53"/>
      <c r="IF116" s="53"/>
      <c r="IG116" s="53"/>
      <c r="IH116" s="53"/>
      <c r="II116" s="53"/>
      <c r="IJ116" s="53"/>
      <c r="IK116" s="53"/>
      <c r="IL116" s="53"/>
      <c r="IM116" s="53"/>
      <c r="IN116" s="53"/>
      <c r="IO116" s="53"/>
      <c r="IP116" s="53"/>
      <c r="IQ116" s="53"/>
      <c r="IR116" s="53"/>
      <c r="IS116" s="53"/>
      <c r="IT116" s="53"/>
      <c r="IU116" s="53"/>
      <c r="IV116" s="53"/>
    </row>
    <row r="117" spans="1:256" ht="14.1" customHeight="1" x14ac:dyDescent="0.2">
      <c r="C117" s="22"/>
      <c r="D117" s="22"/>
      <c r="E117" s="20"/>
      <c r="F117" s="22"/>
      <c r="G117" s="20"/>
      <c r="H117" s="23"/>
      <c r="HP117" s="53"/>
      <c r="HQ117" s="53"/>
      <c r="HR117" s="53"/>
      <c r="HS117" s="53"/>
      <c r="HT117" s="53"/>
      <c r="HU117" s="53"/>
      <c r="HV117" s="53"/>
      <c r="HW117" s="53"/>
      <c r="HX117" s="53"/>
      <c r="HY117" s="53"/>
      <c r="HZ117" s="53"/>
      <c r="IA117" s="53"/>
      <c r="IB117" s="53"/>
      <c r="IC117" s="53"/>
      <c r="ID117" s="53"/>
      <c r="IE117" s="53"/>
      <c r="IF117" s="53"/>
      <c r="IG117" s="53"/>
      <c r="IH117" s="53"/>
      <c r="II117" s="53"/>
      <c r="IJ117" s="53"/>
      <c r="IK117" s="53"/>
      <c r="IL117" s="53"/>
      <c r="IM117" s="53"/>
      <c r="IN117" s="53"/>
      <c r="IO117" s="53"/>
      <c r="IP117" s="53"/>
      <c r="IQ117" s="53"/>
      <c r="IR117" s="53"/>
      <c r="IS117" s="53"/>
      <c r="IT117" s="53"/>
      <c r="IU117" s="53"/>
      <c r="IV117" s="53"/>
    </row>
    <row r="118" spans="1:256" ht="14.1" customHeight="1" x14ac:dyDescent="0.2">
      <c r="A118" s="1" t="s">
        <v>17</v>
      </c>
      <c r="B118" s="2">
        <v>2022</v>
      </c>
      <c r="C118" s="3">
        <v>13958</v>
      </c>
      <c r="D118" s="3">
        <v>17119</v>
      </c>
      <c r="E118" s="16">
        <f>D118/C118</f>
        <v>1.226465109614558</v>
      </c>
      <c r="F118" s="3">
        <v>4815</v>
      </c>
      <c r="G118" s="16">
        <f>F118/D118</f>
        <v>0.28126642911385008</v>
      </c>
      <c r="H118" s="3">
        <v>1.6</v>
      </c>
      <c r="HP118" s="53"/>
      <c r="HQ118" s="53"/>
      <c r="HR118" s="53"/>
      <c r="HS118" s="53"/>
      <c r="HT118" s="53"/>
      <c r="HU118" s="53"/>
      <c r="HV118" s="53"/>
      <c r="HW118" s="53"/>
      <c r="HX118" s="53"/>
      <c r="HY118" s="53"/>
      <c r="HZ118" s="53"/>
      <c r="IA118" s="53"/>
      <c r="IB118" s="53"/>
      <c r="IC118" s="53"/>
      <c r="ID118" s="53"/>
      <c r="IE118" s="53"/>
      <c r="IF118" s="53"/>
      <c r="IG118" s="53"/>
      <c r="IH118" s="53"/>
      <c r="II118" s="53"/>
      <c r="IJ118" s="53"/>
      <c r="IK118" s="53"/>
      <c r="IL118" s="53"/>
      <c r="IM118" s="53"/>
      <c r="IN118" s="53"/>
      <c r="IO118" s="53"/>
      <c r="IP118" s="53"/>
      <c r="IQ118" s="53"/>
      <c r="IR118" s="53"/>
      <c r="IS118" s="53"/>
      <c r="IT118" s="53"/>
      <c r="IU118" s="53"/>
      <c r="IV118" s="53"/>
    </row>
    <row r="119" spans="1:256" ht="14.1" customHeight="1" x14ac:dyDescent="0.2">
      <c r="B119" s="2">
        <v>2021</v>
      </c>
      <c r="C119" s="22">
        <v>9164</v>
      </c>
      <c r="D119" s="22">
        <v>8702</v>
      </c>
      <c r="E119" s="20">
        <f>D119/C119</f>
        <v>0.94958533391532085</v>
      </c>
      <c r="F119" s="22">
        <v>4277</v>
      </c>
      <c r="G119" s="20">
        <f>F119/D119</f>
        <v>0.49149620776832914</v>
      </c>
      <c r="H119" s="23">
        <v>0.3</v>
      </c>
      <c r="HP119" s="53"/>
      <c r="HQ119" s="53"/>
      <c r="HR119" s="53"/>
      <c r="HS119" s="53"/>
      <c r="HT119" s="53"/>
      <c r="HU119" s="53"/>
      <c r="HV119" s="53"/>
      <c r="HW119" s="53"/>
      <c r="HX119" s="53"/>
      <c r="HY119" s="53"/>
      <c r="HZ119" s="53"/>
      <c r="IA119" s="53"/>
      <c r="IB119" s="53"/>
      <c r="IC119" s="53"/>
      <c r="ID119" s="53"/>
      <c r="IE119" s="53"/>
      <c r="IF119" s="53"/>
      <c r="IG119" s="53"/>
      <c r="IH119" s="53"/>
      <c r="II119" s="53"/>
      <c r="IJ119" s="53"/>
      <c r="IK119" s="53"/>
      <c r="IL119" s="53"/>
      <c r="IM119" s="53"/>
      <c r="IN119" s="53"/>
      <c r="IO119" s="53"/>
      <c r="IP119" s="53"/>
      <c r="IQ119" s="53"/>
      <c r="IR119" s="53"/>
      <c r="IS119" s="53"/>
      <c r="IT119" s="53"/>
      <c r="IU119" s="53"/>
      <c r="IV119" s="53"/>
    </row>
    <row r="120" spans="1:256" ht="14.1" customHeight="1" x14ac:dyDescent="0.2">
      <c r="A120" s="3"/>
      <c r="B120" s="2">
        <v>2020</v>
      </c>
      <c r="C120" s="22">
        <v>5591</v>
      </c>
      <c r="D120" s="22">
        <v>1159</v>
      </c>
      <c r="E120" s="20">
        <f>D120/C120</f>
        <v>0.20729744231801109</v>
      </c>
      <c r="F120" s="22">
        <v>765</v>
      </c>
      <c r="G120" s="20">
        <f>F120/D120</f>
        <v>0.66005176876617777</v>
      </c>
      <c r="H120" s="23">
        <v>1.8</v>
      </c>
      <c r="HP120" s="53"/>
      <c r="HQ120" s="53"/>
      <c r="HR120" s="53"/>
      <c r="HS120" s="53"/>
      <c r="HT120" s="53"/>
      <c r="HU120" s="53"/>
      <c r="HV120" s="53"/>
      <c r="HW120" s="53"/>
      <c r="HX120" s="53"/>
      <c r="HY120" s="53"/>
      <c r="HZ120" s="53"/>
      <c r="IA120" s="53"/>
      <c r="IB120" s="53"/>
      <c r="IC120" s="53"/>
      <c r="ID120" s="53"/>
      <c r="IE120" s="53"/>
      <c r="IF120" s="53"/>
      <c r="IG120" s="53"/>
      <c r="IH120" s="53"/>
      <c r="II120" s="53"/>
      <c r="IJ120" s="53"/>
      <c r="IK120" s="53"/>
      <c r="IL120" s="53"/>
      <c r="IM120" s="53"/>
      <c r="IN120" s="53"/>
      <c r="IO120" s="53"/>
      <c r="IP120" s="53"/>
      <c r="IQ120" s="53"/>
      <c r="IR120" s="53"/>
      <c r="IS120" s="53"/>
      <c r="IT120" s="53"/>
      <c r="IU120" s="53"/>
      <c r="IV120" s="53"/>
    </row>
    <row r="121" spans="1:256" ht="14.1" customHeight="1" x14ac:dyDescent="0.2">
      <c r="C121" s="22"/>
      <c r="D121" s="22"/>
      <c r="E121" s="20"/>
      <c r="F121" s="22"/>
      <c r="G121" s="20"/>
      <c r="H121" s="23"/>
      <c r="HP121" s="53"/>
      <c r="HQ121" s="53"/>
      <c r="HR121" s="53"/>
      <c r="HS121" s="53"/>
      <c r="HT121" s="53"/>
      <c r="HU121" s="53"/>
      <c r="HV121" s="53"/>
      <c r="HW121" s="53"/>
      <c r="HX121" s="53"/>
      <c r="HY121" s="53"/>
      <c r="HZ121" s="53"/>
      <c r="IA121" s="53"/>
      <c r="IB121" s="53"/>
      <c r="IC121" s="53"/>
      <c r="ID121" s="53"/>
      <c r="IE121" s="53"/>
      <c r="IF121" s="53"/>
      <c r="IG121" s="53"/>
      <c r="IH121" s="53"/>
      <c r="II121" s="53"/>
      <c r="IJ121" s="53"/>
      <c r="IK121" s="53"/>
      <c r="IL121" s="53"/>
      <c r="IM121" s="53"/>
      <c r="IN121" s="53"/>
      <c r="IO121" s="53"/>
      <c r="IP121" s="53"/>
      <c r="IQ121" s="53"/>
      <c r="IR121" s="53"/>
      <c r="IS121" s="53"/>
      <c r="IT121" s="53"/>
      <c r="IU121" s="53"/>
      <c r="IV121" s="53"/>
    </row>
    <row r="122" spans="1:256" s="53" customFormat="1" ht="14.1" customHeight="1" x14ac:dyDescent="0.2">
      <c r="A122" s="1" t="s">
        <v>28</v>
      </c>
      <c r="B122" s="2">
        <v>2022</v>
      </c>
      <c r="C122" s="3">
        <v>10396</v>
      </c>
      <c r="D122" s="3">
        <v>10658</v>
      </c>
      <c r="E122" s="16">
        <f>D122/C122</f>
        <v>1.0252020007695268</v>
      </c>
      <c r="F122" s="3">
        <v>2492</v>
      </c>
      <c r="G122" s="16">
        <f>F122/D122</f>
        <v>0.23381497466691686</v>
      </c>
      <c r="H122" s="3">
        <v>0.3</v>
      </c>
      <c r="I122" s="5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spans="1:256" ht="14.1" customHeight="1" x14ac:dyDescent="0.2">
      <c r="B123" s="2">
        <v>2021</v>
      </c>
      <c r="C123" s="22">
        <v>45855</v>
      </c>
      <c r="D123" s="22">
        <v>53669</v>
      </c>
      <c r="E123" s="20">
        <f>D123/C123</f>
        <v>1.1704067168247738</v>
      </c>
      <c r="F123" s="22">
        <v>18750</v>
      </c>
      <c r="G123" s="20">
        <f>F123/D123</f>
        <v>0.34936369226182712</v>
      </c>
      <c r="H123" s="23">
        <v>2</v>
      </c>
      <c r="HP123" s="53"/>
      <c r="HQ123" s="53"/>
      <c r="HR123" s="53"/>
      <c r="HS123" s="53"/>
      <c r="HT123" s="53"/>
      <c r="HU123" s="53"/>
      <c r="HV123" s="53"/>
      <c r="HW123" s="53"/>
      <c r="HX123" s="53"/>
      <c r="HY123" s="53"/>
      <c r="HZ123" s="53"/>
      <c r="IA123" s="53"/>
      <c r="IB123" s="53"/>
      <c r="IC123" s="53"/>
      <c r="ID123" s="53"/>
      <c r="IE123" s="53"/>
      <c r="IF123" s="53"/>
      <c r="IG123" s="53"/>
      <c r="IH123" s="53"/>
      <c r="II123" s="53"/>
      <c r="IJ123" s="53"/>
      <c r="IK123" s="53"/>
      <c r="IL123" s="53"/>
      <c r="IM123" s="53"/>
      <c r="IN123" s="53"/>
      <c r="IO123" s="53"/>
      <c r="IP123" s="53"/>
      <c r="IQ123" s="53"/>
      <c r="IR123" s="53"/>
      <c r="IS123" s="53"/>
      <c r="IT123" s="53"/>
      <c r="IU123" s="53"/>
      <c r="IV123" s="53"/>
    </row>
    <row r="124" spans="1:256" ht="14.1" customHeight="1" x14ac:dyDescent="0.2">
      <c r="A124" s="3"/>
      <c r="B124" s="2">
        <v>2020</v>
      </c>
      <c r="C124" s="22">
        <v>18662</v>
      </c>
      <c r="D124" s="22">
        <v>0</v>
      </c>
      <c r="E124" s="20">
        <f>D124/C124</f>
        <v>0</v>
      </c>
      <c r="F124" s="22">
        <v>0</v>
      </c>
      <c r="G124" s="20">
        <v>0</v>
      </c>
      <c r="H124" s="23">
        <v>0.4</v>
      </c>
      <c r="HP124" s="53"/>
      <c r="HQ124" s="53"/>
      <c r="HR124" s="53"/>
      <c r="HS124" s="53"/>
      <c r="HT124" s="53"/>
      <c r="HU124" s="53"/>
      <c r="HV124" s="53"/>
      <c r="HW124" s="53"/>
      <c r="HX124" s="53"/>
      <c r="HY124" s="53"/>
      <c r="HZ124" s="53"/>
      <c r="IA124" s="53"/>
      <c r="IB124" s="53"/>
      <c r="IC124" s="53"/>
      <c r="ID124" s="53"/>
      <c r="IE124" s="53"/>
      <c r="IF124" s="53"/>
      <c r="IG124" s="53"/>
      <c r="IH124" s="53"/>
      <c r="II124" s="53"/>
      <c r="IJ124" s="53"/>
      <c r="IK124" s="53"/>
      <c r="IL124" s="53"/>
      <c r="IM124" s="53"/>
      <c r="IN124" s="53"/>
      <c r="IO124" s="53"/>
      <c r="IP124" s="53"/>
      <c r="IQ124" s="53"/>
      <c r="IR124" s="53"/>
      <c r="IS124" s="53"/>
      <c r="IT124" s="53"/>
      <c r="IU124" s="53"/>
      <c r="IV124" s="53"/>
    </row>
    <row r="125" spans="1:256" ht="14.1" customHeight="1" x14ac:dyDescent="0.2">
      <c r="C125" s="22"/>
      <c r="D125" s="22"/>
      <c r="E125" s="20"/>
      <c r="F125" s="22"/>
      <c r="G125" s="20"/>
      <c r="H125" s="23"/>
      <c r="HP125" s="53"/>
      <c r="HQ125" s="53"/>
      <c r="HR125" s="53"/>
      <c r="HS125" s="53"/>
      <c r="HT125" s="53"/>
      <c r="HU125" s="53"/>
      <c r="HV125" s="53"/>
      <c r="HW125" s="53"/>
      <c r="HX125" s="53"/>
      <c r="HY125" s="53"/>
      <c r="HZ125" s="53"/>
      <c r="IA125" s="53"/>
      <c r="IB125" s="53"/>
      <c r="IC125" s="53"/>
      <c r="ID125" s="53"/>
      <c r="IE125" s="53"/>
      <c r="IF125" s="53"/>
      <c r="IG125" s="53"/>
      <c r="IH125" s="53"/>
      <c r="II125" s="53"/>
      <c r="IJ125" s="53"/>
      <c r="IK125" s="53"/>
      <c r="IL125" s="53"/>
      <c r="IM125" s="53"/>
      <c r="IN125" s="53"/>
      <c r="IO125" s="53"/>
      <c r="IP125" s="53"/>
      <c r="IQ125" s="53"/>
      <c r="IR125" s="53"/>
      <c r="IS125" s="53"/>
      <c r="IT125" s="53"/>
      <c r="IU125" s="53"/>
      <c r="IV125" s="53"/>
    </row>
    <row r="126" spans="1:256" ht="14.1" customHeight="1" x14ac:dyDescent="0.2">
      <c r="A126" s="27" t="s">
        <v>19</v>
      </c>
      <c r="B126" s="28">
        <v>2022</v>
      </c>
      <c r="C126" s="33">
        <f t="shared" ref="C126:D128" si="0">C122+C118+C114+C110+C106+C102+C98+C94+C90</f>
        <v>193809</v>
      </c>
      <c r="D126" s="33">
        <f t="shared" si="0"/>
        <v>246942</v>
      </c>
      <c r="E126" s="32">
        <f>D126/C126</f>
        <v>1.2741513552002228</v>
      </c>
      <c r="F126" s="33">
        <f>F122+F118+F114+F110+F106+F102+F98+F94+F90</f>
        <v>64862</v>
      </c>
      <c r="G126" s="32">
        <f>F126/D126</f>
        <v>0.26266086773412378</v>
      </c>
      <c r="H126" s="30">
        <v>1.7</v>
      </c>
      <c r="HP126" s="53"/>
      <c r="HQ126" s="53"/>
      <c r="HR126" s="53"/>
      <c r="HS126" s="53"/>
      <c r="HT126" s="53"/>
      <c r="HU126" s="53"/>
      <c r="HV126" s="53"/>
      <c r="HW126" s="53"/>
      <c r="HX126" s="53"/>
      <c r="HY126" s="53"/>
      <c r="HZ126" s="53"/>
      <c r="IA126" s="53"/>
      <c r="IB126" s="53"/>
      <c r="IC126" s="53"/>
      <c r="ID126" s="53"/>
      <c r="IE126" s="53"/>
      <c r="IF126" s="53"/>
      <c r="IG126" s="53"/>
      <c r="IH126" s="53"/>
      <c r="II126" s="53"/>
      <c r="IJ126" s="53"/>
      <c r="IK126" s="53"/>
      <c r="IL126" s="53"/>
      <c r="IM126" s="53"/>
      <c r="IN126" s="53"/>
      <c r="IO126" s="53"/>
      <c r="IP126" s="53"/>
      <c r="IQ126" s="53"/>
      <c r="IR126" s="53"/>
      <c r="IS126" s="53"/>
      <c r="IT126" s="53"/>
      <c r="IU126" s="53"/>
      <c r="IV126" s="53"/>
    </row>
    <row r="127" spans="1:256" ht="14.1" customHeight="1" x14ac:dyDescent="0.2">
      <c r="A127" s="27"/>
      <c r="B127" s="28">
        <v>2021</v>
      </c>
      <c r="C127" s="33">
        <f t="shared" si="0"/>
        <v>240372</v>
      </c>
      <c r="D127" s="33">
        <f t="shared" si="0"/>
        <v>213490</v>
      </c>
      <c r="E127" s="32">
        <f>D127/C127</f>
        <v>0.88816501089977207</v>
      </c>
      <c r="F127" s="33">
        <f>F123+F119+F115+F111+F107+F103+F99+F95+F91</f>
        <v>91078</v>
      </c>
      <c r="G127" s="32">
        <f>F127/D127</f>
        <v>0.42661482973441378</v>
      </c>
      <c r="H127" s="34">
        <v>1.7</v>
      </c>
      <c r="HP127" s="53"/>
      <c r="HQ127" s="53"/>
      <c r="HR127" s="53"/>
      <c r="HS127" s="53"/>
      <c r="HT127" s="53"/>
      <c r="HU127" s="53"/>
      <c r="HV127" s="53"/>
      <c r="HW127" s="53"/>
      <c r="HX127" s="53"/>
      <c r="HY127" s="53"/>
      <c r="HZ127" s="53"/>
      <c r="IA127" s="53"/>
      <c r="IB127" s="53"/>
      <c r="IC127" s="53"/>
      <c r="ID127" s="53"/>
      <c r="IE127" s="53"/>
      <c r="IF127" s="53"/>
      <c r="IG127" s="53"/>
      <c r="IH127" s="53"/>
      <c r="II127" s="53"/>
      <c r="IJ127" s="53"/>
      <c r="IK127" s="53"/>
      <c r="IL127" s="53"/>
      <c r="IM127" s="53"/>
      <c r="IN127" s="53"/>
      <c r="IO127" s="53"/>
      <c r="IP127" s="53"/>
      <c r="IQ127" s="53"/>
      <c r="IR127" s="53"/>
      <c r="IS127" s="53"/>
      <c r="IT127" s="53"/>
      <c r="IU127" s="53"/>
      <c r="IV127" s="53"/>
    </row>
    <row r="128" spans="1:256" ht="14.1" customHeight="1" x14ac:dyDescent="0.2">
      <c r="A128" s="47"/>
      <c r="B128" s="48">
        <v>2020</v>
      </c>
      <c r="C128" s="49">
        <f t="shared" si="0"/>
        <v>129858</v>
      </c>
      <c r="D128" s="49">
        <f t="shared" si="0"/>
        <v>78285</v>
      </c>
      <c r="E128" s="50">
        <f>D128/C128</f>
        <v>0.60285080626530518</v>
      </c>
      <c r="F128" s="49">
        <f>F124+F120+F116+F112+F108+F104+F100+F96+F92</f>
        <v>32948</v>
      </c>
      <c r="G128" s="50">
        <f>F128/D128</f>
        <v>0.42087245321581401</v>
      </c>
      <c r="H128" s="51">
        <v>1.9</v>
      </c>
      <c r="HP128" s="53"/>
      <c r="HQ128" s="53"/>
      <c r="HR128" s="53"/>
      <c r="HS128" s="53"/>
      <c r="HT128" s="53"/>
      <c r="HU128" s="53"/>
      <c r="HV128" s="53"/>
      <c r="HW128" s="53"/>
      <c r="HX128" s="53"/>
      <c r="HY128" s="53"/>
      <c r="HZ128" s="53"/>
      <c r="IA128" s="53"/>
      <c r="IB128" s="53"/>
      <c r="IC128" s="53"/>
      <c r="ID128" s="53"/>
      <c r="IE128" s="53"/>
      <c r="IF128" s="53"/>
      <c r="IG128" s="53"/>
      <c r="IH128" s="53"/>
      <c r="II128" s="53"/>
      <c r="IJ128" s="53"/>
      <c r="IK128" s="53"/>
      <c r="IL128" s="53"/>
      <c r="IM128" s="53"/>
      <c r="IN128" s="53"/>
      <c r="IO128" s="53"/>
      <c r="IP128" s="53"/>
      <c r="IQ128" s="53"/>
      <c r="IR128" s="53"/>
      <c r="IS128" s="53"/>
      <c r="IT128" s="53"/>
      <c r="IU128" s="53"/>
      <c r="IV128" s="53"/>
    </row>
    <row r="129" spans="1:8" x14ac:dyDescent="0.2">
      <c r="A129" s="44"/>
      <c r="B129" s="9"/>
      <c r="C129" s="26"/>
      <c r="D129" s="26"/>
      <c r="E129" s="26"/>
      <c r="F129" s="55"/>
      <c r="G129" s="55"/>
      <c r="H129" s="56"/>
    </row>
    <row r="130" spans="1:8" ht="6" customHeight="1" x14ac:dyDescent="0.2">
      <c r="A130" s="11"/>
      <c r="B130" s="40"/>
      <c r="C130" s="41"/>
      <c r="D130" s="41"/>
      <c r="E130" s="41"/>
      <c r="F130" s="42"/>
      <c r="G130" s="42"/>
      <c r="H130" s="43"/>
    </row>
    <row r="131" spans="1:8" ht="15" customHeight="1" x14ac:dyDescent="0.2">
      <c r="A131" s="44"/>
      <c r="B131" s="9"/>
      <c r="C131" s="96" t="s">
        <v>29</v>
      </c>
      <c r="D131" s="96"/>
      <c r="E131" s="96"/>
      <c r="F131" s="96"/>
      <c r="G131" s="96"/>
      <c r="H131" s="96"/>
    </row>
    <row r="132" spans="1:8" ht="53.25" customHeight="1" x14ac:dyDescent="0.2">
      <c r="A132" s="11" t="s">
        <v>2</v>
      </c>
      <c r="B132" s="12" t="s">
        <v>3</v>
      </c>
      <c r="C132" s="10" t="s">
        <v>30</v>
      </c>
      <c r="D132" s="10" t="s">
        <v>5</v>
      </c>
      <c r="E132" s="10" t="s">
        <v>6</v>
      </c>
      <c r="F132" s="10" t="s">
        <v>7</v>
      </c>
      <c r="G132" s="10" t="s">
        <v>8</v>
      </c>
      <c r="H132" s="10" t="s">
        <v>31</v>
      </c>
    </row>
    <row r="133" spans="1:8" x14ac:dyDescent="0.2">
      <c r="A133" s="44"/>
      <c r="B133" s="57"/>
      <c r="C133" s="58"/>
      <c r="D133" s="58"/>
      <c r="E133" s="58"/>
      <c r="F133" s="58"/>
      <c r="G133" s="58"/>
      <c r="H133" s="58"/>
    </row>
    <row r="134" spans="1:8" ht="14.1" customHeight="1" x14ac:dyDescent="0.2">
      <c r="A134" s="1" t="s">
        <v>10</v>
      </c>
      <c r="B134" s="2">
        <v>2022</v>
      </c>
      <c r="C134" s="3">
        <v>77360</v>
      </c>
      <c r="D134" s="22">
        <v>71316</v>
      </c>
      <c r="E134" s="20">
        <f>D134/C134</f>
        <v>0.92187176835573936</v>
      </c>
      <c r="F134" s="3">
        <v>22795</v>
      </c>
      <c r="G134" s="20">
        <f>F134/D134</f>
        <v>0.31963374277861911</v>
      </c>
      <c r="H134" s="23">
        <v>16.363237552094802</v>
      </c>
    </row>
    <row r="135" spans="1:8" ht="14.1" customHeight="1" x14ac:dyDescent="0.2">
      <c r="B135" s="2">
        <v>2021</v>
      </c>
      <c r="C135" s="22">
        <v>75174</v>
      </c>
      <c r="D135" s="22">
        <v>95581</v>
      </c>
      <c r="E135" s="20">
        <f>D135/C135</f>
        <v>1.2714635379253465</v>
      </c>
      <c r="F135" s="22">
        <v>21421</v>
      </c>
      <c r="G135" s="20">
        <f>F135/D135</f>
        <v>0.22411357905859952</v>
      </c>
      <c r="H135" s="23">
        <v>20.399999999999999</v>
      </c>
    </row>
    <row r="136" spans="1:8" ht="14.1" customHeight="1" x14ac:dyDescent="0.2">
      <c r="B136" s="2">
        <v>2020</v>
      </c>
      <c r="C136" s="22">
        <v>76525</v>
      </c>
      <c r="D136" s="22">
        <v>21026</v>
      </c>
      <c r="E136" s="20">
        <f>D136/C136</f>
        <v>0.27475988239137539</v>
      </c>
      <c r="F136" s="22">
        <v>11341</v>
      </c>
      <c r="G136" s="20">
        <f>F136/D136</f>
        <v>0.53937981546656522</v>
      </c>
      <c r="H136" s="23">
        <v>16.2</v>
      </c>
    </row>
    <row r="137" spans="1:8" ht="14.1" customHeight="1" x14ac:dyDescent="0.2">
      <c r="C137" s="22"/>
      <c r="D137" s="22"/>
      <c r="E137" s="20"/>
      <c r="F137" s="22"/>
      <c r="G137" s="20"/>
      <c r="H137" s="23"/>
    </row>
    <row r="138" spans="1:8" ht="14.1" customHeight="1" x14ac:dyDescent="0.2">
      <c r="A138" s="1" t="s">
        <v>11</v>
      </c>
      <c r="B138" s="2">
        <v>2022</v>
      </c>
      <c r="C138" s="3">
        <v>17416</v>
      </c>
      <c r="D138" s="22">
        <v>20391</v>
      </c>
      <c r="E138" s="20">
        <f>D138/C138</f>
        <v>1.1708199356913183</v>
      </c>
      <c r="F138" s="3">
        <v>12388</v>
      </c>
      <c r="H138" s="23">
        <v>15.0145301905069</v>
      </c>
    </row>
    <row r="139" spans="1:8" ht="14.1" customHeight="1" x14ac:dyDescent="0.2">
      <c r="B139" s="2">
        <v>2021</v>
      </c>
      <c r="C139" s="22">
        <v>17178</v>
      </c>
      <c r="D139" s="22">
        <v>19586</v>
      </c>
      <c r="E139" s="20">
        <f>D139/C139</f>
        <v>1.1401792991035045</v>
      </c>
      <c r="F139" s="22">
        <v>14862</v>
      </c>
      <c r="G139" s="20">
        <f>F139/D139</f>
        <v>0.75880731134483814</v>
      </c>
      <c r="H139" s="23">
        <v>13.7</v>
      </c>
    </row>
    <row r="140" spans="1:8" ht="14.1" customHeight="1" x14ac:dyDescent="0.2">
      <c r="B140" s="2">
        <v>2020</v>
      </c>
      <c r="C140" s="22">
        <v>19739</v>
      </c>
      <c r="D140" s="22">
        <v>22045</v>
      </c>
      <c r="E140" s="20">
        <f>D140/C140</f>
        <v>1.1168245605147171</v>
      </c>
      <c r="F140" s="22">
        <v>7179</v>
      </c>
      <c r="G140" s="20">
        <f>F140/D140</f>
        <v>0.32565207530052165</v>
      </c>
      <c r="H140" s="23">
        <v>14.5</v>
      </c>
    </row>
    <row r="141" spans="1:8" ht="14.1" customHeight="1" x14ac:dyDescent="0.2">
      <c r="C141" s="22"/>
      <c r="D141" s="22"/>
      <c r="E141" s="20"/>
      <c r="F141" s="22"/>
      <c r="G141" s="20"/>
      <c r="H141" s="23"/>
    </row>
    <row r="142" spans="1:8" ht="14.1" customHeight="1" x14ac:dyDescent="0.2">
      <c r="A142" s="1" t="s">
        <v>12</v>
      </c>
      <c r="B142" s="2">
        <v>2022</v>
      </c>
      <c r="C142" s="3">
        <v>49876</v>
      </c>
      <c r="D142" s="22">
        <v>53472</v>
      </c>
      <c r="E142" s="20">
        <f>D142/C142</f>
        <v>1.0720988050364906</v>
      </c>
      <c r="F142" s="3">
        <v>27631</v>
      </c>
      <c r="G142" s="20">
        <f>F142/D142</f>
        <v>0.51673773189706762</v>
      </c>
      <c r="H142" s="23">
        <v>9.1563823242010791</v>
      </c>
    </row>
    <row r="143" spans="1:8" ht="14.1" customHeight="1" x14ac:dyDescent="0.2">
      <c r="B143" s="2">
        <v>2021</v>
      </c>
      <c r="C143" s="22">
        <v>42844</v>
      </c>
      <c r="D143" s="22">
        <v>53740</v>
      </c>
      <c r="E143" s="20">
        <f>D143/C143</f>
        <v>1.2543179908505275</v>
      </c>
      <c r="F143" s="22">
        <v>17377</v>
      </c>
      <c r="G143" s="20">
        <f>F143/D143</f>
        <v>0.32335318198734647</v>
      </c>
      <c r="H143" s="23">
        <v>10.3</v>
      </c>
    </row>
    <row r="144" spans="1:8" ht="14.1" customHeight="1" x14ac:dyDescent="0.2">
      <c r="B144" s="2">
        <v>2020</v>
      </c>
      <c r="C144" s="22">
        <v>39675</v>
      </c>
      <c r="D144" s="22">
        <v>9425</v>
      </c>
      <c r="E144" s="20">
        <f>D144/C144</f>
        <v>0.23755513547574039</v>
      </c>
      <c r="F144" s="22">
        <v>6273</v>
      </c>
      <c r="G144" s="20">
        <f>F144/D144</f>
        <v>0.66557029177718829</v>
      </c>
      <c r="H144" s="23">
        <v>13.2</v>
      </c>
    </row>
    <row r="145" spans="1:8" ht="14.1" customHeight="1" x14ac:dyDescent="0.2">
      <c r="C145" s="22"/>
      <c r="D145" s="22"/>
      <c r="E145" s="20"/>
      <c r="F145" s="22"/>
      <c r="G145" s="20"/>
      <c r="H145" s="23"/>
    </row>
    <row r="146" spans="1:8" ht="14.1" customHeight="1" x14ac:dyDescent="0.2">
      <c r="A146" s="1" t="s">
        <v>13</v>
      </c>
      <c r="B146" s="2">
        <v>2022</v>
      </c>
      <c r="C146" s="3">
        <v>34388</v>
      </c>
      <c r="D146" s="22">
        <v>36227</v>
      </c>
      <c r="E146" s="20">
        <f>D146/C146</f>
        <v>1.0534779574270094</v>
      </c>
      <c r="F146" s="3">
        <v>19675</v>
      </c>
      <c r="G146" s="20">
        <f>F146/D146</f>
        <v>0.54310321031275011</v>
      </c>
      <c r="H146" s="23">
        <v>6.2515883100381204</v>
      </c>
    </row>
    <row r="147" spans="1:8" ht="14.1" customHeight="1" x14ac:dyDescent="0.2">
      <c r="B147" s="2">
        <v>2021</v>
      </c>
      <c r="C147" s="22">
        <v>35908</v>
      </c>
      <c r="D147" s="22">
        <v>40788</v>
      </c>
      <c r="E147" s="20">
        <f>D147/C147</f>
        <v>1.1359028628717835</v>
      </c>
      <c r="F147" s="22">
        <v>15612</v>
      </c>
      <c r="G147" s="20">
        <f>F147/D147</f>
        <v>0.38275963518681966</v>
      </c>
      <c r="H147" s="23">
        <v>7.1</v>
      </c>
    </row>
    <row r="148" spans="1:8" ht="14.1" customHeight="1" x14ac:dyDescent="0.2">
      <c r="B148" s="2">
        <v>2020</v>
      </c>
      <c r="C148" s="22">
        <v>34417</v>
      </c>
      <c r="D148" s="22">
        <v>25612</v>
      </c>
      <c r="E148" s="20">
        <f>D148/C148</f>
        <v>0.74416712671063723</v>
      </c>
      <c r="F148" s="22">
        <v>11271</v>
      </c>
      <c r="G148" s="20">
        <f>F148/D148</f>
        <v>0.44006715602061536</v>
      </c>
      <c r="H148" s="23">
        <v>5.8</v>
      </c>
    </row>
    <row r="149" spans="1:8" ht="14.1" customHeight="1" x14ac:dyDescent="0.2">
      <c r="C149" s="22"/>
      <c r="D149" s="22"/>
      <c r="E149" s="20"/>
      <c r="F149" s="22"/>
      <c r="G149" s="20"/>
      <c r="H149" s="23"/>
    </row>
    <row r="150" spans="1:8" ht="14.1" customHeight="1" x14ac:dyDescent="0.2">
      <c r="A150" s="1" t="s">
        <v>14</v>
      </c>
      <c r="B150" s="2">
        <v>2022</v>
      </c>
      <c r="C150" s="3">
        <v>19331</v>
      </c>
      <c r="D150" s="22">
        <v>23149</v>
      </c>
      <c r="E150" s="20">
        <f>D150/C150</f>
        <v>1.1975065956236097</v>
      </c>
      <c r="F150" s="3">
        <v>8573</v>
      </c>
      <c r="G150" s="20">
        <f>F150/D150</f>
        <v>0.37033997148904918</v>
      </c>
      <c r="H150" s="23">
        <v>5.3656829581243404</v>
      </c>
    </row>
    <row r="151" spans="1:8" ht="14.1" customHeight="1" x14ac:dyDescent="0.2">
      <c r="B151" s="2">
        <v>2021</v>
      </c>
      <c r="C151" s="22">
        <v>21419</v>
      </c>
      <c r="D151" s="22">
        <v>24103</v>
      </c>
      <c r="E151" s="20">
        <f>D151/C151</f>
        <v>1.1253093048228209</v>
      </c>
      <c r="F151" s="22">
        <v>9135</v>
      </c>
      <c r="G151" s="20">
        <f>F151/D151</f>
        <v>0.37899846492137906</v>
      </c>
      <c r="H151" s="23">
        <v>6</v>
      </c>
    </row>
    <row r="152" spans="1:8" ht="14.1" customHeight="1" x14ac:dyDescent="0.2">
      <c r="B152" s="2">
        <v>2020</v>
      </c>
      <c r="C152" s="22">
        <v>32083</v>
      </c>
      <c r="D152" s="22">
        <v>21781</v>
      </c>
      <c r="E152" s="20">
        <f>D152/C152</f>
        <v>0.67889536514665083</v>
      </c>
      <c r="F152" s="22">
        <v>6455</v>
      </c>
      <c r="G152" s="20">
        <f>F152/D152</f>
        <v>0.29635921215738487</v>
      </c>
      <c r="H152" s="23">
        <v>7.7</v>
      </c>
    </row>
    <row r="153" spans="1:8" ht="14.1" customHeight="1" x14ac:dyDescent="0.2">
      <c r="C153" s="22"/>
      <c r="D153" s="22"/>
      <c r="E153" s="20"/>
      <c r="F153" s="22"/>
      <c r="G153" s="20"/>
      <c r="H153" s="23"/>
    </row>
    <row r="154" spans="1:8" ht="14.1" customHeight="1" x14ac:dyDescent="0.2">
      <c r="A154" s="1" t="s">
        <v>15</v>
      </c>
      <c r="B154" s="2">
        <v>2022</v>
      </c>
      <c r="C154" s="3">
        <v>39528</v>
      </c>
      <c r="D154" s="22">
        <v>45610</v>
      </c>
      <c r="E154" s="20">
        <f>D154/C154</f>
        <v>1.1538656142481278</v>
      </c>
      <c r="F154" s="3">
        <v>11082</v>
      </c>
      <c r="G154" s="20">
        <f>F154/D154</f>
        <v>0.24297303222977418</v>
      </c>
      <c r="H154" s="23">
        <v>4.6922938097816296</v>
      </c>
    </row>
    <row r="155" spans="1:8" ht="14.1" customHeight="1" x14ac:dyDescent="0.2">
      <c r="B155" s="2">
        <v>2021</v>
      </c>
      <c r="C155" s="22">
        <v>46409</v>
      </c>
      <c r="D155" s="22">
        <v>55564</v>
      </c>
      <c r="E155" s="20">
        <f>D155/C155</f>
        <v>1.197267771337456</v>
      </c>
      <c r="F155" s="22">
        <v>13859</v>
      </c>
      <c r="G155" s="20">
        <f>F155/D155</f>
        <v>0.24942408753869411</v>
      </c>
      <c r="H155" s="23">
        <v>4.8</v>
      </c>
    </row>
    <row r="156" spans="1:8" ht="14.1" customHeight="1" x14ac:dyDescent="0.2">
      <c r="B156" s="2">
        <v>2020</v>
      </c>
      <c r="C156" s="22">
        <v>41019</v>
      </c>
      <c r="D156" s="22">
        <v>17379</v>
      </c>
      <c r="E156" s="20">
        <f>D156/C156</f>
        <v>0.42368170847655967</v>
      </c>
      <c r="F156" s="22">
        <v>6442</v>
      </c>
      <c r="G156" s="20">
        <f>F156/D156</f>
        <v>0.37067725415731628</v>
      </c>
      <c r="H156" s="23">
        <v>6.9</v>
      </c>
    </row>
    <row r="157" spans="1:8" ht="14.1" customHeight="1" x14ac:dyDescent="0.2">
      <c r="C157" s="22"/>
      <c r="D157" s="22"/>
      <c r="E157" s="20"/>
      <c r="F157" s="22"/>
      <c r="G157" s="20"/>
      <c r="H157" s="23"/>
    </row>
    <row r="158" spans="1:8" ht="14.1" customHeight="1" x14ac:dyDescent="0.2">
      <c r="A158" s="1" t="s">
        <v>32</v>
      </c>
      <c r="B158" s="2">
        <v>2022</v>
      </c>
      <c r="C158" s="3">
        <v>52981</v>
      </c>
      <c r="D158" s="22">
        <v>44861</v>
      </c>
      <c r="E158" s="20">
        <f>D158/C158</f>
        <v>0.8467375096732791</v>
      </c>
      <c r="F158" s="3">
        <v>28402</v>
      </c>
      <c r="G158" s="20">
        <f>F158/D158</f>
        <v>0.63311116560041014</v>
      </c>
      <c r="H158" s="23">
        <v>6.5136258009999297</v>
      </c>
    </row>
    <row r="159" spans="1:8" ht="14.1" customHeight="1" x14ac:dyDescent="0.2">
      <c r="B159" s="2">
        <v>2021</v>
      </c>
      <c r="C159" s="22">
        <v>36939</v>
      </c>
      <c r="D159" s="22">
        <v>39242</v>
      </c>
      <c r="E159" s="20">
        <f>D159/C159</f>
        <v>1.0623460299412546</v>
      </c>
      <c r="F159" s="22">
        <v>22595</v>
      </c>
      <c r="G159" s="20">
        <f>F159/D159</f>
        <v>0.57578614749503088</v>
      </c>
      <c r="H159" s="23">
        <v>6.1</v>
      </c>
    </row>
    <row r="160" spans="1:8" ht="14.1" customHeight="1" x14ac:dyDescent="0.2">
      <c r="B160" s="2">
        <v>2020</v>
      </c>
      <c r="C160" s="22">
        <v>34417</v>
      </c>
      <c r="D160" s="22">
        <v>30315</v>
      </c>
      <c r="E160" s="20">
        <f>D160/C160</f>
        <v>0.88081471365894759</v>
      </c>
      <c r="F160" s="22">
        <v>12862</v>
      </c>
      <c r="G160" s="20">
        <f>F160/D160</f>
        <v>0.4242784100280389</v>
      </c>
      <c r="H160" s="23">
        <v>4.9000000000000004</v>
      </c>
    </row>
    <row r="161" spans="1:256" ht="14.1" customHeight="1" x14ac:dyDescent="0.2">
      <c r="C161" s="22"/>
      <c r="D161" s="22"/>
      <c r="E161" s="20"/>
      <c r="F161" s="22"/>
      <c r="G161" s="20"/>
      <c r="H161" s="23"/>
    </row>
    <row r="162" spans="1:256" ht="14.1" customHeight="1" x14ac:dyDescent="0.2">
      <c r="A162" s="1" t="s">
        <v>17</v>
      </c>
      <c r="B162" s="2">
        <v>2022</v>
      </c>
      <c r="C162" s="22">
        <v>9211</v>
      </c>
      <c r="D162" s="22">
        <v>10629</v>
      </c>
      <c r="E162" s="20">
        <f>D162/C162</f>
        <v>1.1539463684724787</v>
      </c>
      <c r="F162" s="22">
        <v>5979</v>
      </c>
      <c r="G162" s="20">
        <f>F162/D162</f>
        <v>0.56251764041772512</v>
      </c>
      <c r="H162" s="23">
        <v>6.3555778558287299</v>
      </c>
    </row>
    <row r="163" spans="1:256" ht="14.1" customHeight="1" x14ac:dyDescent="0.2">
      <c r="B163" s="2">
        <v>2021</v>
      </c>
      <c r="C163" s="22">
        <v>13605</v>
      </c>
      <c r="D163" s="22">
        <v>14549</v>
      </c>
      <c r="E163" s="20">
        <f>D163/C163</f>
        <v>1.0693862550532893</v>
      </c>
      <c r="F163" s="22">
        <v>4034</v>
      </c>
      <c r="G163" s="20">
        <f>F163/D163</f>
        <v>0.27726991545810709</v>
      </c>
      <c r="H163" s="23">
        <v>5.9</v>
      </c>
    </row>
    <row r="164" spans="1:256" ht="14.1" customHeight="1" x14ac:dyDescent="0.2">
      <c r="B164" s="2">
        <v>2020</v>
      </c>
      <c r="C164" s="22">
        <v>14692</v>
      </c>
      <c r="D164" s="22">
        <v>14500</v>
      </c>
      <c r="E164" s="20">
        <f>D164/C164</f>
        <v>0.9869316634903349</v>
      </c>
      <c r="F164" s="22">
        <v>8890</v>
      </c>
      <c r="G164" s="20">
        <f>F164/D164</f>
        <v>0.61310344827586205</v>
      </c>
      <c r="H164" s="23">
        <v>7.9</v>
      </c>
    </row>
    <row r="165" spans="1:256" ht="14.1" customHeight="1" x14ac:dyDescent="0.2">
      <c r="C165" s="22"/>
      <c r="D165" s="22"/>
      <c r="E165" s="20"/>
      <c r="F165" s="22"/>
      <c r="G165" s="20"/>
      <c r="H165" s="23"/>
    </row>
    <row r="166" spans="1:256" ht="14.1" customHeight="1" x14ac:dyDescent="0.2">
      <c r="A166" s="1" t="s">
        <v>18</v>
      </c>
      <c r="B166" s="2">
        <v>2022</v>
      </c>
      <c r="C166" s="3">
        <v>36397</v>
      </c>
      <c r="D166" s="22">
        <v>42679</v>
      </c>
      <c r="E166" s="20">
        <f>D166/C166</f>
        <v>1.1725966425804324</v>
      </c>
      <c r="F166" s="3">
        <v>15668</v>
      </c>
      <c r="G166" s="20">
        <f>F166/D166</f>
        <v>0.3671126315049556</v>
      </c>
      <c r="H166" s="23">
        <v>4.9144753637988297</v>
      </c>
    </row>
    <row r="167" spans="1:256" ht="14.1" customHeight="1" x14ac:dyDescent="0.2">
      <c r="B167" s="2">
        <v>2021</v>
      </c>
      <c r="C167" s="22">
        <v>32896</v>
      </c>
      <c r="D167" s="22">
        <v>35670</v>
      </c>
      <c r="E167" s="20">
        <f>D167/C167</f>
        <v>1.0843263618677044</v>
      </c>
      <c r="F167" s="22">
        <v>9522</v>
      </c>
      <c r="G167" s="20">
        <f>F167/D167</f>
        <v>0.26694701429772916</v>
      </c>
      <c r="H167" s="23">
        <v>7.2</v>
      </c>
    </row>
    <row r="168" spans="1:256" ht="14.1" customHeight="1" x14ac:dyDescent="0.2">
      <c r="B168" s="2">
        <v>2020</v>
      </c>
      <c r="C168" s="22">
        <v>31169</v>
      </c>
      <c r="D168" s="22">
        <v>15266</v>
      </c>
      <c r="E168" s="20">
        <f>D168/C168</f>
        <v>0.48978151368346756</v>
      </c>
      <c r="F168" s="22">
        <v>4944</v>
      </c>
      <c r="G168" s="20">
        <f>F168/D168</f>
        <v>0.3238569369841478</v>
      </c>
      <c r="H168" s="23">
        <v>8.5</v>
      </c>
    </row>
    <row r="169" spans="1:256" ht="14.1" customHeight="1" x14ac:dyDescent="0.2">
      <c r="C169" s="22"/>
      <c r="D169" s="22"/>
      <c r="E169" s="20"/>
      <c r="F169" s="22"/>
      <c r="G169" s="20"/>
      <c r="H169" s="23"/>
    </row>
    <row r="170" spans="1:256" ht="14.1" customHeight="1" x14ac:dyDescent="0.2">
      <c r="A170" s="27" t="s">
        <v>19</v>
      </c>
      <c r="B170" s="28">
        <v>2022</v>
      </c>
      <c r="C170" s="33">
        <f>C134+C138+C142+C146+C150+C154+C158+C162+C166</f>
        <v>336488</v>
      </c>
      <c r="D170" s="33">
        <f>D134+D138+D142+D146+D150+D154+D158+D162+D166</f>
        <v>348334</v>
      </c>
      <c r="E170" s="32">
        <f>D170/C170</f>
        <v>1.035204821568674</v>
      </c>
      <c r="F170" s="33">
        <f>F134+F138+F142+F146+F150+F154+F158+F162+F166</f>
        <v>152193</v>
      </c>
      <c r="G170" s="32">
        <f>F170/D170</f>
        <v>0.43691686714475186</v>
      </c>
      <c r="H170" s="59">
        <v>8.7586157050587108</v>
      </c>
      <c r="HP170" s="53"/>
      <c r="HQ170" s="53"/>
      <c r="HR170" s="53"/>
      <c r="HS170" s="53"/>
      <c r="HT170" s="53"/>
      <c r="HU170" s="53"/>
      <c r="HV170" s="53"/>
      <c r="HW170" s="53"/>
      <c r="HX170" s="53"/>
      <c r="HY170" s="53"/>
      <c r="HZ170" s="53"/>
      <c r="IA170" s="53"/>
      <c r="IB170" s="53"/>
      <c r="IC170" s="53"/>
      <c r="ID170" s="53"/>
      <c r="IE170" s="53"/>
      <c r="IF170" s="53"/>
      <c r="IG170" s="53"/>
      <c r="IH170" s="53"/>
      <c r="II170" s="53"/>
      <c r="IJ170" s="53"/>
      <c r="IK170" s="53"/>
      <c r="IL170" s="53"/>
      <c r="IM170" s="53"/>
      <c r="IN170" s="53"/>
      <c r="IO170" s="53"/>
      <c r="IP170" s="53"/>
      <c r="IQ170" s="53"/>
      <c r="IR170" s="53"/>
      <c r="IS170" s="53"/>
      <c r="IT170" s="53"/>
      <c r="IU170" s="53"/>
      <c r="IV170" s="53"/>
    </row>
    <row r="171" spans="1:256" ht="14.1" customHeight="1" x14ac:dyDescent="0.2">
      <c r="A171" s="27"/>
      <c r="B171" s="28">
        <v>2021</v>
      </c>
      <c r="C171" s="33">
        <f>C135+C139+C143+C147+C151+C155+C159+C162+C167</f>
        <v>317978</v>
      </c>
      <c r="D171" s="33">
        <f>D135+D139+D143+D147+D151+D155+D159+D163+D167</f>
        <v>378823</v>
      </c>
      <c r="E171" s="32">
        <f>D171/C171</f>
        <v>1.1913497160180893</v>
      </c>
      <c r="F171" s="33">
        <f>F135+F139+F143+F147+F151+F155+F159+F162+F167</f>
        <v>130362</v>
      </c>
      <c r="G171" s="32">
        <f>F171/D171</f>
        <v>0.34412377284378193</v>
      </c>
      <c r="H171" s="34">
        <v>10.1</v>
      </c>
      <c r="HP171" s="53"/>
      <c r="HQ171" s="53"/>
      <c r="HR171" s="53"/>
      <c r="HS171" s="53"/>
      <c r="HT171" s="53"/>
      <c r="HU171" s="53"/>
      <c r="HV171" s="53"/>
      <c r="HW171" s="53"/>
      <c r="HX171" s="53"/>
      <c r="HY171" s="53"/>
      <c r="HZ171" s="53"/>
      <c r="IA171" s="53"/>
      <c r="IB171" s="53"/>
      <c r="IC171" s="53"/>
      <c r="ID171" s="53"/>
      <c r="IE171" s="53"/>
      <c r="IF171" s="53"/>
      <c r="IG171" s="53"/>
      <c r="IH171" s="53"/>
      <c r="II171" s="53"/>
      <c r="IJ171" s="53"/>
      <c r="IK171" s="53"/>
      <c r="IL171" s="53"/>
      <c r="IM171" s="53"/>
      <c r="IN171" s="53"/>
      <c r="IO171" s="53"/>
      <c r="IP171" s="53"/>
      <c r="IQ171" s="53"/>
      <c r="IR171" s="53"/>
      <c r="IS171" s="53"/>
      <c r="IT171" s="53"/>
      <c r="IU171" s="53"/>
      <c r="IV171" s="53"/>
    </row>
    <row r="172" spans="1:256" ht="14.1" customHeight="1" x14ac:dyDescent="0.2">
      <c r="A172" s="47"/>
      <c r="B172" s="48">
        <v>2020</v>
      </c>
      <c r="C172" s="49">
        <f>C136+C140+C144+C148+C152+C156+C160+C163+C168</f>
        <v>322649</v>
      </c>
      <c r="D172" s="49">
        <f>D136+D140+D144+D148+D152+D156+D160+D164+D168</f>
        <v>177349</v>
      </c>
      <c r="E172" s="50">
        <f>D172/C172</f>
        <v>0.54966542589625256</v>
      </c>
      <c r="F172" s="49">
        <f>F136+F140+F144+F148+F152+F156+F160+F163+F168</f>
        <v>70801</v>
      </c>
      <c r="G172" s="50">
        <f>F172/D172</f>
        <v>0.39921849009579979</v>
      </c>
      <c r="H172" s="51">
        <v>9.4</v>
      </c>
      <c r="HP172" s="53"/>
      <c r="HQ172" s="53"/>
      <c r="HR172" s="53"/>
      <c r="HS172" s="53"/>
      <c r="HT172" s="53"/>
      <c r="HU172" s="53"/>
      <c r="HV172" s="53"/>
      <c r="HW172" s="53"/>
      <c r="HX172" s="53"/>
      <c r="HY172" s="53"/>
      <c r="HZ172" s="53"/>
      <c r="IA172" s="53"/>
      <c r="IB172" s="53"/>
      <c r="IC172" s="53"/>
      <c r="ID172" s="53"/>
      <c r="IE172" s="53"/>
      <c r="IF172" s="53"/>
      <c r="IG172" s="53"/>
      <c r="IH172" s="53"/>
      <c r="II172" s="53"/>
      <c r="IJ172" s="53"/>
      <c r="IK172" s="53"/>
      <c r="IL172" s="53"/>
      <c r="IM172" s="53"/>
      <c r="IN172" s="53"/>
      <c r="IO172" s="53"/>
      <c r="IP172" s="53"/>
      <c r="IQ172" s="53"/>
      <c r="IR172" s="53"/>
      <c r="IS172" s="53"/>
      <c r="IT172" s="53"/>
      <c r="IU172" s="53"/>
      <c r="IV172" s="53"/>
    </row>
    <row r="173" spans="1:256" ht="14.1" customHeight="1" x14ac:dyDescent="0.2"/>
    <row r="174" spans="1:256" x14ac:dyDescent="0.2">
      <c r="A174" s="60" t="s">
        <v>33</v>
      </c>
      <c r="B174" s="61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</row>
    <row r="175" spans="1:256" ht="14.1" customHeight="1" x14ac:dyDescent="0.2">
      <c r="A175" s="60" t="s">
        <v>34</v>
      </c>
      <c r="B175" s="61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</row>
    <row r="176" spans="1:256" s="53" customFormat="1" x14ac:dyDescent="0.2">
      <c r="A176" s="60" t="s">
        <v>35</v>
      </c>
      <c r="B176" s="61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</row>
    <row r="177" spans="1:15" ht="14.1" customHeight="1" x14ac:dyDescent="0.2">
      <c r="A177" s="60" t="s">
        <v>36</v>
      </c>
      <c r="B177" s="61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</row>
    <row r="178" spans="1:15" ht="14.1" customHeight="1" x14ac:dyDescent="0.2">
      <c r="A178" s="63" t="s">
        <v>37</v>
      </c>
      <c r="B178" s="61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</row>
    <row r="179" spans="1:15" ht="14.1" customHeight="1" x14ac:dyDescent="0.2">
      <c r="A179" s="60"/>
      <c r="B179" s="61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</row>
    <row r="180" spans="1:15" ht="14.1" customHeight="1" x14ac:dyDescent="0.2">
      <c r="A180" s="64" t="s">
        <v>38</v>
      </c>
      <c r="B180" s="61"/>
      <c r="C180" s="60"/>
      <c r="D180" s="60"/>
      <c r="E180" s="60"/>
      <c r="F180" s="60"/>
      <c r="G180" s="60"/>
      <c r="H180" s="60"/>
      <c r="I180" s="62"/>
      <c r="J180" s="62"/>
      <c r="K180" s="62"/>
      <c r="L180" s="62"/>
      <c r="M180" s="62"/>
      <c r="N180" s="62"/>
      <c r="O180" s="62"/>
    </row>
    <row r="181" spans="1:15" ht="14.1" customHeight="1" x14ac:dyDescent="0.2"/>
    <row r="182" spans="1:15" ht="14.1" customHeight="1" x14ac:dyDescent="0.2"/>
    <row r="183" spans="1:15" ht="14.1" customHeight="1" x14ac:dyDescent="0.2"/>
    <row r="184" spans="1:15" ht="14.1" customHeight="1" x14ac:dyDescent="0.2"/>
    <row r="185" spans="1:15" ht="14.1" customHeight="1" x14ac:dyDescent="0.2"/>
    <row r="186" spans="1:15" ht="14.1" customHeight="1" x14ac:dyDescent="0.2"/>
    <row r="187" spans="1:15" ht="14.1" customHeight="1" x14ac:dyDescent="0.2"/>
    <row r="188" spans="1:15" ht="14.1" customHeight="1" x14ac:dyDescent="0.2"/>
    <row r="189" spans="1:15" ht="14.1" customHeight="1" x14ac:dyDescent="0.2"/>
    <row r="190" spans="1:15" ht="14.1" customHeight="1" x14ac:dyDescent="0.2"/>
    <row r="191" spans="1:15" ht="14.1" customHeight="1" x14ac:dyDescent="0.2"/>
    <row r="192" spans="1:15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  <row r="331" ht="14.1" customHeight="1" x14ac:dyDescent="0.2"/>
    <row r="332" ht="14.1" customHeight="1" x14ac:dyDescent="0.2"/>
    <row r="333" ht="14.1" customHeight="1" x14ac:dyDescent="0.2"/>
    <row r="334" ht="14.1" customHeight="1" x14ac:dyDescent="0.2"/>
    <row r="335" ht="14.1" customHeight="1" x14ac:dyDescent="0.2"/>
    <row r="336" ht="14.1" customHeight="1" x14ac:dyDescent="0.2"/>
  </sheetData>
  <mergeCells count="4">
    <mergeCell ref="C3:H3"/>
    <mergeCell ref="C46:H46"/>
    <mergeCell ref="C88:H88"/>
    <mergeCell ref="C131:H131"/>
  </mergeCells>
  <pageMargins left="0.7" right="0.7" top="0.75" bottom="0.75" header="0.511811023622047" footer="0.511811023622047"/>
  <pageSetup scale="70" orientation="landscape" horizontalDpi="300" verticalDpi="300"/>
  <rowBreaks count="3" manualBreakCount="3">
    <brk id="44" max="16383" man="1"/>
    <brk id="87" max="16383" man="1"/>
    <brk id="1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29"/>
  <sheetViews>
    <sheetView zoomScaleNormal="100" workbookViewId="0"/>
  </sheetViews>
  <sheetFormatPr defaultColWidth="9.140625" defaultRowHeight="12.75" x14ac:dyDescent="0.2"/>
  <cols>
    <col min="1" max="1" width="25.7109375" style="1" customWidth="1"/>
    <col min="2" max="2" width="10" style="2" customWidth="1"/>
    <col min="3" max="3" width="15.7109375" style="3" customWidth="1"/>
    <col min="4" max="7" width="14.7109375" style="3" customWidth="1"/>
    <col min="8" max="8" width="15.7109375" style="3" customWidth="1"/>
    <col min="9" max="9" width="3.7109375" style="3" customWidth="1"/>
    <col min="10" max="257" width="9.140625" style="3"/>
  </cols>
  <sheetData>
    <row r="1" spans="1:20" ht="18" customHeight="1" x14ac:dyDescent="0.2">
      <c r="A1" s="4" t="s">
        <v>39</v>
      </c>
      <c r="B1" s="5"/>
      <c r="H1" s="6"/>
    </row>
    <row r="2" spans="1:20" x14ac:dyDescent="0.2">
      <c r="A2" s="7"/>
      <c r="B2" s="8"/>
      <c r="C2" s="7"/>
      <c r="D2" s="7"/>
      <c r="E2" s="7"/>
      <c r="F2" s="7"/>
      <c r="G2" s="7"/>
      <c r="H2" s="7"/>
    </row>
    <row r="3" spans="1:20" ht="18" customHeight="1" x14ac:dyDescent="0.2">
      <c r="B3" s="9"/>
      <c r="C3" s="96" t="s">
        <v>1</v>
      </c>
      <c r="D3" s="96"/>
      <c r="E3" s="96"/>
      <c r="F3" s="96"/>
      <c r="G3" s="96"/>
      <c r="H3" s="96"/>
    </row>
    <row r="4" spans="1:20" ht="39" customHeight="1" x14ac:dyDescent="0.25">
      <c r="A4" s="11" t="s">
        <v>2</v>
      </c>
      <c r="B4" s="12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J4" s="13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ht="14.1" customHeight="1" x14ac:dyDescent="0.25">
      <c r="A5" s="1" t="s">
        <v>10</v>
      </c>
      <c r="B5" s="2">
        <v>2020</v>
      </c>
      <c r="C5" s="15">
        <v>61988.5</v>
      </c>
      <c r="D5" s="3">
        <v>21381</v>
      </c>
      <c r="E5" s="20">
        <v>0.34491881558676202</v>
      </c>
      <c r="F5" s="3">
        <v>13235</v>
      </c>
      <c r="G5" s="20">
        <v>0.21350734410414801</v>
      </c>
      <c r="H5" s="3">
        <v>7.2</v>
      </c>
      <c r="J5" s="13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ht="14.1" customHeight="1" x14ac:dyDescent="0.2">
      <c r="A6" s="3"/>
      <c r="B6" s="2">
        <v>2019</v>
      </c>
      <c r="C6" s="22">
        <v>65107</v>
      </c>
      <c r="D6" s="22">
        <v>64099</v>
      </c>
      <c r="E6" s="20">
        <v>0.98451779378561399</v>
      </c>
      <c r="F6" s="22">
        <v>32952</v>
      </c>
      <c r="G6" s="20">
        <v>0.50612069362741297</v>
      </c>
      <c r="H6" s="23">
        <v>6.3</v>
      </c>
      <c r="J6" s="19"/>
      <c r="L6" s="14"/>
      <c r="M6" s="14"/>
      <c r="N6" s="14"/>
      <c r="O6" s="14"/>
      <c r="P6" s="14"/>
      <c r="Q6" s="14"/>
      <c r="R6" s="14"/>
      <c r="S6" s="14"/>
      <c r="T6" s="14"/>
    </row>
    <row r="7" spans="1:20" ht="14.1" customHeight="1" x14ac:dyDescent="0.2">
      <c r="B7" s="2">
        <v>2018</v>
      </c>
      <c r="C7" s="22">
        <v>59790</v>
      </c>
      <c r="D7" s="22">
        <v>59506</v>
      </c>
      <c r="E7" s="20">
        <v>0.995</v>
      </c>
      <c r="F7" s="22">
        <v>30929</v>
      </c>
      <c r="G7" s="20">
        <v>0.52</v>
      </c>
      <c r="H7" s="23">
        <v>8.8000000000000007</v>
      </c>
      <c r="J7" s="21"/>
    </row>
    <row r="8" spans="1:20" ht="14.1" customHeight="1" x14ac:dyDescent="0.2">
      <c r="C8" s="22"/>
      <c r="D8" s="22"/>
      <c r="E8" s="20"/>
      <c r="F8" s="22"/>
      <c r="G8" s="20"/>
      <c r="H8" s="23"/>
    </row>
    <row r="9" spans="1:20" ht="14.1" customHeight="1" x14ac:dyDescent="0.2">
      <c r="A9" s="1" t="s">
        <v>11</v>
      </c>
      <c r="B9" s="2">
        <v>2020</v>
      </c>
      <c r="C9" s="3">
        <v>22278</v>
      </c>
      <c r="D9" s="3">
        <v>20798</v>
      </c>
      <c r="E9" s="24">
        <v>0.93356674746386603</v>
      </c>
      <c r="F9" s="3">
        <v>10454</v>
      </c>
      <c r="G9" s="25">
        <v>0.46925217703564098</v>
      </c>
      <c r="H9" s="3">
        <v>7.3</v>
      </c>
    </row>
    <row r="10" spans="1:20" ht="14.1" customHeight="1" x14ac:dyDescent="0.2">
      <c r="A10" s="3"/>
      <c r="B10" s="2">
        <v>2019</v>
      </c>
      <c r="C10" s="22">
        <v>22984</v>
      </c>
      <c r="D10" s="22">
        <v>25038</v>
      </c>
      <c r="E10" s="20">
        <v>1.0893665158371</v>
      </c>
      <c r="F10" s="22">
        <v>13048</v>
      </c>
      <c r="G10" s="20">
        <v>0.56769926905673496</v>
      </c>
      <c r="H10" s="23">
        <v>3.2</v>
      </c>
    </row>
    <row r="11" spans="1:20" ht="14.1" customHeight="1" x14ac:dyDescent="0.2">
      <c r="B11" s="2">
        <v>2018</v>
      </c>
      <c r="C11" s="22">
        <v>19556</v>
      </c>
      <c r="D11" s="22">
        <v>19755</v>
      </c>
      <c r="E11" s="20">
        <v>1.01</v>
      </c>
      <c r="F11" s="22">
        <v>13454</v>
      </c>
      <c r="G11" s="20">
        <v>0.68100000000000005</v>
      </c>
      <c r="H11" s="23">
        <v>5.8</v>
      </c>
    </row>
    <row r="12" spans="1:20" ht="14.1" customHeight="1" x14ac:dyDescent="0.2">
      <c r="C12" s="22"/>
      <c r="D12" s="22"/>
      <c r="E12" s="20"/>
      <c r="F12" s="22"/>
      <c r="G12" s="20"/>
      <c r="H12" s="23"/>
    </row>
    <row r="13" spans="1:20" ht="14.1" customHeight="1" x14ac:dyDescent="0.2">
      <c r="A13" s="1" t="s">
        <v>12</v>
      </c>
      <c r="B13" s="2">
        <v>2020</v>
      </c>
      <c r="C13" s="3">
        <v>43476.5</v>
      </c>
      <c r="D13" s="3">
        <v>18498</v>
      </c>
      <c r="E13" s="25">
        <v>0.42547123158487898</v>
      </c>
      <c r="F13" s="3">
        <v>11362</v>
      </c>
      <c r="G13" s="25">
        <v>0.261336584131657</v>
      </c>
      <c r="H13" s="3">
        <v>4.3</v>
      </c>
    </row>
    <row r="14" spans="1:20" ht="14.1" customHeight="1" x14ac:dyDescent="0.2">
      <c r="A14" s="3"/>
      <c r="B14" s="2">
        <v>2019</v>
      </c>
      <c r="C14" s="22">
        <v>42517</v>
      </c>
      <c r="D14" s="22">
        <v>44657</v>
      </c>
      <c r="E14" s="20">
        <v>1.0503328080532499</v>
      </c>
      <c r="F14" s="22">
        <v>22983</v>
      </c>
      <c r="G14" s="20">
        <v>0.54056024648963896</v>
      </c>
      <c r="H14" s="23">
        <v>5.7</v>
      </c>
    </row>
    <row r="15" spans="1:20" ht="14.1" customHeight="1" x14ac:dyDescent="0.2">
      <c r="B15" s="2">
        <v>2018</v>
      </c>
      <c r="C15" s="22">
        <v>39780</v>
      </c>
      <c r="D15" s="22">
        <v>40143</v>
      </c>
      <c r="E15" s="20">
        <v>1.0089999999999999</v>
      </c>
      <c r="F15" s="22">
        <v>22995</v>
      </c>
      <c r="G15" s="20">
        <v>0.57299999999999995</v>
      </c>
      <c r="H15" s="23">
        <v>6.1</v>
      </c>
    </row>
    <row r="16" spans="1:20" ht="14.1" customHeight="1" x14ac:dyDescent="0.2">
      <c r="C16" s="22"/>
      <c r="D16" s="22"/>
      <c r="E16" s="20"/>
      <c r="F16" s="22"/>
      <c r="G16" s="20"/>
      <c r="H16" s="23"/>
    </row>
    <row r="17" spans="1:9" ht="14.1" customHeight="1" x14ac:dyDescent="0.2">
      <c r="A17" s="1" t="s">
        <v>13</v>
      </c>
      <c r="B17" s="2">
        <v>2020</v>
      </c>
      <c r="C17" s="3">
        <v>38439</v>
      </c>
      <c r="D17" s="3">
        <v>32709</v>
      </c>
      <c r="F17" s="3">
        <v>16906</v>
      </c>
      <c r="G17" s="25">
        <v>0.43981373084627601</v>
      </c>
      <c r="H17" s="3">
        <v>7.5</v>
      </c>
    </row>
    <row r="18" spans="1:9" ht="14.1" customHeight="1" x14ac:dyDescent="0.2">
      <c r="A18" s="3"/>
      <c r="B18" s="2">
        <v>2019</v>
      </c>
      <c r="C18" s="22">
        <v>29372</v>
      </c>
      <c r="D18" s="22">
        <v>29646</v>
      </c>
      <c r="E18" s="20">
        <v>1.0093286122838101</v>
      </c>
      <c r="F18" s="22">
        <v>19516</v>
      </c>
      <c r="G18" s="20">
        <v>0.66444232602478603</v>
      </c>
      <c r="H18" s="23">
        <v>5.5</v>
      </c>
    </row>
    <row r="19" spans="1:9" ht="14.1" customHeight="1" x14ac:dyDescent="0.2">
      <c r="B19" s="2">
        <v>2018</v>
      </c>
      <c r="C19" s="22">
        <v>43966</v>
      </c>
      <c r="D19" s="22">
        <v>44694</v>
      </c>
      <c r="E19" s="20">
        <v>1.016</v>
      </c>
      <c r="F19" s="22">
        <v>26995</v>
      </c>
      <c r="G19" s="20">
        <v>0.60399999999999998</v>
      </c>
      <c r="H19" s="23">
        <v>6</v>
      </c>
    </row>
    <row r="20" spans="1:9" ht="14.1" customHeight="1" x14ac:dyDescent="0.2">
      <c r="C20" s="22"/>
      <c r="D20" s="22"/>
      <c r="E20" s="20"/>
      <c r="F20" s="22"/>
      <c r="G20" s="20"/>
      <c r="H20" s="23"/>
      <c r="I20" s="26"/>
    </row>
    <row r="21" spans="1:9" ht="14.1" customHeight="1" x14ac:dyDescent="0.2">
      <c r="A21" s="1" t="s">
        <v>14</v>
      </c>
      <c r="B21" s="2">
        <v>2020</v>
      </c>
      <c r="C21" s="3">
        <v>25765</v>
      </c>
      <c r="D21" s="3">
        <v>18991</v>
      </c>
      <c r="E21" s="20">
        <v>0.73708519309140297</v>
      </c>
      <c r="F21" s="22">
        <v>9024</v>
      </c>
      <c r="G21" s="20">
        <v>0.35024257713953</v>
      </c>
      <c r="H21" s="3">
        <v>1.6</v>
      </c>
      <c r="I21" s="26"/>
    </row>
    <row r="22" spans="1:9" ht="14.1" customHeight="1" x14ac:dyDescent="0.2">
      <c r="A22" s="3"/>
      <c r="B22" s="2">
        <v>2019</v>
      </c>
      <c r="C22" s="22">
        <v>30126</v>
      </c>
      <c r="D22" s="22">
        <v>28779</v>
      </c>
      <c r="E22" s="20">
        <v>0.95528779127663799</v>
      </c>
      <c r="F22" s="22">
        <v>12331</v>
      </c>
      <c r="G22" s="20">
        <v>0.40931421363606202</v>
      </c>
      <c r="H22" s="23">
        <v>2.4</v>
      </c>
      <c r="I22" s="26"/>
    </row>
    <row r="23" spans="1:9" ht="14.1" customHeight="1" x14ac:dyDescent="0.2">
      <c r="B23" s="2">
        <v>2018</v>
      </c>
      <c r="C23" s="22">
        <v>24892</v>
      </c>
      <c r="D23" s="22">
        <v>16825</v>
      </c>
      <c r="E23" s="20">
        <v>0.67600000000000005</v>
      </c>
      <c r="F23" s="22">
        <v>10590</v>
      </c>
      <c r="G23" s="20">
        <v>0.629</v>
      </c>
      <c r="H23" s="23">
        <v>3.6</v>
      </c>
      <c r="I23" s="26"/>
    </row>
    <row r="24" spans="1:9" ht="14.1" customHeight="1" x14ac:dyDescent="0.2">
      <c r="C24" s="22"/>
      <c r="D24" s="22"/>
      <c r="E24" s="20"/>
      <c r="F24" s="22"/>
      <c r="G24" s="20"/>
      <c r="H24" s="23"/>
      <c r="I24" s="26"/>
    </row>
    <row r="25" spans="1:9" ht="14.1" customHeight="1" x14ac:dyDescent="0.2">
      <c r="A25" s="1" t="s">
        <v>15</v>
      </c>
      <c r="B25" s="2">
        <v>2020</v>
      </c>
      <c r="C25" s="3">
        <v>38274.5</v>
      </c>
      <c r="D25" s="3">
        <v>22879</v>
      </c>
      <c r="E25" s="20">
        <v>0.59776091131170905</v>
      </c>
      <c r="F25" s="22">
        <v>12303</v>
      </c>
      <c r="G25" s="20">
        <v>0.32144116840193898</v>
      </c>
      <c r="H25" s="3">
        <v>2.8</v>
      </c>
      <c r="I25" s="26"/>
    </row>
    <row r="26" spans="1:9" ht="14.1" customHeight="1" x14ac:dyDescent="0.2">
      <c r="A26" s="3"/>
      <c r="B26" s="2">
        <v>2019</v>
      </c>
      <c r="C26" s="22">
        <v>40834</v>
      </c>
      <c r="D26" s="22">
        <v>41793</v>
      </c>
      <c r="E26" s="20">
        <v>1.02348533085174</v>
      </c>
      <c r="F26" s="22">
        <v>22183</v>
      </c>
      <c r="G26" s="20">
        <v>0.54324827349757598</v>
      </c>
      <c r="H26" s="23">
        <v>2.4</v>
      </c>
      <c r="I26" s="26"/>
    </row>
    <row r="27" spans="1:9" ht="14.1" customHeight="1" x14ac:dyDescent="0.2">
      <c r="B27" s="2">
        <v>2018</v>
      </c>
      <c r="C27" s="22">
        <v>32751</v>
      </c>
      <c r="D27" s="22">
        <v>31652</v>
      </c>
      <c r="E27" s="20">
        <v>0.96599999999999997</v>
      </c>
      <c r="F27" s="22">
        <v>21680</v>
      </c>
      <c r="G27" s="20">
        <v>0.68500000000000005</v>
      </c>
      <c r="H27" s="23">
        <v>4.2</v>
      </c>
      <c r="I27" s="26"/>
    </row>
    <row r="28" spans="1:9" ht="14.1" customHeight="1" x14ac:dyDescent="0.2">
      <c r="C28" s="22"/>
      <c r="D28" s="22"/>
      <c r="E28" s="20"/>
      <c r="F28" s="22"/>
      <c r="G28" s="20"/>
      <c r="H28" s="23"/>
      <c r="I28" s="26"/>
    </row>
    <row r="29" spans="1:9" ht="14.1" customHeight="1" x14ac:dyDescent="0.2">
      <c r="A29" s="1" t="s">
        <v>16</v>
      </c>
      <c r="B29" s="2">
        <v>2020</v>
      </c>
      <c r="C29" s="3">
        <v>41322</v>
      </c>
      <c r="D29" s="3">
        <v>24551</v>
      </c>
      <c r="E29" s="25">
        <v>0.59413871545423802</v>
      </c>
      <c r="F29" s="3">
        <v>13954</v>
      </c>
      <c r="G29" s="25">
        <v>0.33768936643918501</v>
      </c>
      <c r="H29" s="3">
        <v>4.4000000000000004</v>
      </c>
      <c r="I29" s="26"/>
    </row>
    <row r="30" spans="1:9" ht="14.1" customHeight="1" x14ac:dyDescent="0.2">
      <c r="A30" s="3"/>
      <c r="B30" s="2">
        <v>2019</v>
      </c>
      <c r="C30" s="22">
        <v>36924</v>
      </c>
      <c r="D30" s="22">
        <v>37278</v>
      </c>
      <c r="E30" s="20">
        <v>1.0095872603184901</v>
      </c>
      <c r="F30" s="22">
        <v>26650</v>
      </c>
      <c r="G30" s="20">
        <v>0.72175278951359501</v>
      </c>
      <c r="H30" s="23">
        <v>3.8</v>
      </c>
      <c r="I30" s="26"/>
    </row>
    <row r="31" spans="1:9" ht="14.1" customHeight="1" x14ac:dyDescent="0.2">
      <c r="B31" s="2">
        <v>2018</v>
      </c>
      <c r="C31" s="22">
        <v>40729</v>
      </c>
      <c r="D31" s="22">
        <v>33520</v>
      </c>
      <c r="E31" s="20">
        <v>0.82299999999999995</v>
      </c>
      <c r="F31" s="22">
        <v>21093</v>
      </c>
      <c r="G31" s="20">
        <v>0.629</v>
      </c>
      <c r="H31" s="23">
        <v>4.4000000000000004</v>
      </c>
      <c r="I31" s="26"/>
    </row>
    <row r="32" spans="1:9" ht="14.1" customHeight="1" x14ac:dyDescent="0.2">
      <c r="C32" s="22"/>
      <c r="D32" s="22"/>
      <c r="E32" s="20"/>
      <c r="F32" s="22"/>
      <c r="G32" s="20"/>
      <c r="H32" s="23"/>
      <c r="I32" s="26"/>
    </row>
    <row r="33" spans="1:12" ht="14.1" customHeight="1" x14ac:dyDescent="0.2">
      <c r="A33" s="1" t="s">
        <v>17</v>
      </c>
      <c r="B33" s="2">
        <v>2020</v>
      </c>
      <c r="C33" s="3">
        <v>14815.5</v>
      </c>
      <c r="D33" s="3">
        <v>10883</v>
      </c>
      <c r="E33" s="20">
        <v>0.73456852620566304</v>
      </c>
      <c r="F33" s="22">
        <v>5124</v>
      </c>
      <c r="G33" s="20">
        <v>0.345854004252303</v>
      </c>
      <c r="H33" s="3">
        <v>5.3</v>
      </c>
      <c r="I33" s="26"/>
    </row>
    <row r="34" spans="1:12" ht="14.1" customHeight="1" x14ac:dyDescent="0.2">
      <c r="A34" s="3"/>
      <c r="B34" s="2">
        <v>2019</v>
      </c>
      <c r="C34" s="22">
        <v>14351</v>
      </c>
      <c r="D34" s="22">
        <v>15383</v>
      </c>
      <c r="E34" s="20">
        <v>1.0719113650616701</v>
      </c>
      <c r="F34" s="22">
        <v>10113</v>
      </c>
      <c r="G34" s="20">
        <v>0.70468956867117305</v>
      </c>
      <c r="H34" s="23">
        <v>5</v>
      </c>
      <c r="I34" s="26"/>
    </row>
    <row r="35" spans="1:12" ht="14.1" customHeight="1" x14ac:dyDescent="0.2">
      <c r="B35" s="2">
        <v>2018</v>
      </c>
      <c r="C35" s="22">
        <v>15691.75</v>
      </c>
      <c r="D35" s="22">
        <v>15007</v>
      </c>
      <c r="E35" s="20">
        <v>0.95599999999999996</v>
      </c>
      <c r="F35" s="22">
        <v>9723</v>
      </c>
      <c r="G35" s="20">
        <v>0.64800000000000002</v>
      </c>
      <c r="H35" s="23">
        <v>6.6</v>
      </c>
      <c r="I35" s="26"/>
    </row>
    <row r="36" spans="1:12" ht="14.1" customHeight="1" x14ac:dyDescent="0.2">
      <c r="C36" s="22"/>
      <c r="D36" s="22"/>
      <c r="E36" s="20"/>
      <c r="F36" s="22"/>
      <c r="G36" s="20"/>
      <c r="H36" s="23"/>
      <c r="I36" s="26"/>
    </row>
    <row r="37" spans="1:12" ht="14.1" customHeight="1" x14ac:dyDescent="0.2">
      <c r="A37" s="1" t="s">
        <v>18</v>
      </c>
      <c r="B37" s="2">
        <v>2020</v>
      </c>
      <c r="C37" s="3">
        <v>32849</v>
      </c>
      <c r="D37" s="3">
        <v>12288</v>
      </c>
      <c r="E37" s="25">
        <v>0.37407531431702601</v>
      </c>
      <c r="F37" s="3">
        <v>7236</v>
      </c>
      <c r="G37" s="25">
        <v>0.22028067825504599</v>
      </c>
      <c r="H37" s="3">
        <v>2.6</v>
      </c>
      <c r="I37" s="26"/>
    </row>
    <row r="38" spans="1:12" ht="14.1" customHeight="1" x14ac:dyDescent="0.2">
      <c r="A38" s="3"/>
      <c r="B38" s="2">
        <v>2019</v>
      </c>
      <c r="C38" s="22">
        <v>34979</v>
      </c>
      <c r="D38" s="22">
        <v>35533</v>
      </c>
      <c r="E38" s="20">
        <v>1.0158380742731401</v>
      </c>
      <c r="F38" s="22">
        <v>16354</v>
      </c>
      <c r="G38" s="20">
        <v>0.46753766545641701</v>
      </c>
      <c r="H38" s="23">
        <v>3.5</v>
      </c>
      <c r="I38" s="26"/>
      <c r="L38" s="25"/>
    </row>
    <row r="39" spans="1:12" ht="14.1" customHeight="1" x14ac:dyDescent="0.2">
      <c r="B39" s="2">
        <v>2018</v>
      </c>
      <c r="C39" s="22">
        <v>26867</v>
      </c>
      <c r="D39" s="22">
        <v>27387</v>
      </c>
      <c r="E39" s="20">
        <v>1.0189999999999999</v>
      </c>
      <c r="F39" s="22">
        <v>18149</v>
      </c>
      <c r="G39" s="20">
        <v>0.66300000000000003</v>
      </c>
      <c r="H39" s="23">
        <v>3.3</v>
      </c>
      <c r="I39" s="26"/>
    </row>
    <row r="40" spans="1:12" ht="14.1" customHeight="1" x14ac:dyDescent="0.2">
      <c r="C40" s="22"/>
      <c r="D40" s="22"/>
      <c r="E40" s="20"/>
      <c r="F40" s="22"/>
      <c r="G40" s="20"/>
      <c r="H40" s="23"/>
      <c r="I40" s="26"/>
    </row>
    <row r="41" spans="1:12" ht="14.1" customHeight="1" x14ac:dyDescent="0.2">
      <c r="A41" s="27" t="s">
        <v>19</v>
      </c>
      <c r="B41" s="28">
        <v>2020</v>
      </c>
      <c r="C41" s="30">
        <v>319208</v>
      </c>
      <c r="D41" s="30">
        <v>182978</v>
      </c>
      <c r="E41" s="32">
        <v>0.57322498183002901</v>
      </c>
      <c r="F41" s="30">
        <v>99598</v>
      </c>
      <c r="G41" s="32">
        <v>0.31201598957419602</v>
      </c>
      <c r="H41" s="30">
        <v>5.2</v>
      </c>
      <c r="I41" s="26"/>
    </row>
    <row r="42" spans="1:12" ht="14.1" customHeight="1" x14ac:dyDescent="0.2">
      <c r="A42" s="27"/>
      <c r="B42" s="28">
        <v>2019</v>
      </c>
      <c r="C42" s="29">
        <v>317194</v>
      </c>
      <c r="D42" s="33">
        <v>322206</v>
      </c>
      <c r="E42" s="32">
        <v>1.01580105550546</v>
      </c>
      <c r="F42" s="33">
        <v>176130</v>
      </c>
      <c r="G42" s="32">
        <v>0.55527532046633898</v>
      </c>
      <c r="H42" s="34">
        <v>4.4000000000000004</v>
      </c>
      <c r="I42" s="26"/>
    </row>
    <row r="43" spans="1:12" ht="14.1" customHeight="1" x14ac:dyDescent="0.2">
      <c r="A43" s="27"/>
      <c r="B43" s="28">
        <v>2018</v>
      </c>
      <c r="C43" s="33">
        <v>304023</v>
      </c>
      <c r="D43" s="33">
        <v>288435</v>
      </c>
      <c r="E43" s="32">
        <v>0.94799999999999995</v>
      </c>
      <c r="F43" s="33">
        <v>175608</v>
      </c>
      <c r="G43" s="32">
        <v>0.60799999999999998</v>
      </c>
      <c r="H43" s="34">
        <v>5.7</v>
      </c>
      <c r="I43" s="26"/>
    </row>
    <row r="44" spans="1:12" x14ac:dyDescent="0.2">
      <c r="A44" s="35"/>
      <c r="B44" s="36"/>
      <c r="C44" s="37"/>
      <c r="D44" s="37"/>
      <c r="E44" s="37"/>
      <c r="F44" s="38"/>
      <c r="G44" s="38"/>
      <c r="H44" s="39"/>
    </row>
    <row r="45" spans="1:12" x14ac:dyDescent="0.2">
      <c r="A45" s="11"/>
      <c r="B45" s="40"/>
      <c r="C45" s="41"/>
      <c r="D45" s="41"/>
      <c r="E45" s="41"/>
      <c r="F45" s="42"/>
      <c r="G45" s="42"/>
      <c r="H45" s="43"/>
    </row>
    <row r="46" spans="1:12" ht="18" customHeight="1" x14ac:dyDescent="0.2">
      <c r="A46" s="44"/>
      <c r="B46" s="9"/>
      <c r="C46" s="96" t="s">
        <v>20</v>
      </c>
      <c r="D46" s="96"/>
      <c r="E46" s="96"/>
      <c r="F46" s="96"/>
      <c r="G46" s="96"/>
      <c r="H46" s="96"/>
    </row>
    <row r="47" spans="1:12" ht="39" customHeight="1" x14ac:dyDescent="0.2">
      <c r="A47" s="11" t="s">
        <v>2</v>
      </c>
      <c r="B47" s="12" t="s">
        <v>3</v>
      </c>
      <c r="C47" s="10" t="s">
        <v>21</v>
      </c>
      <c r="D47" s="10" t="s">
        <v>5</v>
      </c>
      <c r="E47" s="10" t="s">
        <v>22</v>
      </c>
      <c r="F47" s="10" t="s">
        <v>23</v>
      </c>
      <c r="G47" s="10" t="s">
        <v>8</v>
      </c>
      <c r="H47" s="10" t="s">
        <v>9</v>
      </c>
    </row>
    <row r="48" spans="1:12" ht="14.1" customHeight="1" x14ac:dyDescent="0.2">
      <c r="A48" s="1" t="s">
        <v>10</v>
      </c>
      <c r="B48" s="2">
        <v>2020</v>
      </c>
      <c r="C48" s="22">
        <v>12183</v>
      </c>
      <c r="D48" s="22">
        <v>4213</v>
      </c>
      <c r="E48" s="20">
        <f>D48/C48</f>
        <v>0.34580973487646721</v>
      </c>
      <c r="F48" s="22">
        <v>1080</v>
      </c>
      <c r="G48" s="20">
        <f>F48/C48</f>
        <v>8.864811622753016E-2</v>
      </c>
      <c r="H48" s="45">
        <v>1.1000000000000001</v>
      </c>
    </row>
    <row r="49" spans="1:8" ht="14.1" customHeight="1" x14ac:dyDescent="0.2">
      <c r="A49" s="3"/>
      <c r="B49" s="2">
        <v>2019</v>
      </c>
      <c r="C49" s="22">
        <v>12947</v>
      </c>
      <c r="D49" s="22">
        <v>12907</v>
      </c>
      <c r="E49" s="20">
        <f>D49/C49</f>
        <v>0.99691048119255421</v>
      </c>
      <c r="F49" s="22">
        <v>4118</v>
      </c>
      <c r="G49" s="20">
        <f>F49/C49</f>
        <v>0.31806596122653896</v>
      </c>
      <c r="H49" s="23">
        <v>1.1000000000000001</v>
      </c>
    </row>
    <row r="50" spans="1:8" ht="14.1" customHeight="1" x14ac:dyDescent="0.2">
      <c r="B50" s="2">
        <v>2018</v>
      </c>
      <c r="C50" s="22">
        <v>12346</v>
      </c>
      <c r="D50" s="22">
        <v>12368</v>
      </c>
      <c r="E50" s="20">
        <v>1.0017819536692001</v>
      </c>
      <c r="F50" s="22">
        <v>4040</v>
      </c>
      <c r="G50" s="20">
        <f>F50/D50</f>
        <v>0.32664941785252266</v>
      </c>
      <c r="H50" s="23">
        <v>3.6</v>
      </c>
    </row>
    <row r="51" spans="1:8" ht="14.1" customHeight="1" x14ac:dyDescent="0.2">
      <c r="A51" s="3"/>
      <c r="C51" s="22"/>
      <c r="D51" s="22"/>
      <c r="E51" s="20"/>
      <c r="F51" s="22"/>
      <c r="G51" s="20"/>
      <c r="H51" s="23"/>
    </row>
    <row r="52" spans="1:8" ht="14.1" customHeight="1" x14ac:dyDescent="0.2">
      <c r="A52" s="1" t="s">
        <v>11</v>
      </c>
      <c r="B52" s="2">
        <v>2020</v>
      </c>
      <c r="C52" s="22">
        <v>4426</v>
      </c>
      <c r="D52" s="22">
        <v>4580</v>
      </c>
      <c r="E52" s="20">
        <f>D52/C52</f>
        <v>1.0347943967464979</v>
      </c>
      <c r="F52" s="22">
        <v>1736</v>
      </c>
      <c r="G52" s="20">
        <f>F52/C52</f>
        <v>0.39222774514234071</v>
      </c>
      <c r="H52" s="45">
        <v>5.2</v>
      </c>
    </row>
    <row r="53" spans="1:8" ht="14.1" customHeight="1" x14ac:dyDescent="0.2">
      <c r="A53" s="3"/>
      <c r="B53" s="2">
        <v>2019</v>
      </c>
      <c r="C53" s="22">
        <v>4606</v>
      </c>
      <c r="D53" s="22">
        <v>4567</v>
      </c>
      <c r="E53" s="20">
        <f>D53/C53</f>
        <v>0.9915327833260964</v>
      </c>
      <c r="F53" s="22">
        <v>1775</v>
      </c>
      <c r="G53" s="20">
        <f>F53/C53</f>
        <v>0.38536691272253581</v>
      </c>
      <c r="H53" s="23">
        <v>5.2</v>
      </c>
    </row>
    <row r="54" spans="1:8" ht="14.1" customHeight="1" x14ac:dyDescent="0.2">
      <c r="B54" s="2">
        <v>2018</v>
      </c>
      <c r="C54" s="22">
        <v>4473</v>
      </c>
      <c r="D54" s="22">
        <v>4452</v>
      </c>
      <c r="E54" s="20">
        <v>0.99530516431924898</v>
      </c>
      <c r="F54" s="22">
        <v>1701</v>
      </c>
      <c r="G54" s="20">
        <f>F54/D54</f>
        <v>0.38207547169811323</v>
      </c>
      <c r="H54" s="23">
        <v>0</v>
      </c>
    </row>
    <row r="55" spans="1:8" ht="14.1" customHeight="1" x14ac:dyDescent="0.2">
      <c r="C55" s="22"/>
      <c r="D55" s="22"/>
      <c r="E55" s="20"/>
      <c r="F55" s="22"/>
      <c r="G55" s="20"/>
      <c r="H55" s="23"/>
    </row>
    <row r="56" spans="1:8" ht="14.1" customHeight="1" x14ac:dyDescent="0.2">
      <c r="A56" s="1" t="s">
        <v>12</v>
      </c>
      <c r="B56" s="2">
        <v>2020</v>
      </c>
      <c r="C56" s="22">
        <v>8602</v>
      </c>
      <c r="D56" s="22">
        <v>4415</v>
      </c>
      <c r="E56" s="20">
        <f>D56/C56</f>
        <v>0.51325273192280862</v>
      </c>
      <c r="F56" s="22">
        <v>1147</v>
      </c>
      <c r="G56" s="20">
        <f>F56/C56</f>
        <v>0.1333410834689607</v>
      </c>
      <c r="H56" s="45">
        <v>1.4</v>
      </c>
    </row>
    <row r="57" spans="1:8" ht="14.1" customHeight="1" x14ac:dyDescent="0.2">
      <c r="B57" s="2">
        <v>2019</v>
      </c>
      <c r="C57" s="22">
        <v>8717</v>
      </c>
      <c r="D57" s="22">
        <v>8695</v>
      </c>
      <c r="E57" s="20">
        <f>D57/C57</f>
        <v>0.99747619593896986</v>
      </c>
      <c r="F57" s="22">
        <v>2776</v>
      </c>
      <c r="G57" s="20">
        <f>F57/C57</f>
        <v>0.31845818515544339</v>
      </c>
      <c r="H57" s="23">
        <v>1.4</v>
      </c>
    </row>
    <row r="58" spans="1:8" ht="14.1" customHeight="1" x14ac:dyDescent="0.2">
      <c r="B58" s="2">
        <v>2018</v>
      </c>
      <c r="C58" s="22">
        <v>8357</v>
      </c>
      <c r="D58" s="22">
        <v>8360</v>
      </c>
      <c r="E58" s="20">
        <v>1.0003589804953901</v>
      </c>
      <c r="F58" s="22">
        <v>2704</v>
      </c>
      <c r="G58" s="20">
        <f>F58/D58</f>
        <v>0.32344497607655504</v>
      </c>
      <c r="H58" s="23">
        <v>2.1</v>
      </c>
    </row>
    <row r="59" spans="1:8" ht="14.1" customHeight="1" x14ac:dyDescent="0.2">
      <c r="C59" s="22"/>
      <c r="D59" s="22"/>
      <c r="E59" s="20"/>
      <c r="F59" s="22"/>
      <c r="G59" s="20"/>
      <c r="H59" s="23"/>
    </row>
    <row r="60" spans="1:8" ht="14.1" customHeight="1" x14ac:dyDescent="0.2">
      <c r="A60" s="1" t="s">
        <v>13</v>
      </c>
      <c r="B60" s="2">
        <v>2020</v>
      </c>
      <c r="C60" s="22">
        <v>7824</v>
      </c>
      <c r="D60" s="22">
        <v>2745</v>
      </c>
      <c r="E60" s="20">
        <f>D60/C60</f>
        <v>0.35084355828220859</v>
      </c>
      <c r="F60" s="22">
        <v>767</v>
      </c>
      <c r="G60" s="20">
        <f>F60/C60</f>
        <v>9.8031697341513291E-2</v>
      </c>
      <c r="H60" s="45">
        <v>1.9</v>
      </c>
    </row>
    <row r="61" spans="1:8" ht="14.1" customHeight="1" x14ac:dyDescent="0.2">
      <c r="A61" s="3"/>
      <c r="B61" s="2">
        <v>2019</v>
      </c>
      <c r="C61" s="22">
        <v>7902</v>
      </c>
      <c r="D61" s="22">
        <v>7840</v>
      </c>
      <c r="E61" s="20">
        <f>D61/C61</f>
        <v>0.99215388509238167</v>
      </c>
      <c r="F61" s="22">
        <v>2329</v>
      </c>
      <c r="G61" s="20">
        <f>F61/C61</f>
        <v>0.294735509997469</v>
      </c>
      <c r="H61" s="23">
        <v>1.9</v>
      </c>
    </row>
    <row r="62" spans="1:8" ht="14.1" customHeight="1" x14ac:dyDescent="0.2">
      <c r="B62" s="2">
        <v>2018</v>
      </c>
      <c r="C62" s="22">
        <v>7812</v>
      </c>
      <c r="D62" s="22">
        <v>9894</v>
      </c>
      <c r="E62" s="20">
        <v>1.26651305683564</v>
      </c>
      <c r="F62" s="22">
        <v>3436</v>
      </c>
      <c r="G62" s="20">
        <f>F62/D62</f>
        <v>0.34728118051344248</v>
      </c>
      <c r="H62" s="23">
        <v>2.1</v>
      </c>
    </row>
    <row r="63" spans="1:8" ht="14.1" customHeight="1" x14ac:dyDescent="0.2">
      <c r="C63" s="22"/>
      <c r="D63" s="22"/>
      <c r="E63" s="20"/>
      <c r="F63" s="22"/>
      <c r="G63" s="20"/>
      <c r="H63" s="23"/>
    </row>
    <row r="64" spans="1:8" ht="14.1" customHeight="1" x14ac:dyDescent="0.2">
      <c r="A64" s="1" t="s">
        <v>14</v>
      </c>
      <c r="B64" s="2">
        <v>2020</v>
      </c>
      <c r="C64" s="22">
        <v>5284</v>
      </c>
      <c r="D64" s="22">
        <v>3015</v>
      </c>
      <c r="E64" s="20">
        <f>D64/C64</f>
        <v>0.57059046177138528</v>
      </c>
      <c r="F64" s="22">
        <v>832</v>
      </c>
      <c r="G64" s="20">
        <f>F64/C64</f>
        <v>0.15745647236941712</v>
      </c>
      <c r="H64" s="23">
        <v>0</v>
      </c>
    </row>
    <row r="65" spans="1:8" ht="14.1" customHeight="1" x14ac:dyDescent="0.2">
      <c r="A65" s="3"/>
      <c r="B65" s="2">
        <v>2019</v>
      </c>
      <c r="C65" s="22">
        <v>5632</v>
      </c>
      <c r="D65" s="22">
        <v>5297</v>
      </c>
      <c r="E65" s="20">
        <f>D65/C65</f>
        <v>0.94051846590909094</v>
      </c>
      <c r="F65" s="22">
        <v>1306</v>
      </c>
      <c r="G65" s="20">
        <f>F65/C65</f>
        <v>0.23188920454545456</v>
      </c>
      <c r="H65" s="23">
        <v>1.6</v>
      </c>
    </row>
    <row r="66" spans="1:8" ht="14.1" customHeight="1" x14ac:dyDescent="0.2">
      <c r="B66" s="2">
        <v>2018</v>
      </c>
      <c r="C66" s="22">
        <v>5753</v>
      </c>
      <c r="D66" s="22">
        <v>5776</v>
      </c>
      <c r="E66" s="20">
        <v>1.0039979141317601</v>
      </c>
      <c r="F66" s="22">
        <v>1633</v>
      </c>
      <c r="G66" s="20">
        <f>F66/D66</f>
        <v>0.28272160664819945</v>
      </c>
      <c r="H66" s="23">
        <v>3.9</v>
      </c>
    </row>
    <row r="67" spans="1:8" ht="14.1" customHeight="1" x14ac:dyDescent="0.2">
      <c r="C67" s="22"/>
      <c r="D67" s="22"/>
      <c r="E67" s="20"/>
      <c r="F67" s="22"/>
      <c r="G67" s="20"/>
      <c r="H67" s="23"/>
    </row>
    <row r="68" spans="1:8" ht="14.1" customHeight="1" x14ac:dyDescent="0.2">
      <c r="A68" s="1" t="s">
        <v>15</v>
      </c>
      <c r="B68" s="2">
        <v>2020</v>
      </c>
      <c r="C68" s="22">
        <v>7959</v>
      </c>
      <c r="D68" s="22">
        <v>2788</v>
      </c>
      <c r="E68" s="20">
        <f>D68/C68</f>
        <v>0.3502952632240231</v>
      </c>
      <c r="F68" s="22">
        <v>505</v>
      </c>
      <c r="G68" s="20">
        <f>F68/C68</f>
        <v>6.3450182183691417E-2</v>
      </c>
      <c r="H68" s="23">
        <v>3.4</v>
      </c>
    </row>
    <row r="69" spans="1:8" ht="14.1" customHeight="1" x14ac:dyDescent="0.2">
      <c r="A69" s="3"/>
      <c r="B69" s="2">
        <v>2019</v>
      </c>
      <c r="C69" s="22">
        <v>8035</v>
      </c>
      <c r="D69" s="22">
        <v>7943</v>
      </c>
      <c r="E69" s="20">
        <f>D69/C69</f>
        <v>0.98855009334163035</v>
      </c>
      <c r="F69" s="22">
        <v>2445</v>
      </c>
      <c r="G69" s="20">
        <f>F69/C69</f>
        <v>0.30429371499688862</v>
      </c>
      <c r="H69" s="23">
        <v>3.4</v>
      </c>
    </row>
    <row r="70" spans="1:8" ht="14.1" customHeight="1" x14ac:dyDescent="0.2">
      <c r="B70" s="2">
        <v>2018</v>
      </c>
      <c r="C70" s="22">
        <v>8445.5</v>
      </c>
      <c r="D70" s="22">
        <v>9096</v>
      </c>
      <c r="E70" s="20">
        <v>1.07702326682849</v>
      </c>
      <c r="F70" s="22">
        <v>3362</v>
      </c>
      <c r="G70" s="20">
        <f>F70/D70</f>
        <v>0.36961301671064206</v>
      </c>
      <c r="H70" s="23">
        <v>4.0999999999999996</v>
      </c>
    </row>
    <row r="71" spans="1:8" ht="14.1" customHeight="1" x14ac:dyDescent="0.2">
      <c r="C71" s="22"/>
      <c r="D71" s="22"/>
      <c r="E71" s="20"/>
      <c r="F71" s="22"/>
      <c r="G71" s="20"/>
      <c r="H71" s="23"/>
    </row>
    <row r="72" spans="1:8" ht="14.1" customHeight="1" x14ac:dyDescent="0.2">
      <c r="A72" s="1" t="s">
        <v>16</v>
      </c>
      <c r="B72" s="2">
        <v>2020</v>
      </c>
      <c r="C72" s="22">
        <v>8554</v>
      </c>
      <c r="D72" s="22">
        <v>4175</v>
      </c>
      <c r="E72" s="20">
        <f>D72/C72</f>
        <v>0.48807575403320086</v>
      </c>
      <c r="F72" s="22">
        <v>847</v>
      </c>
      <c r="G72" s="20">
        <f>F72/C72</f>
        <v>9.9018003273322427E-2</v>
      </c>
      <c r="H72" s="23">
        <v>2.2999999999999998</v>
      </c>
    </row>
    <row r="73" spans="1:8" ht="14.1" customHeight="1" x14ac:dyDescent="0.2">
      <c r="A73" s="3"/>
      <c r="B73" s="2">
        <v>2019</v>
      </c>
      <c r="C73" s="22">
        <v>9022</v>
      </c>
      <c r="D73" s="22">
        <v>9048</v>
      </c>
      <c r="E73" s="20">
        <f>D73/C73</f>
        <v>1.0028818443804035</v>
      </c>
      <c r="F73" s="22">
        <v>2967</v>
      </c>
      <c r="G73" s="20">
        <f>F73/C73</f>
        <v>0.32886277987142543</v>
      </c>
      <c r="H73" s="23">
        <v>2.2999999999999998</v>
      </c>
    </row>
    <row r="74" spans="1:8" ht="14.1" customHeight="1" x14ac:dyDescent="0.2">
      <c r="B74" s="2">
        <v>2018</v>
      </c>
      <c r="C74" s="22">
        <v>9632</v>
      </c>
      <c r="D74" s="22">
        <v>10334</v>
      </c>
      <c r="E74" s="20">
        <v>1.0728820598006601</v>
      </c>
      <c r="F74" s="22">
        <v>4747</v>
      </c>
      <c r="G74" s="20">
        <f>F74/D74</f>
        <v>0.45935746080898004</v>
      </c>
      <c r="H74" s="23">
        <v>3.1</v>
      </c>
    </row>
    <row r="75" spans="1:8" ht="14.1" customHeight="1" x14ac:dyDescent="0.2">
      <c r="C75" s="22"/>
      <c r="D75" s="22"/>
      <c r="E75" s="20"/>
      <c r="F75" s="22"/>
      <c r="G75" s="20"/>
      <c r="H75" s="23"/>
    </row>
    <row r="76" spans="1:8" ht="14.1" customHeight="1" x14ac:dyDescent="0.2">
      <c r="A76" s="1" t="s">
        <v>17</v>
      </c>
      <c r="B76" s="2">
        <v>2020</v>
      </c>
      <c r="C76" s="22">
        <v>3014</v>
      </c>
      <c r="D76" s="22">
        <v>908</v>
      </c>
      <c r="E76" s="20">
        <f>D76/C76</f>
        <v>0.30126078301260784</v>
      </c>
      <c r="F76" s="22">
        <v>258</v>
      </c>
      <c r="G76" s="20">
        <f>F76/C76</f>
        <v>8.5600530856005302E-2</v>
      </c>
      <c r="H76" s="23">
        <v>6.1</v>
      </c>
    </row>
    <row r="77" spans="1:8" ht="14.1" customHeight="1" x14ac:dyDescent="0.2">
      <c r="A77" s="3"/>
      <c r="B77" s="2">
        <v>2019</v>
      </c>
      <c r="C77" s="22">
        <v>3155</v>
      </c>
      <c r="D77" s="22">
        <v>3152</v>
      </c>
      <c r="E77" s="20">
        <f>D77/C77</f>
        <v>0.99904912836767035</v>
      </c>
      <c r="F77" s="22">
        <v>690</v>
      </c>
      <c r="G77" s="20">
        <f>F77/C77</f>
        <v>0.21870047543581617</v>
      </c>
      <c r="H77" s="23">
        <v>6.1</v>
      </c>
    </row>
    <row r="78" spans="1:8" ht="14.1" customHeight="1" x14ac:dyDescent="0.2">
      <c r="B78" s="2">
        <v>2018</v>
      </c>
      <c r="C78" s="22">
        <v>3626.5</v>
      </c>
      <c r="D78" s="22">
        <v>4038</v>
      </c>
      <c r="E78" s="20">
        <v>1.1134702881566201</v>
      </c>
      <c r="F78" s="22">
        <v>1491</v>
      </c>
      <c r="G78" s="20">
        <f>F78/D78</f>
        <v>0.36924219910846956</v>
      </c>
      <c r="H78" s="23">
        <v>3.3</v>
      </c>
    </row>
    <row r="79" spans="1:8" ht="14.1" customHeight="1" x14ac:dyDescent="0.2">
      <c r="C79" s="22"/>
      <c r="D79" s="22"/>
      <c r="E79" s="20"/>
      <c r="F79" s="22"/>
      <c r="G79" s="20"/>
      <c r="H79" s="23"/>
    </row>
    <row r="80" spans="1:8" ht="14.1" customHeight="1" x14ac:dyDescent="0.2">
      <c r="A80" s="1" t="s">
        <v>18</v>
      </c>
      <c r="B80" s="2">
        <v>2020</v>
      </c>
      <c r="C80" s="3">
        <v>6794</v>
      </c>
      <c r="D80" s="3">
        <v>1224</v>
      </c>
      <c r="E80" s="20">
        <f>D80/C80</f>
        <v>0.18015896379158081</v>
      </c>
      <c r="F80" s="22">
        <v>150</v>
      </c>
      <c r="G80" s="20">
        <f>F80/C80</f>
        <v>2.2078304386223137E-2</v>
      </c>
      <c r="H80" s="23">
        <v>0</v>
      </c>
    </row>
    <row r="81" spans="1:12" ht="14.1" customHeight="1" x14ac:dyDescent="0.2">
      <c r="A81" s="3"/>
      <c r="B81" s="2">
        <v>2019</v>
      </c>
      <c r="C81" s="22">
        <v>8375</v>
      </c>
      <c r="D81" s="22">
        <v>8967</v>
      </c>
      <c r="E81" s="20">
        <f>D81/C81</f>
        <v>1.0706865671641792</v>
      </c>
      <c r="F81" s="22">
        <v>1135</v>
      </c>
      <c r="G81" s="20">
        <f>F81/C81</f>
        <v>0.13552238805970149</v>
      </c>
      <c r="H81" s="23">
        <v>0</v>
      </c>
    </row>
    <row r="82" spans="1:12" ht="14.1" customHeight="1" x14ac:dyDescent="0.2">
      <c r="B82" s="2">
        <v>2018</v>
      </c>
      <c r="C82" s="22">
        <v>6619</v>
      </c>
      <c r="D82" s="22">
        <v>4521</v>
      </c>
      <c r="E82" s="20">
        <v>0.68303369088986299</v>
      </c>
      <c r="F82" s="22">
        <v>866</v>
      </c>
      <c r="G82" s="20">
        <f>F82/D82</f>
        <v>0.19155054191550541</v>
      </c>
      <c r="H82" s="23">
        <v>0</v>
      </c>
    </row>
    <row r="83" spans="1:12" ht="14.1" customHeight="1" x14ac:dyDescent="0.2">
      <c r="C83" s="22"/>
      <c r="D83" s="22"/>
      <c r="E83" s="20"/>
      <c r="F83" s="22"/>
      <c r="G83" s="20"/>
      <c r="H83" s="23"/>
    </row>
    <row r="84" spans="1:12" ht="14.1" customHeight="1" x14ac:dyDescent="0.2">
      <c r="A84" s="27" t="s">
        <v>19</v>
      </c>
      <c r="B84" s="28">
        <v>2020</v>
      </c>
      <c r="C84" s="33">
        <f>C80+C76+C72+C68+C64+C60+C56+C52+C48</f>
        <v>64640</v>
      </c>
      <c r="D84" s="33">
        <f>D80+D76+D72+D68+D64+D60+D56+D52+D48</f>
        <v>28063</v>
      </c>
      <c r="E84" s="32">
        <f>D84/C84</f>
        <v>0.43414294554455446</v>
      </c>
      <c r="F84" s="33">
        <f>F80+F76+F72+F68+F64+F60+F56+F52+F48</f>
        <v>7322</v>
      </c>
      <c r="G84" s="32">
        <f>F84/C84</f>
        <v>0.11327351485148515</v>
      </c>
      <c r="H84" s="34">
        <v>2.2999999999999998</v>
      </c>
    </row>
    <row r="85" spans="1:12" ht="14.1" customHeight="1" x14ac:dyDescent="0.2">
      <c r="A85" s="27"/>
      <c r="B85" s="28">
        <v>2019</v>
      </c>
      <c r="C85" s="33">
        <f>C81+C77+C73+C69+C65+C61+C57+C53+C49</f>
        <v>68391</v>
      </c>
      <c r="D85" s="33">
        <f>D81+D77+D73+D69+D65+D61+D57+D53+D49</f>
        <v>68416</v>
      </c>
      <c r="E85" s="32">
        <f>D85/C85</f>
        <v>1.0003655451740725</v>
      </c>
      <c r="F85" s="33">
        <f>F81+F77+F73+F69+F65+F61+F57+F53+F49</f>
        <v>19541</v>
      </c>
      <c r="G85" s="32">
        <f>F85/C85</f>
        <v>0.28572472986211633</v>
      </c>
      <c r="H85" s="34">
        <v>2.5</v>
      </c>
    </row>
    <row r="86" spans="1:12" ht="14.1" customHeight="1" x14ac:dyDescent="0.2">
      <c r="A86" s="27"/>
      <c r="B86" s="28">
        <v>2018</v>
      </c>
      <c r="C86" s="33">
        <v>67064</v>
      </c>
      <c r="D86" s="33">
        <v>68839</v>
      </c>
      <c r="E86" s="32">
        <v>1.02646725515925</v>
      </c>
      <c r="F86" s="33">
        <v>23980</v>
      </c>
      <c r="G86" s="32">
        <f>F86/D86</f>
        <v>0.34834904632548408</v>
      </c>
      <c r="H86" s="34">
        <v>2.9</v>
      </c>
    </row>
    <row r="87" spans="1:12" ht="14.1" customHeight="1" x14ac:dyDescent="0.2">
      <c r="A87" s="65"/>
      <c r="B87" s="66"/>
      <c r="C87" s="67"/>
      <c r="D87" s="67"/>
      <c r="E87" s="67"/>
      <c r="F87" s="68"/>
      <c r="G87" s="68"/>
      <c r="H87" s="69"/>
    </row>
    <row r="88" spans="1:12" ht="14.1" customHeight="1" x14ac:dyDescent="0.2">
      <c r="A88" s="44"/>
      <c r="B88" s="9"/>
      <c r="C88" s="96" t="s">
        <v>24</v>
      </c>
      <c r="D88" s="96"/>
      <c r="E88" s="96"/>
      <c r="F88" s="96"/>
      <c r="G88" s="96"/>
      <c r="H88" s="96"/>
    </row>
    <row r="89" spans="1:12" ht="38.25" x14ac:dyDescent="0.2">
      <c r="A89" s="11" t="s">
        <v>2</v>
      </c>
      <c r="B89" s="12" t="s">
        <v>3</v>
      </c>
      <c r="C89" s="10" t="s">
        <v>25</v>
      </c>
      <c r="D89" s="10" t="s">
        <v>26</v>
      </c>
      <c r="E89" s="10" t="s">
        <v>27</v>
      </c>
      <c r="F89" s="10" t="s">
        <v>23</v>
      </c>
      <c r="G89" s="10" t="s">
        <v>8</v>
      </c>
      <c r="H89" s="10" t="s">
        <v>9</v>
      </c>
    </row>
    <row r="90" spans="1:12" ht="14.1" customHeight="1" x14ac:dyDescent="0.2">
      <c r="A90" s="1" t="s">
        <v>10</v>
      </c>
      <c r="B90" s="2">
        <v>2020</v>
      </c>
      <c r="C90" s="22">
        <v>18573</v>
      </c>
      <c r="D90" s="22">
        <v>7007</v>
      </c>
      <c r="E90" s="20">
        <f>D90/C90</f>
        <v>0.37726807731653478</v>
      </c>
      <c r="F90" s="22">
        <v>3242</v>
      </c>
      <c r="G90" s="20">
        <f>F90/D90</f>
        <v>0.46268017696589125</v>
      </c>
      <c r="H90" s="23">
        <v>2.5</v>
      </c>
    </row>
    <row r="91" spans="1:12" ht="14.1" customHeight="1" x14ac:dyDescent="0.2">
      <c r="A91" s="3"/>
      <c r="B91" s="70">
        <v>2019</v>
      </c>
      <c r="C91" s="22">
        <v>18573</v>
      </c>
      <c r="D91" s="22">
        <v>9595</v>
      </c>
      <c r="E91" s="20">
        <f>D91/C91</f>
        <v>0.51661013298874714</v>
      </c>
      <c r="F91" s="22">
        <v>4746</v>
      </c>
      <c r="G91" s="20">
        <f>F91/D91</f>
        <v>0.49463262115685253</v>
      </c>
      <c r="H91" s="23">
        <v>2.2999999999999998</v>
      </c>
    </row>
    <row r="92" spans="1:12" ht="14.1" customHeight="1" x14ac:dyDescent="0.2">
      <c r="B92" s="2">
        <v>2018</v>
      </c>
      <c r="C92" s="22">
        <v>19790</v>
      </c>
      <c r="D92" s="22">
        <v>18879</v>
      </c>
      <c r="E92" s="20">
        <f>D92/C92</f>
        <v>0.95396664982314305</v>
      </c>
      <c r="F92" s="22">
        <v>8313</v>
      </c>
      <c r="G92" s="20">
        <f>F92/D92</f>
        <v>0.440330525981249</v>
      </c>
      <c r="H92" s="23">
        <v>3.2</v>
      </c>
    </row>
    <row r="93" spans="1:12" ht="14.1" customHeight="1" x14ac:dyDescent="0.2">
      <c r="C93" s="22"/>
      <c r="D93" s="22"/>
      <c r="E93" s="20"/>
      <c r="F93" s="22"/>
      <c r="G93" s="20"/>
      <c r="H93" s="23"/>
    </row>
    <row r="94" spans="1:12" ht="14.1" customHeight="1" x14ac:dyDescent="0.2">
      <c r="A94" s="1" t="s">
        <v>11</v>
      </c>
      <c r="B94" s="2">
        <v>2020</v>
      </c>
      <c r="C94" s="22">
        <v>20674</v>
      </c>
      <c r="D94" s="22">
        <v>21603</v>
      </c>
      <c r="E94" s="20">
        <f>D94/C94</f>
        <v>1.0449356679887782</v>
      </c>
      <c r="F94" s="22">
        <v>9366</v>
      </c>
      <c r="G94" s="20">
        <f>F94/D94</f>
        <v>0.4335508957089293</v>
      </c>
      <c r="H94" s="23">
        <v>2.1</v>
      </c>
      <c r="J94" s="52"/>
      <c r="K94" s="52"/>
    </row>
    <row r="95" spans="1:12" ht="14.1" customHeight="1" x14ac:dyDescent="0.2">
      <c r="A95" s="3"/>
      <c r="B95" s="70">
        <v>2019</v>
      </c>
      <c r="C95" s="22">
        <v>9377</v>
      </c>
      <c r="D95" s="22">
        <v>8680</v>
      </c>
      <c r="E95" s="20">
        <f>D95/C95</f>
        <v>0.92566919057267782</v>
      </c>
      <c r="F95" s="22">
        <v>5071</v>
      </c>
      <c r="G95" s="20">
        <f>F95/D95</f>
        <v>0.58421658986175118</v>
      </c>
      <c r="H95" s="23">
        <v>2.1</v>
      </c>
      <c r="L95" s="52"/>
    </row>
    <row r="96" spans="1:12" ht="14.1" customHeight="1" x14ac:dyDescent="0.2">
      <c r="B96" s="2">
        <v>2018</v>
      </c>
      <c r="C96" s="22">
        <v>11203</v>
      </c>
      <c r="D96" s="22">
        <v>13554</v>
      </c>
      <c r="E96" s="20">
        <f>D96/C96</f>
        <v>1.2098545032580559</v>
      </c>
      <c r="F96" s="22">
        <v>8774</v>
      </c>
      <c r="G96" s="20">
        <f>F96/D96</f>
        <v>0.64733657960749591</v>
      </c>
      <c r="H96" s="23">
        <v>1.4</v>
      </c>
    </row>
    <row r="97" spans="1:256" ht="14.1" customHeight="1" x14ac:dyDescent="0.2">
      <c r="C97" s="22"/>
      <c r="D97" s="22"/>
      <c r="E97" s="20"/>
      <c r="F97" s="22"/>
      <c r="G97" s="20"/>
      <c r="H97" s="23"/>
    </row>
    <row r="98" spans="1:256" ht="14.1" customHeight="1" x14ac:dyDescent="0.2">
      <c r="A98" s="1" t="s">
        <v>12</v>
      </c>
      <c r="B98" s="2">
        <v>2020</v>
      </c>
      <c r="C98" s="22">
        <v>19138</v>
      </c>
      <c r="D98" s="22">
        <v>19157</v>
      </c>
      <c r="E98" s="20">
        <f>D98/C98</f>
        <v>1.000992789215174</v>
      </c>
      <c r="F98" s="22">
        <v>6855</v>
      </c>
      <c r="G98" s="20">
        <f>F98/D98</f>
        <v>0.35783264603017173</v>
      </c>
      <c r="H98" s="23">
        <v>2.8</v>
      </c>
    </row>
    <row r="99" spans="1:256" ht="14.1" customHeight="1" x14ac:dyDescent="0.2">
      <c r="A99" s="3"/>
      <c r="B99" s="70">
        <v>2019</v>
      </c>
      <c r="C99" s="22">
        <v>15539</v>
      </c>
      <c r="D99" s="22">
        <v>17366</v>
      </c>
      <c r="E99" s="20">
        <f>D99/C99</f>
        <v>1.1175751335349766</v>
      </c>
      <c r="F99" s="22">
        <v>9631</v>
      </c>
      <c r="G99" s="20">
        <f>F99/D99</f>
        <v>0.554589427617183</v>
      </c>
      <c r="H99" s="23">
        <v>2.8</v>
      </c>
    </row>
    <row r="100" spans="1:256" ht="14.1" customHeight="1" x14ac:dyDescent="0.2">
      <c r="B100" s="2">
        <v>2018</v>
      </c>
      <c r="C100" s="22">
        <v>13393</v>
      </c>
      <c r="D100" s="22">
        <v>10787</v>
      </c>
      <c r="E100" s="20">
        <f>D100/C100</f>
        <v>0.80542074217875015</v>
      </c>
      <c r="F100" s="22">
        <v>6147</v>
      </c>
      <c r="G100" s="20">
        <f>F100/D100</f>
        <v>0.56985260035227592</v>
      </c>
      <c r="H100" s="23">
        <v>3.9</v>
      </c>
    </row>
    <row r="101" spans="1:256" ht="14.1" customHeight="1" x14ac:dyDescent="0.2">
      <c r="C101" s="22"/>
      <c r="D101" s="22"/>
      <c r="E101" s="20"/>
      <c r="F101" s="22"/>
      <c r="G101" s="20"/>
      <c r="H101" s="23"/>
    </row>
    <row r="102" spans="1:256" ht="14.1" customHeight="1" x14ac:dyDescent="0.2">
      <c r="A102" s="1" t="s">
        <v>13</v>
      </c>
      <c r="B102" s="2">
        <v>2020</v>
      </c>
      <c r="C102" s="22">
        <v>18726</v>
      </c>
      <c r="D102" s="22">
        <v>1272</v>
      </c>
      <c r="E102" s="20">
        <f>D102/C102</f>
        <v>6.7926946491509127E-2</v>
      </c>
      <c r="F102" s="22">
        <v>520</v>
      </c>
      <c r="G102" s="20">
        <f>F102/D102</f>
        <v>0.4088050314465409</v>
      </c>
      <c r="H102" s="23">
        <v>2.6</v>
      </c>
    </row>
    <row r="103" spans="1:256" ht="14.1" customHeight="1" x14ac:dyDescent="0.2">
      <c r="A103" s="3"/>
      <c r="B103" s="70">
        <v>2019</v>
      </c>
      <c r="C103" s="22">
        <v>11078</v>
      </c>
      <c r="D103" s="22">
        <v>11153</v>
      </c>
      <c r="E103" s="20">
        <f>D103/C103</f>
        <v>1.0067701751218632</v>
      </c>
      <c r="F103" s="22">
        <v>5685</v>
      </c>
      <c r="G103" s="20">
        <f>F103/D103</f>
        <v>0.50972832421769931</v>
      </c>
      <c r="H103" s="23">
        <v>2</v>
      </c>
      <c r="HP103" s="53"/>
      <c r="HQ103" s="53"/>
      <c r="HR103" s="53"/>
      <c r="HS103" s="53"/>
      <c r="HT103" s="53"/>
      <c r="HU103" s="53"/>
      <c r="HV103" s="53"/>
      <c r="HW103" s="53"/>
      <c r="HX103" s="53"/>
      <c r="HY103" s="53"/>
      <c r="HZ103" s="53"/>
      <c r="IA103" s="53"/>
      <c r="IB103" s="53"/>
      <c r="IC103" s="53"/>
      <c r="ID103" s="53"/>
      <c r="IE103" s="53"/>
      <c r="IF103" s="53"/>
      <c r="IG103" s="53"/>
      <c r="IH103" s="53"/>
      <c r="II103" s="53"/>
      <c r="IJ103" s="53"/>
      <c r="IK103" s="53"/>
      <c r="IL103" s="53"/>
      <c r="IM103" s="53"/>
      <c r="IN103" s="53"/>
      <c r="IO103" s="53"/>
      <c r="IP103" s="53"/>
      <c r="IQ103" s="53"/>
      <c r="IR103" s="53"/>
      <c r="IS103" s="53"/>
      <c r="IT103" s="53"/>
      <c r="IU103" s="53"/>
      <c r="IV103" s="53"/>
    </row>
    <row r="104" spans="1:256" ht="14.1" customHeight="1" x14ac:dyDescent="0.2">
      <c r="B104" s="2">
        <v>2018</v>
      </c>
      <c r="C104" s="22">
        <v>20416</v>
      </c>
      <c r="D104" s="22">
        <v>28107</v>
      </c>
      <c r="E104" s="20">
        <f>D104/C104</f>
        <v>1.3767143416927901</v>
      </c>
      <c r="F104" s="22">
        <v>11549</v>
      </c>
      <c r="G104" s="20">
        <f>F104/D104</f>
        <v>0.41089408332443877</v>
      </c>
      <c r="H104" s="23">
        <v>2.7</v>
      </c>
      <c r="HP104" s="53"/>
      <c r="HQ104" s="53"/>
      <c r="HR104" s="53"/>
      <c r="HS104" s="53"/>
      <c r="HT104" s="53"/>
      <c r="HU104" s="53"/>
      <c r="HV104" s="53"/>
      <c r="HW104" s="53"/>
      <c r="HX104" s="53"/>
      <c r="HY104" s="53"/>
      <c r="HZ104" s="53"/>
      <c r="IA104" s="53"/>
      <c r="IB104" s="53"/>
      <c r="IC104" s="53"/>
      <c r="ID104" s="53"/>
      <c r="IE104" s="53"/>
      <c r="IF104" s="53"/>
      <c r="IG104" s="53"/>
      <c r="IH104" s="53"/>
      <c r="II104" s="53"/>
      <c r="IJ104" s="53"/>
      <c r="IK104" s="53"/>
      <c r="IL104" s="53"/>
      <c r="IM104" s="53"/>
      <c r="IN104" s="53"/>
      <c r="IO104" s="53"/>
      <c r="IP104" s="53"/>
      <c r="IQ104" s="53"/>
      <c r="IR104" s="53"/>
      <c r="IS104" s="53"/>
      <c r="IT104" s="53"/>
      <c r="IU104" s="53"/>
      <c r="IV104" s="53"/>
    </row>
    <row r="105" spans="1:256" ht="14.1" customHeight="1" x14ac:dyDescent="0.2">
      <c r="C105" s="22"/>
      <c r="D105" s="22"/>
      <c r="E105" s="20"/>
      <c r="F105" s="22"/>
      <c r="G105" s="20"/>
      <c r="H105" s="23"/>
      <c r="HP105" s="53"/>
      <c r="HQ105" s="53"/>
      <c r="HR105" s="53"/>
      <c r="HS105" s="53"/>
      <c r="HT105" s="53"/>
      <c r="HU105" s="53"/>
      <c r="HV105" s="53"/>
      <c r="HW105" s="53"/>
      <c r="HX105" s="53"/>
      <c r="HY105" s="53"/>
      <c r="HZ105" s="53"/>
      <c r="IA105" s="53"/>
      <c r="IB105" s="53"/>
      <c r="IC105" s="53"/>
      <c r="ID105" s="53"/>
      <c r="IE105" s="53"/>
      <c r="IF105" s="53"/>
      <c r="IG105" s="53"/>
      <c r="IH105" s="53"/>
      <c r="II105" s="53"/>
      <c r="IJ105" s="53"/>
      <c r="IK105" s="53"/>
      <c r="IL105" s="53"/>
      <c r="IM105" s="53"/>
      <c r="IN105" s="53"/>
      <c r="IO105" s="53"/>
      <c r="IP105" s="53"/>
      <c r="IQ105" s="53"/>
      <c r="IR105" s="53"/>
      <c r="IS105" s="53"/>
      <c r="IT105" s="53"/>
      <c r="IU105" s="53"/>
      <c r="IV105" s="53"/>
    </row>
    <row r="106" spans="1:256" ht="14.1" customHeight="1" x14ac:dyDescent="0.2">
      <c r="A106" s="1" t="s">
        <v>14</v>
      </c>
      <c r="B106" s="2">
        <v>2020</v>
      </c>
      <c r="C106" s="22">
        <v>7798</v>
      </c>
      <c r="D106" s="22">
        <v>7724</v>
      </c>
      <c r="E106" s="20">
        <f>D106/C106</f>
        <v>0.99051038727878948</v>
      </c>
      <c r="F106" s="22">
        <v>2794</v>
      </c>
      <c r="G106" s="20">
        <f>F106/D106</f>
        <v>0.36172967374417403</v>
      </c>
      <c r="H106" s="23">
        <v>1.1000000000000001</v>
      </c>
      <c r="HP106" s="53"/>
      <c r="HQ106" s="53"/>
      <c r="HR106" s="53"/>
      <c r="HS106" s="53"/>
      <c r="HT106" s="53"/>
      <c r="HU106" s="53"/>
      <c r="HV106" s="53"/>
      <c r="HW106" s="53"/>
      <c r="HX106" s="53"/>
      <c r="HY106" s="53"/>
      <c r="HZ106" s="53"/>
      <c r="IA106" s="53"/>
      <c r="IB106" s="53"/>
      <c r="IC106" s="53"/>
      <c r="ID106" s="53"/>
      <c r="IE106" s="53"/>
      <c r="IF106" s="53"/>
      <c r="IG106" s="53"/>
      <c r="IH106" s="53"/>
      <c r="II106" s="53"/>
      <c r="IJ106" s="53"/>
      <c r="IK106" s="53"/>
      <c r="IL106" s="53"/>
      <c r="IM106" s="53"/>
      <c r="IN106" s="53"/>
      <c r="IO106" s="53"/>
      <c r="IP106" s="53"/>
      <c r="IQ106" s="53"/>
      <c r="IR106" s="53"/>
      <c r="IS106" s="53"/>
      <c r="IT106" s="53"/>
      <c r="IU106" s="53"/>
      <c r="IV106" s="53"/>
    </row>
    <row r="107" spans="1:256" ht="14.1" customHeight="1" x14ac:dyDescent="0.2">
      <c r="A107" s="3"/>
      <c r="B107" s="70">
        <v>2019</v>
      </c>
      <c r="C107" s="22">
        <v>4774</v>
      </c>
      <c r="D107" s="22">
        <v>4893</v>
      </c>
      <c r="E107" s="20">
        <f>D107/C107</f>
        <v>1.0249266862170088</v>
      </c>
      <c r="F107" s="22">
        <v>2811</v>
      </c>
      <c r="G107" s="20">
        <f>F107/D107</f>
        <v>0.57449417535254443</v>
      </c>
      <c r="H107" s="23">
        <v>1.1000000000000001</v>
      </c>
      <c r="HP107" s="53"/>
      <c r="HQ107" s="53"/>
      <c r="HR107" s="53"/>
      <c r="HS107" s="53"/>
      <c r="HT107" s="53"/>
      <c r="HU107" s="53"/>
      <c r="HV107" s="53"/>
      <c r="HW107" s="53"/>
      <c r="HX107" s="53"/>
      <c r="HY107" s="53"/>
      <c r="HZ107" s="53"/>
      <c r="IA107" s="53"/>
      <c r="IB107" s="53"/>
      <c r="IC107" s="53"/>
      <c r="ID107" s="53"/>
      <c r="IE107" s="53"/>
      <c r="IF107" s="53"/>
      <c r="IG107" s="53"/>
      <c r="IH107" s="53"/>
      <c r="II107" s="53"/>
      <c r="IJ107" s="53"/>
      <c r="IK107" s="53"/>
      <c r="IL107" s="53"/>
      <c r="IM107" s="53"/>
      <c r="IN107" s="53"/>
      <c r="IO107" s="53"/>
      <c r="IP107" s="53"/>
      <c r="IQ107" s="53"/>
      <c r="IR107" s="53"/>
      <c r="IS107" s="53"/>
      <c r="IT107" s="53"/>
      <c r="IU107" s="53"/>
      <c r="IV107" s="53"/>
    </row>
    <row r="108" spans="1:256" ht="14.1" customHeight="1" x14ac:dyDescent="0.2">
      <c r="B108" s="2">
        <v>2018</v>
      </c>
      <c r="C108" s="22">
        <v>6695</v>
      </c>
      <c r="D108" s="22">
        <v>8321</v>
      </c>
      <c r="E108" s="20">
        <f>D108/C108</f>
        <v>1.2428678117998506</v>
      </c>
      <c r="F108" s="22">
        <v>3626</v>
      </c>
      <c r="G108" s="20">
        <f>F108/D108</f>
        <v>0.43576493209950729</v>
      </c>
      <c r="H108" s="23">
        <v>4</v>
      </c>
      <c r="HP108" s="53"/>
      <c r="HQ108" s="53"/>
      <c r="HR108" s="53"/>
      <c r="HS108" s="53"/>
      <c r="HT108" s="53"/>
      <c r="HU108" s="53"/>
      <c r="HV108" s="53"/>
      <c r="HW108" s="53"/>
      <c r="HX108" s="53"/>
      <c r="HY108" s="53"/>
      <c r="HZ108" s="53"/>
      <c r="IA108" s="53"/>
      <c r="IB108" s="53"/>
      <c r="IC108" s="53"/>
      <c r="ID108" s="53"/>
      <c r="IE108" s="53"/>
      <c r="IF108" s="53"/>
      <c r="IG108" s="53"/>
      <c r="IH108" s="53"/>
      <c r="II108" s="53"/>
      <c r="IJ108" s="53"/>
      <c r="IK108" s="53"/>
      <c r="IL108" s="53"/>
      <c r="IM108" s="53"/>
      <c r="IN108" s="53"/>
      <c r="IO108" s="53"/>
      <c r="IP108" s="53"/>
      <c r="IQ108" s="53"/>
      <c r="IR108" s="53"/>
      <c r="IS108" s="53"/>
      <c r="IT108" s="53"/>
      <c r="IU108" s="53"/>
      <c r="IV108" s="53"/>
    </row>
    <row r="109" spans="1:256" ht="14.1" customHeight="1" x14ac:dyDescent="0.2">
      <c r="C109" s="22"/>
      <c r="D109" s="22"/>
      <c r="E109" s="20"/>
      <c r="F109" s="22"/>
      <c r="G109" s="20"/>
      <c r="H109" s="23"/>
      <c r="HP109" s="53"/>
      <c r="HQ109" s="53"/>
      <c r="HR109" s="53"/>
      <c r="HS109" s="53"/>
      <c r="HT109" s="53"/>
      <c r="HU109" s="53"/>
      <c r="HV109" s="53"/>
      <c r="HW109" s="53"/>
      <c r="HX109" s="53"/>
      <c r="HY109" s="53"/>
      <c r="HZ109" s="53"/>
      <c r="IA109" s="53"/>
      <c r="IB109" s="53"/>
      <c r="IC109" s="53"/>
      <c r="ID109" s="53"/>
      <c r="IE109" s="53"/>
      <c r="IF109" s="53"/>
      <c r="IG109" s="53"/>
      <c r="IH109" s="53"/>
      <c r="II109" s="53"/>
      <c r="IJ109" s="53"/>
      <c r="IK109" s="53"/>
      <c r="IL109" s="53"/>
      <c r="IM109" s="53"/>
      <c r="IN109" s="53"/>
      <c r="IO109" s="53"/>
      <c r="IP109" s="53"/>
      <c r="IQ109" s="53"/>
      <c r="IR109" s="53"/>
      <c r="IS109" s="53"/>
      <c r="IT109" s="53"/>
      <c r="IU109" s="53"/>
      <c r="IV109" s="53"/>
    </row>
    <row r="110" spans="1:256" ht="14.1" customHeight="1" x14ac:dyDescent="0.2">
      <c r="A110" s="1" t="s">
        <v>15</v>
      </c>
      <c r="B110" s="2">
        <v>2020</v>
      </c>
      <c r="C110" s="22">
        <v>8005</v>
      </c>
      <c r="D110" s="22">
        <v>7575</v>
      </c>
      <c r="E110" s="20">
        <f>D110/C110</f>
        <v>0.94628357276702058</v>
      </c>
      <c r="F110" s="22">
        <v>2014</v>
      </c>
      <c r="G110" s="20">
        <f>F110/D110</f>
        <v>0.26587458745874587</v>
      </c>
      <c r="H110" s="23">
        <v>1.1000000000000001</v>
      </c>
      <c r="HP110" s="53"/>
      <c r="HQ110" s="53"/>
      <c r="HR110" s="53"/>
      <c r="HS110" s="53"/>
      <c r="HT110" s="53"/>
      <c r="HU110" s="53"/>
      <c r="HV110" s="53"/>
      <c r="HW110" s="53"/>
      <c r="HX110" s="53"/>
      <c r="HY110" s="53"/>
      <c r="HZ110" s="53"/>
      <c r="IA110" s="53"/>
      <c r="IB110" s="53"/>
      <c r="IC110" s="53"/>
      <c r="ID110" s="53"/>
      <c r="IE110" s="53"/>
      <c r="IF110" s="53"/>
      <c r="IG110" s="53"/>
      <c r="IH110" s="53"/>
      <c r="II110" s="53"/>
      <c r="IJ110" s="53"/>
      <c r="IK110" s="53"/>
      <c r="IL110" s="53"/>
      <c r="IM110" s="53"/>
      <c r="IN110" s="53"/>
      <c r="IO110" s="53"/>
      <c r="IP110" s="53"/>
      <c r="IQ110" s="53"/>
      <c r="IR110" s="53"/>
      <c r="IS110" s="53"/>
      <c r="IT110" s="53"/>
      <c r="IU110" s="53"/>
      <c r="IV110" s="53"/>
    </row>
    <row r="111" spans="1:256" ht="14.1" customHeight="1" x14ac:dyDescent="0.2">
      <c r="A111" s="3"/>
      <c r="B111" s="70">
        <v>2019</v>
      </c>
      <c r="C111" s="22">
        <v>4361</v>
      </c>
      <c r="D111" s="22">
        <v>5231</v>
      </c>
      <c r="E111" s="20">
        <f>D111/C111</f>
        <v>1.1994955285484981</v>
      </c>
      <c r="F111" s="22">
        <v>3748</v>
      </c>
      <c r="G111" s="20">
        <f>F111/D111</f>
        <v>0.71649780156757792</v>
      </c>
      <c r="H111" s="23">
        <v>1.1000000000000001</v>
      </c>
      <c r="HP111" s="53"/>
      <c r="HQ111" s="53"/>
      <c r="HR111" s="53"/>
      <c r="HS111" s="53"/>
      <c r="HT111" s="53"/>
      <c r="HU111" s="53"/>
      <c r="HV111" s="53"/>
      <c r="HW111" s="53"/>
      <c r="HX111" s="53"/>
      <c r="HY111" s="53"/>
      <c r="HZ111" s="53"/>
      <c r="IA111" s="53"/>
      <c r="IB111" s="53"/>
      <c r="IC111" s="53"/>
      <c r="ID111" s="53"/>
      <c r="IE111" s="53"/>
      <c r="IF111" s="53"/>
      <c r="IG111" s="53"/>
      <c r="IH111" s="53"/>
      <c r="II111" s="53"/>
      <c r="IJ111" s="53"/>
      <c r="IK111" s="53"/>
      <c r="IL111" s="53"/>
      <c r="IM111" s="53"/>
      <c r="IN111" s="53"/>
      <c r="IO111" s="53"/>
      <c r="IP111" s="53"/>
      <c r="IQ111" s="53"/>
      <c r="IR111" s="53"/>
      <c r="IS111" s="53"/>
      <c r="IT111" s="53"/>
      <c r="IU111" s="53"/>
      <c r="IV111" s="53"/>
    </row>
    <row r="112" spans="1:256" ht="14.1" customHeight="1" x14ac:dyDescent="0.2">
      <c r="B112" s="2">
        <v>2018</v>
      </c>
      <c r="C112" s="22">
        <v>4428</v>
      </c>
      <c r="D112" s="22">
        <v>6198</v>
      </c>
      <c r="E112" s="20">
        <f>D112/C112</f>
        <v>1.3997289972899729</v>
      </c>
      <c r="F112" s="22">
        <v>4138</v>
      </c>
      <c r="G112" s="20">
        <f>F112/D112</f>
        <v>0.66763472087770248</v>
      </c>
      <c r="H112" s="23">
        <v>2.7</v>
      </c>
      <c r="HP112" s="53"/>
      <c r="HQ112" s="53"/>
      <c r="HR112" s="53"/>
      <c r="HS112" s="53"/>
      <c r="HT112" s="53"/>
      <c r="HU112" s="53"/>
      <c r="HV112" s="53"/>
      <c r="HW112" s="53"/>
      <c r="HX112" s="53"/>
      <c r="HY112" s="53"/>
      <c r="HZ112" s="53"/>
      <c r="IA112" s="53"/>
      <c r="IB112" s="53"/>
      <c r="IC112" s="53"/>
      <c r="ID112" s="53"/>
      <c r="IE112" s="53"/>
      <c r="IF112" s="53"/>
      <c r="IG112" s="53"/>
      <c r="IH112" s="53"/>
      <c r="II112" s="53"/>
      <c r="IJ112" s="53"/>
      <c r="IK112" s="53"/>
      <c r="IL112" s="53"/>
      <c r="IM112" s="53"/>
      <c r="IN112" s="53"/>
      <c r="IO112" s="53"/>
      <c r="IP112" s="53"/>
      <c r="IQ112" s="53"/>
      <c r="IR112" s="53"/>
      <c r="IS112" s="53"/>
      <c r="IT112" s="53"/>
      <c r="IU112" s="53"/>
      <c r="IV112" s="53"/>
    </row>
    <row r="113" spans="1:256" ht="14.1" customHeight="1" x14ac:dyDescent="0.2">
      <c r="C113" s="22"/>
      <c r="D113" s="22"/>
      <c r="E113" s="20"/>
      <c r="F113" s="22"/>
      <c r="G113" s="20"/>
      <c r="H113" s="23"/>
      <c r="HP113" s="53"/>
      <c r="HQ113" s="53"/>
      <c r="HR113" s="53"/>
      <c r="HS113" s="53"/>
      <c r="HT113" s="53"/>
      <c r="HU113" s="53"/>
      <c r="HV113" s="53"/>
      <c r="HW113" s="53"/>
      <c r="HX113" s="53"/>
      <c r="HY113" s="53"/>
      <c r="HZ113" s="53"/>
      <c r="IA113" s="53"/>
      <c r="IB113" s="53"/>
      <c r="IC113" s="53"/>
      <c r="ID113" s="53"/>
      <c r="IE113" s="53"/>
      <c r="IF113" s="53"/>
      <c r="IG113" s="53"/>
      <c r="IH113" s="53"/>
      <c r="II113" s="53"/>
      <c r="IJ113" s="53"/>
      <c r="IK113" s="53"/>
      <c r="IL113" s="53"/>
      <c r="IM113" s="53"/>
      <c r="IN113" s="53"/>
      <c r="IO113" s="53"/>
      <c r="IP113" s="53"/>
      <c r="IQ113" s="53"/>
      <c r="IR113" s="53"/>
      <c r="IS113" s="53"/>
      <c r="IT113" s="53"/>
      <c r="IU113" s="53"/>
      <c r="IV113" s="53"/>
    </row>
    <row r="114" spans="1:256" ht="14.1" customHeight="1" x14ac:dyDescent="0.2">
      <c r="A114" s="1" t="s">
        <v>16</v>
      </c>
      <c r="B114" s="2">
        <v>2020</v>
      </c>
      <c r="C114" s="22">
        <v>12691</v>
      </c>
      <c r="D114" s="22">
        <v>12788</v>
      </c>
      <c r="E114" s="20">
        <f>D114/C114</f>
        <v>1.0076432117248444</v>
      </c>
      <c r="F114" s="22">
        <v>7392</v>
      </c>
      <c r="G114" s="20">
        <f>F114/D114</f>
        <v>0.57804191429465124</v>
      </c>
      <c r="H114" s="23">
        <v>1.5</v>
      </c>
      <c r="HP114" s="53"/>
      <c r="HQ114" s="53"/>
      <c r="HR114" s="53"/>
      <c r="HS114" s="53"/>
      <c r="HT114" s="53"/>
      <c r="HU114" s="53"/>
      <c r="HV114" s="53"/>
      <c r="HW114" s="53"/>
      <c r="HX114" s="53"/>
      <c r="HY114" s="53"/>
      <c r="HZ114" s="53"/>
      <c r="IA114" s="53"/>
      <c r="IB114" s="53"/>
      <c r="IC114" s="53"/>
      <c r="ID114" s="53"/>
      <c r="IE114" s="53"/>
      <c r="IF114" s="53"/>
      <c r="IG114" s="53"/>
      <c r="IH114" s="53"/>
      <c r="II114" s="53"/>
      <c r="IJ114" s="53"/>
      <c r="IK114" s="53"/>
      <c r="IL114" s="53"/>
      <c r="IM114" s="53"/>
      <c r="IN114" s="53"/>
      <c r="IO114" s="53"/>
      <c r="IP114" s="53"/>
      <c r="IQ114" s="53"/>
      <c r="IR114" s="53"/>
      <c r="IS114" s="53"/>
      <c r="IT114" s="53"/>
      <c r="IU114" s="53"/>
      <c r="IV114" s="53"/>
    </row>
    <row r="115" spans="1:256" ht="14.1" customHeight="1" x14ac:dyDescent="0.2">
      <c r="A115" s="3"/>
      <c r="B115" s="70">
        <v>2019</v>
      </c>
      <c r="C115" s="22">
        <v>17167</v>
      </c>
      <c r="D115" s="22">
        <v>21031</v>
      </c>
      <c r="E115" s="20">
        <f>D115/C115</f>
        <v>1.2250830080969302</v>
      </c>
      <c r="F115" s="22">
        <v>10792</v>
      </c>
      <c r="G115" s="20">
        <f>F115/D115</f>
        <v>0.51314725880842571</v>
      </c>
      <c r="H115" s="23">
        <v>1.5</v>
      </c>
      <c r="HP115" s="53"/>
      <c r="HQ115" s="53"/>
      <c r="HR115" s="53"/>
      <c r="HS115" s="53"/>
      <c r="HT115" s="53"/>
      <c r="HU115" s="53"/>
      <c r="HV115" s="53"/>
      <c r="HW115" s="53"/>
      <c r="HX115" s="53"/>
      <c r="HY115" s="53"/>
      <c r="HZ115" s="53"/>
      <c r="IA115" s="53"/>
      <c r="IB115" s="53"/>
      <c r="IC115" s="53"/>
      <c r="ID115" s="53"/>
      <c r="IE115" s="53"/>
      <c r="IF115" s="53"/>
      <c r="IG115" s="53"/>
      <c r="IH115" s="53"/>
      <c r="II115" s="53"/>
      <c r="IJ115" s="53"/>
      <c r="IK115" s="53"/>
      <c r="IL115" s="53"/>
      <c r="IM115" s="53"/>
      <c r="IN115" s="53"/>
      <c r="IO115" s="53"/>
      <c r="IP115" s="53"/>
      <c r="IQ115" s="53"/>
      <c r="IR115" s="53"/>
      <c r="IS115" s="53"/>
      <c r="IT115" s="53"/>
      <c r="IU115" s="53"/>
      <c r="IV115" s="53"/>
    </row>
    <row r="116" spans="1:256" ht="14.1" customHeight="1" x14ac:dyDescent="0.2">
      <c r="B116" s="2">
        <v>2018</v>
      </c>
      <c r="C116" s="22">
        <v>17957</v>
      </c>
      <c r="D116" s="22">
        <v>16087</v>
      </c>
      <c r="E116" s="20">
        <f>D116/C116</f>
        <v>0.89586233780698332</v>
      </c>
      <c r="F116" s="22">
        <v>9835</v>
      </c>
      <c r="G116" s="20">
        <f>F116/D116</f>
        <v>0.61136321253185799</v>
      </c>
      <c r="H116" s="23">
        <v>2.1</v>
      </c>
      <c r="HP116" s="53"/>
      <c r="HQ116" s="53"/>
      <c r="HR116" s="53"/>
      <c r="HS116" s="53"/>
      <c r="HT116" s="53"/>
      <c r="HU116" s="53"/>
      <c r="HV116" s="53"/>
      <c r="HW116" s="53"/>
      <c r="HX116" s="53"/>
      <c r="HY116" s="53"/>
      <c r="HZ116" s="53"/>
      <c r="IA116" s="53"/>
      <c r="IB116" s="53"/>
      <c r="IC116" s="53"/>
      <c r="ID116" s="53"/>
      <c r="IE116" s="53"/>
      <c r="IF116" s="53"/>
      <c r="IG116" s="53"/>
      <c r="IH116" s="53"/>
      <c r="II116" s="53"/>
      <c r="IJ116" s="53"/>
      <c r="IK116" s="53"/>
      <c r="IL116" s="53"/>
      <c r="IM116" s="53"/>
      <c r="IN116" s="53"/>
      <c r="IO116" s="53"/>
      <c r="IP116" s="53"/>
      <c r="IQ116" s="53"/>
      <c r="IR116" s="53"/>
      <c r="IS116" s="53"/>
      <c r="IT116" s="53"/>
      <c r="IU116" s="53"/>
      <c r="IV116" s="53"/>
    </row>
    <row r="117" spans="1:256" ht="14.1" customHeight="1" x14ac:dyDescent="0.2">
      <c r="C117" s="22"/>
      <c r="D117" s="22"/>
      <c r="E117" s="20"/>
      <c r="F117" s="22"/>
      <c r="G117" s="20"/>
      <c r="H117" s="23"/>
      <c r="HP117" s="53"/>
      <c r="HQ117" s="53"/>
      <c r="HR117" s="53"/>
      <c r="HS117" s="53"/>
      <c r="HT117" s="53"/>
      <c r="HU117" s="53"/>
      <c r="HV117" s="53"/>
      <c r="HW117" s="53"/>
      <c r="HX117" s="53"/>
      <c r="HY117" s="53"/>
      <c r="HZ117" s="53"/>
      <c r="IA117" s="53"/>
      <c r="IB117" s="53"/>
      <c r="IC117" s="53"/>
      <c r="ID117" s="53"/>
      <c r="IE117" s="53"/>
      <c r="IF117" s="53"/>
      <c r="IG117" s="53"/>
      <c r="IH117" s="53"/>
      <c r="II117" s="53"/>
      <c r="IJ117" s="53"/>
      <c r="IK117" s="53"/>
      <c r="IL117" s="53"/>
      <c r="IM117" s="53"/>
      <c r="IN117" s="53"/>
      <c r="IO117" s="53"/>
      <c r="IP117" s="53"/>
      <c r="IQ117" s="53"/>
      <c r="IR117" s="53"/>
      <c r="IS117" s="53"/>
      <c r="IT117" s="53"/>
      <c r="IU117" s="53"/>
      <c r="IV117" s="53"/>
    </row>
    <row r="118" spans="1:256" ht="14.1" customHeight="1" x14ac:dyDescent="0.2">
      <c r="A118" s="1" t="s">
        <v>17</v>
      </c>
      <c r="B118" s="2">
        <v>2020</v>
      </c>
      <c r="C118" s="22">
        <v>5591</v>
      </c>
      <c r="D118" s="22">
        <v>1159</v>
      </c>
      <c r="E118" s="20">
        <f>D118/C118</f>
        <v>0.20729744231801109</v>
      </c>
      <c r="F118" s="22">
        <v>765</v>
      </c>
      <c r="G118" s="20">
        <f>F118/D118</f>
        <v>0.66005176876617777</v>
      </c>
      <c r="H118" s="23">
        <v>1.8</v>
      </c>
      <c r="HP118" s="53"/>
      <c r="HQ118" s="53"/>
      <c r="HR118" s="53"/>
      <c r="HS118" s="53"/>
      <c r="HT118" s="53"/>
      <c r="HU118" s="53"/>
      <c r="HV118" s="53"/>
      <c r="HW118" s="53"/>
      <c r="HX118" s="53"/>
      <c r="HY118" s="53"/>
      <c r="HZ118" s="53"/>
      <c r="IA118" s="53"/>
      <c r="IB118" s="53"/>
      <c r="IC118" s="53"/>
      <c r="ID118" s="53"/>
      <c r="IE118" s="53"/>
      <c r="IF118" s="53"/>
      <c r="IG118" s="53"/>
      <c r="IH118" s="53"/>
      <c r="II118" s="53"/>
      <c r="IJ118" s="53"/>
      <c r="IK118" s="53"/>
      <c r="IL118" s="53"/>
      <c r="IM118" s="53"/>
      <c r="IN118" s="53"/>
      <c r="IO118" s="53"/>
      <c r="IP118" s="53"/>
      <c r="IQ118" s="53"/>
      <c r="IR118" s="53"/>
      <c r="IS118" s="53"/>
      <c r="IT118" s="53"/>
      <c r="IU118" s="53"/>
      <c r="IV118" s="53"/>
    </row>
    <row r="119" spans="1:256" ht="14.1" customHeight="1" x14ac:dyDescent="0.2">
      <c r="A119" s="3"/>
      <c r="B119" s="70">
        <v>2019</v>
      </c>
      <c r="C119" s="22">
        <v>5365</v>
      </c>
      <c r="D119" s="22">
        <v>2754</v>
      </c>
      <c r="E119" s="20">
        <f>D119/C119</f>
        <v>0.513327120223672</v>
      </c>
      <c r="F119" s="22">
        <v>1688</v>
      </c>
      <c r="G119" s="20">
        <f>F119/D119</f>
        <v>0.61292665214233844</v>
      </c>
      <c r="H119" s="23">
        <v>1.8</v>
      </c>
      <c r="HP119" s="53"/>
      <c r="HQ119" s="53"/>
      <c r="HR119" s="53"/>
      <c r="HS119" s="53"/>
      <c r="HT119" s="53"/>
      <c r="HU119" s="53"/>
      <c r="HV119" s="53"/>
      <c r="HW119" s="53"/>
      <c r="HX119" s="53"/>
      <c r="HY119" s="53"/>
      <c r="HZ119" s="53"/>
      <c r="IA119" s="53"/>
      <c r="IB119" s="53"/>
      <c r="IC119" s="53"/>
      <c r="ID119" s="53"/>
      <c r="IE119" s="53"/>
      <c r="IF119" s="53"/>
      <c r="IG119" s="53"/>
      <c r="IH119" s="53"/>
      <c r="II119" s="53"/>
      <c r="IJ119" s="53"/>
      <c r="IK119" s="53"/>
      <c r="IL119" s="53"/>
      <c r="IM119" s="53"/>
      <c r="IN119" s="53"/>
      <c r="IO119" s="53"/>
      <c r="IP119" s="53"/>
      <c r="IQ119" s="53"/>
      <c r="IR119" s="53"/>
      <c r="IS119" s="53"/>
      <c r="IT119" s="53"/>
      <c r="IU119" s="53"/>
      <c r="IV119" s="53"/>
    </row>
    <row r="120" spans="1:256" ht="14.1" customHeight="1" x14ac:dyDescent="0.2">
      <c r="B120" s="2">
        <v>2018</v>
      </c>
      <c r="C120" s="22">
        <v>5056</v>
      </c>
      <c r="D120" s="22">
        <v>4846</v>
      </c>
      <c r="E120" s="20">
        <f>D120/C120</f>
        <v>0.95846518987341767</v>
      </c>
      <c r="F120" s="22">
        <v>2294</v>
      </c>
      <c r="G120" s="20">
        <f>F120/D120</f>
        <v>0.4733801073049938</v>
      </c>
      <c r="H120" s="23">
        <v>1.1000000000000001</v>
      </c>
      <c r="HP120" s="53"/>
      <c r="HQ120" s="53"/>
      <c r="HR120" s="53"/>
      <c r="HS120" s="53"/>
      <c r="HT120" s="53"/>
      <c r="HU120" s="53"/>
      <c r="HV120" s="53"/>
      <c r="HW120" s="53"/>
      <c r="HX120" s="53"/>
      <c r="HY120" s="53"/>
      <c r="HZ120" s="53"/>
      <c r="IA120" s="53"/>
      <c r="IB120" s="53"/>
      <c r="IC120" s="53"/>
      <c r="ID120" s="53"/>
      <c r="IE120" s="53"/>
      <c r="IF120" s="53"/>
      <c r="IG120" s="53"/>
      <c r="IH120" s="53"/>
      <c r="II120" s="53"/>
      <c r="IJ120" s="53"/>
      <c r="IK120" s="53"/>
      <c r="IL120" s="53"/>
      <c r="IM120" s="53"/>
      <c r="IN120" s="53"/>
      <c r="IO120" s="53"/>
      <c r="IP120" s="53"/>
      <c r="IQ120" s="53"/>
      <c r="IR120" s="53"/>
      <c r="IS120" s="53"/>
      <c r="IT120" s="53"/>
      <c r="IU120" s="53"/>
      <c r="IV120" s="53"/>
    </row>
    <row r="121" spans="1:256" ht="14.1" customHeight="1" x14ac:dyDescent="0.2">
      <c r="C121" s="22"/>
      <c r="D121" s="22"/>
      <c r="E121" s="20"/>
      <c r="F121" s="22"/>
      <c r="G121" s="20"/>
      <c r="H121" s="23"/>
      <c r="HP121" s="53"/>
      <c r="HQ121" s="53"/>
      <c r="HR121" s="53"/>
      <c r="HS121" s="53"/>
      <c r="HT121" s="53"/>
      <c r="HU121" s="53"/>
      <c r="HV121" s="53"/>
      <c r="HW121" s="53"/>
      <c r="HX121" s="53"/>
      <c r="HY121" s="53"/>
      <c r="HZ121" s="53"/>
      <c r="IA121" s="53"/>
      <c r="IB121" s="53"/>
      <c r="IC121" s="53"/>
      <c r="ID121" s="53"/>
      <c r="IE121" s="53"/>
      <c r="IF121" s="53"/>
      <c r="IG121" s="53"/>
      <c r="IH121" s="53"/>
      <c r="II121" s="53"/>
      <c r="IJ121" s="53"/>
      <c r="IK121" s="53"/>
      <c r="IL121" s="53"/>
      <c r="IM121" s="53"/>
      <c r="IN121" s="53"/>
      <c r="IO121" s="53"/>
      <c r="IP121" s="53"/>
      <c r="IQ121" s="53"/>
      <c r="IR121" s="53"/>
      <c r="IS121" s="53"/>
      <c r="IT121" s="53"/>
      <c r="IU121" s="53"/>
      <c r="IV121" s="53"/>
    </row>
    <row r="122" spans="1:256" s="53" customFormat="1" ht="14.1" customHeight="1" x14ac:dyDescent="0.2">
      <c r="A122" s="1" t="s">
        <v>40</v>
      </c>
      <c r="B122" s="2">
        <v>2020</v>
      </c>
      <c r="C122" s="22">
        <v>18662</v>
      </c>
      <c r="D122" s="22">
        <v>0</v>
      </c>
      <c r="E122" s="20">
        <f>D122/C122</f>
        <v>0</v>
      </c>
      <c r="F122" s="22">
        <v>0</v>
      </c>
      <c r="G122" s="20">
        <v>0</v>
      </c>
      <c r="H122" s="23">
        <v>0.4</v>
      </c>
      <c r="I122" s="5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spans="1:256" ht="14.1" customHeight="1" x14ac:dyDescent="0.2">
      <c r="A123" s="3"/>
      <c r="B123" s="70">
        <v>2019</v>
      </c>
      <c r="C123" s="22">
        <v>18662</v>
      </c>
      <c r="D123" s="22">
        <v>17926</v>
      </c>
      <c r="E123" s="20">
        <f>D123/C123</f>
        <v>0.96056156896366951</v>
      </c>
      <c r="F123" s="22">
        <v>7098</v>
      </c>
      <c r="G123" s="20">
        <f>F123/D123</f>
        <v>0.39596117371415823</v>
      </c>
      <c r="H123" s="23">
        <v>0.4</v>
      </c>
      <c r="HP123" s="53"/>
      <c r="HQ123" s="53"/>
      <c r="HR123" s="53"/>
      <c r="HS123" s="53"/>
      <c r="HT123" s="53"/>
      <c r="HU123" s="53"/>
      <c r="HV123" s="53"/>
      <c r="HW123" s="53"/>
      <c r="HX123" s="53"/>
      <c r="HY123" s="53"/>
      <c r="HZ123" s="53"/>
      <c r="IA123" s="53"/>
      <c r="IB123" s="53"/>
      <c r="IC123" s="53"/>
      <c r="ID123" s="53"/>
      <c r="IE123" s="53"/>
      <c r="IF123" s="53"/>
      <c r="IG123" s="53"/>
      <c r="IH123" s="53"/>
      <c r="II123" s="53"/>
      <c r="IJ123" s="53"/>
      <c r="IK123" s="53"/>
      <c r="IL123" s="53"/>
      <c r="IM123" s="53"/>
      <c r="IN123" s="53"/>
      <c r="IO123" s="53"/>
      <c r="IP123" s="53"/>
      <c r="IQ123" s="53"/>
      <c r="IR123" s="53"/>
      <c r="IS123" s="53"/>
      <c r="IT123" s="53"/>
      <c r="IU123" s="53"/>
      <c r="IV123" s="53"/>
    </row>
    <row r="124" spans="1:256" ht="14.1" customHeight="1" x14ac:dyDescent="0.2">
      <c r="B124" s="2">
        <v>2018</v>
      </c>
      <c r="C124" s="22">
        <v>23000</v>
      </c>
      <c r="D124" s="22">
        <v>23541</v>
      </c>
      <c r="E124" s="20">
        <f>D124/C124</f>
        <v>1.0235217391304348</v>
      </c>
      <c r="F124" s="22">
        <v>9406</v>
      </c>
      <c r="G124" s="20">
        <f>F124/D124</f>
        <v>0.39955821757784293</v>
      </c>
      <c r="H124" s="23">
        <v>0.8</v>
      </c>
      <c r="HP124" s="53"/>
      <c r="HQ124" s="53"/>
      <c r="HR124" s="53"/>
      <c r="HS124" s="53"/>
      <c r="HT124" s="53"/>
      <c r="HU124" s="53"/>
      <c r="HV124" s="53"/>
      <c r="HW124" s="53"/>
      <c r="HX124" s="53"/>
      <c r="HY124" s="53"/>
      <c r="HZ124" s="53"/>
      <c r="IA124" s="53"/>
      <c r="IB124" s="53"/>
      <c r="IC124" s="53"/>
      <c r="ID124" s="53"/>
      <c r="IE124" s="53"/>
      <c r="IF124" s="53"/>
      <c r="IG124" s="53"/>
      <c r="IH124" s="53"/>
      <c r="II124" s="53"/>
      <c r="IJ124" s="53"/>
      <c r="IK124" s="53"/>
      <c r="IL124" s="53"/>
      <c r="IM124" s="53"/>
      <c r="IN124" s="53"/>
      <c r="IO124" s="53"/>
      <c r="IP124" s="53"/>
      <c r="IQ124" s="53"/>
      <c r="IR124" s="53"/>
      <c r="IS124" s="53"/>
      <c r="IT124" s="53"/>
      <c r="IU124" s="53"/>
      <c r="IV124" s="53"/>
    </row>
    <row r="125" spans="1:256" ht="14.1" customHeight="1" x14ac:dyDescent="0.2">
      <c r="C125" s="22"/>
      <c r="D125" s="22"/>
      <c r="E125" s="20"/>
      <c r="F125" s="22"/>
      <c r="G125" s="20"/>
      <c r="H125" s="23"/>
      <c r="HP125" s="53"/>
      <c r="HQ125" s="53"/>
      <c r="HR125" s="53"/>
      <c r="HS125" s="53"/>
      <c r="HT125" s="53"/>
      <c r="HU125" s="53"/>
      <c r="HV125" s="53"/>
      <c r="HW125" s="53"/>
      <c r="HX125" s="53"/>
      <c r="HY125" s="53"/>
      <c r="HZ125" s="53"/>
      <c r="IA125" s="53"/>
      <c r="IB125" s="53"/>
      <c r="IC125" s="53"/>
      <c r="ID125" s="53"/>
      <c r="IE125" s="53"/>
      <c r="IF125" s="53"/>
      <c r="IG125" s="53"/>
      <c r="IH125" s="53"/>
      <c r="II125" s="53"/>
      <c r="IJ125" s="53"/>
      <c r="IK125" s="53"/>
      <c r="IL125" s="53"/>
      <c r="IM125" s="53"/>
      <c r="IN125" s="53"/>
      <c r="IO125" s="53"/>
      <c r="IP125" s="53"/>
      <c r="IQ125" s="53"/>
      <c r="IR125" s="53"/>
      <c r="IS125" s="53"/>
      <c r="IT125" s="53"/>
      <c r="IU125" s="53"/>
      <c r="IV125" s="53"/>
    </row>
    <row r="126" spans="1:256" ht="14.1" customHeight="1" x14ac:dyDescent="0.2">
      <c r="A126" s="27" t="s">
        <v>19</v>
      </c>
      <c r="B126" s="28">
        <v>2020</v>
      </c>
      <c r="C126" s="33">
        <f>C122+C118+C114+C110+C106+C102+C98+C94+C90</f>
        <v>129858</v>
      </c>
      <c r="D126" s="33">
        <f>D122+D118+D114+D110+D106+D102+D98+D94+D90</f>
        <v>78285</v>
      </c>
      <c r="E126" s="32">
        <f>D126/C126</f>
        <v>0.60285080626530518</v>
      </c>
      <c r="F126" s="33">
        <f>F122+F118+F114+F110+F106+F102+F98+F94+F90</f>
        <v>32948</v>
      </c>
      <c r="G126" s="32">
        <f>F126/D126</f>
        <v>0.42087245321581401</v>
      </c>
      <c r="H126" s="34">
        <v>1.9</v>
      </c>
      <c r="HP126" s="53"/>
      <c r="HQ126" s="53"/>
      <c r="HR126" s="53"/>
      <c r="HS126" s="53"/>
      <c r="HT126" s="53"/>
      <c r="HU126" s="53"/>
      <c r="HV126" s="53"/>
      <c r="HW126" s="53"/>
      <c r="HX126" s="53"/>
      <c r="HY126" s="53"/>
      <c r="HZ126" s="53"/>
      <c r="IA126" s="53"/>
      <c r="IB126" s="53"/>
      <c r="IC126" s="53"/>
      <c r="ID126" s="53"/>
      <c r="IE126" s="53"/>
      <c r="IF126" s="53"/>
      <c r="IG126" s="53"/>
      <c r="IH126" s="53"/>
      <c r="II126" s="53"/>
      <c r="IJ126" s="53"/>
      <c r="IK126" s="53"/>
      <c r="IL126" s="53"/>
      <c r="IM126" s="53"/>
      <c r="IN126" s="53"/>
      <c r="IO126" s="53"/>
      <c r="IP126" s="53"/>
      <c r="IQ126" s="53"/>
      <c r="IR126" s="53"/>
      <c r="IS126" s="53"/>
      <c r="IT126" s="53"/>
      <c r="IU126" s="53"/>
      <c r="IV126" s="53"/>
    </row>
    <row r="127" spans="1:256" ht="14.1" customHeight="1" x14ac:dyDescent="0.2">
      <c r="A127" s="27"/>
      <c r="B127" s="28">
        <v>2019</v>
      </c>
      <c r="C127" s="33">
        <f>C123+C119+C115+C111+C107+C103+C99+C95+C91</f>
        <v>104896</v>
      </c>
      <c r="D127" s="33">
        <f>D123+D119+D115+D111+D107+D103+D99+D95+D91</f>
        <v>98629</v>
      </c>
      <c r="E127" s="32">
        <f>D127/C127</f>
        <v>0.94025510982306282</v>
      </c>
      <c r="F127" s="33">
        <f>F123+F119+F115+F111+F107+F103+F99+F95+F91</f>
        <v>51270</v>
      </c>
      <c r="G127" s="32">
        <f>F127/D127</f>
        <v>0.51982682578146389</v>
      </c>
      <c r="H127" s="34">
        <v>2.1</v>
      </c>
      <c r="HP127" s="53"/>
      <c r="HQ127" s="53"/>
      <c r="HR127" s="53"/>
      <c r="HS127" s="53"/>
      <c r="HT127" s="53"/>
      <c r="HU127" s="53"/>
      <c r="HV127" s="53"/>
      <c r="HW127" s="53"/>
      <c r="HX127" s="53"/>
      <c r="HY127" s="53"/>
      <c r="HZ127" s="53"/>
      <c r="IA127" s="53"/>
      <c r="IB127" s="53"/>
      <c r="IC127" s="53"/>
      <c r="ID127" s="53"/>
      <c r="IE127" s="53"/>
      <c r="IF127" s="53"/>
      <c r="IG127" s="53"/>
      <c r="IH127" s="53"/>
      <c r="II127" s="53"/>
      <c r="IJ127" s="53"/>
      <c r="IK127" s="53"/>
      <c r="IL127" s="53"/>
      <c r="IM127" s="53"/>
      <c r="IN127" s="53"/>
      <c r="IO127" s="53"/>
      <c r="IP127" s="53"/>
      <c r="IQ127" s="53"/>
      <c r="IR127" s="53"/>
      <c r="IS127" s="53"/>
      <c r="IT127" s="53"/>
      <c r="IU127" s="53"/>
      <c r="IV127" s="53"/>
    </row>
    <row r="128" spans="1:256" ht="14.1" customHeight="1" x14ac:dyDescent="0.2">
      <c r="A128" s="71"/>
      <c r="B128" s="72">
        <v>2018</v>
      </c>
      <c r="C128" s="73">
        <v>121938</v>
      </c>
      <c r="D128" s="73">
        <v>130320</v>
      </c>
      <c r="E128" s="74">
        <f>D128/C128</f>
        <v>1.0687398513998918</v>
      </c>
      <c r="F128" s="73">
        <v>64082</v>
      </c>
      <c r="G128" s="74">
        <f>F128/D128</f>
        <v>0.49172805402087172</v>
      </c>
      <c r="H128" s="75">
        <v>2.2999999999999998</v>
      </c>
      <c r="HP128" s="53"/>
      <c r="HQ128" s="53"/>
      <c r="HR128" s="53"/>
      <c r="HS128" s="53"/>
      <c r="HT128" s="53"/>
      <c r="HU128" s="53"/>
      <c r="HV128" s="53"/>
      <c r="HW128" s="53"/>
      <c r="HX128" s="53"/>
      <c r="HY128" s="53"/>
      <c r="HZ128" s="53"/>
      <c r="IA128" s="53"/>
      <c r="IB128" s="53"/>
      <c r="IC128" s="53"/>
      <c r="ID128" s="53"/>
      <c r="IE128" s="53"/>
      <c r="IF128" s="53"/>
      <c r="IG128" s="53"/>
      <c r="IH128" s="53"/>
      <c r="II128" s="53"/>
      <c r="IJ128" s="53"/>
      <c r="IK128" s="53"/>
      <c r="IL128" s="53"/>
      <c r="IM128" s="53"/>
      <c r="IN128" s="53"/>
      <c r="IO128" s="53"/>
      <c r="IP128" s="53"/>
      <c r="IQ128" s="53"/>
      <c r="IR128" s="53"/>
      <c r="IS128" s="53"/>
      <c r="IT128" s="53"/>
      <c r="IU128" s="53"/>
      <c r="IV128" s="53"/>
    </row>
    <row r="129" spans="1:61" ht="14.1" customHeight="1" x14ac:dyDescent="0.2">
      <c r="A129" s="44"/>
      <c r="B129" s="9"/>
      <c r="C129" s="26"/>
      <c r="D129" s="26"/>
      <c r="E129" s="26"/>
      <c r="F129" s="55"/>
      <c r="G129" s="55"/>
      <c r="H129" s="56"/>
    </row>
    <row r="130" spans="1:61" x14ac:dyDescent="0.2">
      <c r="A130" s="63" t="s">
        <v>41</v>
      </c>
      <c r="B130" s="61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</row>
    <row r="131" spans="1:61" ht="14.1" customHeight="1" x14ac:dyDescent="0.2">
      <c r="A131" s="63" t="s">
        <v>42</v>
      </c>
      <c r="B131" s="61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</row>
    <row r="132" spans="1:61" s="53" customFormat="1" x14ac:dyDescent="0.2">
      <c r="A132" s="63" t="s">
        <v>43</v>
      </c>
      <c r="B132" s="61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</row>
    <row r="133" spans="1:61" ht="14.1" customHeight="1" x14ac:dyDescent="0.2">
      <c r="A133" s="60"/>
      <c r="B133" s="61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</row>
    <row r="134" spans="1:61" ht="14.1" customHeight="1" x14ac:dyDescent="0.2">
      <c r="A134" s="76" t="s">
        <v>44</v>
      </c>
      <c r="B134" s="61"/>
      <c r="C134" s="60"/>
      <c r="D134" s="60"/>
      <c r="E134" s="60"/>
      <c r="F134" s="60"/>
      <c r="G134" s="60"/>
      <c r="H134" s="60"/>
      <c r="I134" s="62"/>
      <c r="J134" s="62"/>
      <c r="K134" s="62"/>
      <c r="L134" s="62"/>
      <c r="M134" s="62"/>
      <c r="N134" s="62"/>
      <c r="O134" s="62"/>
    </row>
    <row r="135" spans="1:61" ht="14.1" customHeight="1" x14ac:dyDescent="0.2"/>
    <row r="136" spans="1:61" ht="14.1" customHeight="1" x14ac:dyDescent="0.2"/>
    <row r="137" spans="1:61" ht="14.1" customHeight="1" x14ac:dyDescent="0.2"/>
    <row r="138" spans="1:61" ht="14.1" customHeight="1" x14ac:dyDescent="0.2"/>
    <row r="139" spans="1:61" ht="14.1" customHeight="1" x14ac:dyDescent="0.2"/>
    <row r="140" spans="1:61" ht="14.1" customHeight="1" x14ac:dyDescent="0.2"/>
    <row r="141" spans="1:61" ht="14.1" customHeight="1" x14ac:dyDescent="0.2"/>
    <row r="142" spans="1:61" ht="14.1" customHeight="1" x14ac:dyDescent="0.2"/>
    <row r="143" spans="1:61" ht="14.1" customHeight="1" x14ac:dyDescent="0.2"/>
    <row r="144" spans="1:61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</sheetData>
  <mergeCells count="3">
    <mergeCell ref="C3:H3"/>
    <mergeCell ref="C46:H46"/>
    <mergeCell ref="C88:H88"/>
  </mergeCells>
  <pageMargins left="0.7" right="0.7" top="0.75" bottom="0.75" header="0.511811023622047" footer="0.511811023622047"/>
  <pageSetup scale="72" orientation="landscape" horizontalDpi="300" verticalDpi="300"/>
  <rowBreaks count="2" manualBreakCount="2">
    <brk id="44" max="16383" man="1"/>
    <brk id="8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29"/>
  <sheetViews>
    <sheetView zoomScaleNormal="100" workbookViewId="0"/>
  </sheetViews>
  <sheetFormatPr defaultColWidth="9.140625" defaultRowHeight="12.75" x14ac:dyDescent="0.2"/>
  <cols>
    <col min="1" max="1" width="27.28515625" style="1" customWidth="1"/>
    <col min="2" max="2" width="10" style="1" customWidth="1"/>
    <col min="3" max="3" width="15.7109375" style="3" customWidth="1"/>
    <col min="4" max="7" width="14.7109375" style="3" customWidth="1"/>
    <col min="8" max="8" width="15.7109375" style="3" customWidth="1"/>
    <col min="9" max="9" width="3.7109375" style="3" customWidth="1"/>
    <col min="10" max="10" width="4.5703125" style="3" customWidth="1"/>
    <col min="11" max="12" width="9.140625" style="3" hidden="1"/>
    <col min="13" max="13" width="0.28515625" style="3" customWidth="1"/>
    <col min="14" max="14" width="9.140625" style="3" hidden="1"/>
    <col min="15" max="15" width="2.28515625" style="3" customWidth="1"/>
    <col min="16" max="257" width="9.140625" style="3"/>
  </cols>
  <sheetData>
    <row r="1" spans="1:26" ht="18" customHeight="1" x14ac:dyDescent="0.2">
      <c r="A1" s="4" t="s">
        <v>45</v>
      </c>
      <c r="B1" s="4"/>
      <c r="H1" s="6"/>
    </row>
    <row r="2" spans="1:26" x14ac:dyDescent="0.2">
      <c r="A2" s="7"/>
      <c r="B2" s="7"/>
      <c r="C2" s="7"/>
      <c r="D2" s="7"/>
      <c r="E2" s="7"/>
      <c r="F2" s="7"/>
      <c r="G2" s="7"/>
      <c r="H2" s="7"/>
    </row>
    <row r="3" spans="1:26" ht="18" customHeight="1" x14ac:dyDescent="0.2">
      <c r="B3" s="44"/>
      <c r="C3" s="96" t="s">
        <v>1</v>
      </c>
      <c r="D3" s="96"/>
      <c r="E3" s="96"/>
      <c r="F3" s="96"/>
      <c r="G3" s="96"/>
      <c r="H3" s="96"/>
    </row>
    <row r="4" spans="1:26" ht="39" customHeight="1" x14ac:dyDescent="0.25">
      <c r="A4" s="11" t="s">
        <v>2</v>
      </c>
      <c r="B4" s="77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J4" s="1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4.1" customHeight="1" x14ac:dyDescent="0.25">
      <c r="A5" s="1" t="s">
        <v>10</v>
      </c>
      <c r="B5" s="1">
        <v>2019</v>
      </c>
      <c r="C5" s="22">
        <v>65107</v>
      </c>
      <c r="D5" s="22">
        <v>64099</v>
      </c>
      <c r="E5" s="20">
        <f>D5/C5</f>
        <v>0.98451779378561444</v>
      </c>
      <c r="F5" s="22">
        <v>32952</v>
      </c>
      <c r="G5" s="20">
        <f>F5/C5</f>
        <v>0.5061206936274133</v>
      </c>
      <c r="H5" s="23">
        <v>6.3</v>
      </c>
      <c r="J5" s="13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4.1" customHeight="1" x14ac:dyDescent="0.25">
      <c r="A6" s="3"/>
      <c r="B6" s="1">
        <v>2018</v>
      </c>
      <c r="C6" s="22">
        <v>59790</v>
      </c>
      <c r="D6" s="22">
        <f>59359+147</f>
        <v>59506</v>
      </c>
      <c r="E6" s="20">
        <v>0.995</v>
      </c>
      <c r="F6" s="22">
        <v>30929</v>
      </c>
      <c r="G6" s="20">
        <v>0.52</v>
      </c>
      <c r="H6" s="23">
        <v>8.8000000000000007</v>
      </c>
      <c r="J6" s="13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4.1" customHeight="1" x14ac:dyDescent="0.2">
      <c r="B7" s="1">
        <v>2017</v>
      </c>
      <c r="C7" s="22">
        <v>61819</v>
      </c>
      <c r="D7" s="22">
        <f>63408+424</f>
        <v>63832</v>
      </c>
      <c r="E7" s="20">
        <v>1.0325628043158299</v>
      </c>
      <c r="F7" s="22">
        <v>32006</v>
      </c>
      <c r="G7" s="20">
        <v>0.50476280595508505</v>
      </c>
      <c r="H7" s="23">
        <v>5.1911567118602697</v>
      </c>
      <c r="J7" s="19"/>
    </row>
    <row r="8" spans="1:26" ht="14.1" customHeight="1" x14ac:dyDescent="0.2">
      <c r="C8" s="22"/>
      <c r="D8" s="22"/>
      <c r="E8" s="20"/>
      <c r="F8" s="22"/>
      <c r="G8" s="20"/>
      <c r="H8" s="23"/>
      <c r="J8" s="21"/>
    </row>
    <row r="9" spans="1:26" ht="14.1" customHeight="1" x14ac:dyDescent="0.2">
      <c r="A9" s="1" t="s">
        <v>11</v>
      </c>
      <c r="B9" s="1">
        <v>2019</v>
      </c>
      <c r="C9" s="22">
        <v>22984</v>
      </c>
      <c r="D9" s="22">
        <v>25038</v>
      </c>
      <c r="E9" s="20">
        <f>D9/C9</f>
        <v>1.089366515837104</v>
      </c>
      <c r="F9" s="22">
        <v>13048</v>
      </c>
      <c r="G9" s="20">
        <f>F9/C9</f>
        <v>0.56769926905673507</v>
      </c>
      <c r="H9" s="23">
        <v>3.2</v>
      </c>
    </row>
    <row r="10" spans="1:26" ht="14.1" customHeight="1" x14ac:dyDescent="0.2">
      <c r="A10" s="3"/>
      <c r="B10" s="1">
        <v>2018</v>
      </c>
      <c r="C10" s="22">
        <v>19556</v>
      </c>
      <c r="D10" s="22">
        <f>19664+91</f>
        <v>19755</v>
      </c>
      <c r="E10" s="20">
        <v>1.01</v>
      </c>
      <c r="F10" s="22">
        <v>13454</v>
      </c>
      <c r="G10" s="20">
        <v>0.68100000000000005</v>
      </c>
      <c r="H10" s="23">
        <v>5.8</v>
      </c>
    </row>
    <row r="11" spans="1:26" ht="14.1" customHeight="1" x14ac:dyDescent="0.2">
      <c r="B11" s="1">
        <v>2017</v>
      </c>
      <c r="C11" s="22">
        <v>21925</v>
      </c>
      <c r="D11" s="22">
        <f>24226+67</f>
        <v>24293</v>
      </c>
      <c r="E11" s="20">
        <v>1.1080000000000001</v>
      </c>
      <c r="F11" s="22">
        <v>13879</v>
      </c>
      <c r="G11" s="20">
        <v>0.57299999999999995</v>
      </c>
      <c r="H11" s="23">
        <v>3.3005668364784402</v>
      </c>
    </row>
    <row r="12" spans="1:26" ht="14.1" customHeight="1" x14ac:dyDescent="0.2">
      <c r="C12" s="22"/>
      <c r="D12" s="22"/>
      <c r="E12" s="20"/>
      <c r="F12" s="22"/>
      <c r="G12" s="20"/>
      <c r="H12" s="23"/>
    </row>
    <row r="13" spans="1:26" ht="14.1" customHeight="1" x14ac:dyDescent="0.2">
      <c r="A13" s="1" t="s">
        <v>12</v>
      </c>
      <c r="B13" s="1">
        <v>2019</v>
      </c>
      <c r="C13" s="22">
        <v>42517</v>
      </c>
      <c r="D13" s="22">
        <v>44657</v>
      </c>
      <c r="E13" s="20">
        <f>D13/C13</f>
        <v>1.0503328080532492</v>
      </c>
      <c r="F13" s="22">
        <v>22983</v>
      </c>
      <c r="G13" s="20">
        <f>F13/C13</f>
        <v>0.54056024648963941</v>
      </c>
      <c r="H13" s="23">
        <v>5.7</v>
      </c>
    </row>
    <row r="14" spans="1:26" ht="14.1" customHeight="1" x14ac:dyDescent="0.2">
      <c r="A14" s="3"/>
      <c r="B14" s="1">
        <v>2018</v>
      </c>
      <c r="C14" s="22">
        <v>39780</v>
      </c>
      <c r="D14" s="22">
        <f>39937+206</f>
        <v>40143</v>
      </c>
      <c r="E14" s="20">
        <v>1.0089999999999999</v>
      </c>
      <c r="F14" s="22">
        <v>22995</v>
      </c>
      <c r="G14" s="20">
        <v>0.57299999999999995</v>
      </c>
      <c r="H14" s="23">
        <v>6.1</v>
      </c>
    </row>
    <row r="15" spans="1:26" ht="14.1" customHeight="1" x14ac:dyDescent="0.2">
      <c r="B15" s="1">
        <v>2017</v>
      </c>
      <c r="C15" s="22">
        <v>42763</v>
      </c>
      <c r="D15" s="22">
        <f>45189+530</f>
        <v>45719</v>
      </c>
      <c r="E15" s="20">
        <v>1.069</v>
      </c>
      <c r="F15" s="22">
        <v>21182</v>
      </c>
      <c r="G15" s="20">
        <v>0.46899999999999997</v>
      </c>
      <c r="H15" s="23">
        <v>4.76081483176928</v>
      </c>
    </row>
    <row r="16" spans="1:26" ht="14.1" customHeight="1" x14ac:dyDescent="0.2">
      <c r="C16" s="22"/>
      <c r="D16" s="22"/>
      <c r="E16" s="20"/>
      <c r="F16" s="22"/>
      <c r="G16" s="20"/>
      <c r="H16" s="23"/>
    </row>
    <row r="17" spans="1:9" ht="14.1" customHeight="1" x14ac:dyDescent="0.2">
      <c r="A17" s="1" t="s">
        <v>13</v>
      </c>
      <c r="B17" s="1">
        <v>2019</v>
      </c>
      <c r="C17" s="22">
        <v>29372</v>
      </c>
      <c r="D17" s="22">
        <v>29646</v>
      </c>
      <c r="E17" s="20">
        <f>D17/C17</f>
        <v>1.0093286122838077</v>
      </c>
      <c r="F17" s="22">
        <v>19516</v>
      </c>
      <c r="G17" s="20">
        <f>F17/C17</f>
        <v>0.66444232602478548</v>
      </c>
      <c r="H17" s="23">
        <v>5.5</v>
      </c>
    </row>
    <row r="18" spans="1:9" ht="14.1" customHeight="1" x14ac:dyDescent="0.2">
      <c r="A18" s="3"/>
      <c r="B18" s="1">
        <v>2018</v>
      </c>
      <c r="C18" s="22">
        <v>43966</v>
      </c>
      <c r="D18" s="22">
        <f>44348+346</f>
        <v>44694</v>
      </c>
      <c r="E18" s="20">
        <v>1.016</v>
      </c>
      <c r="F18" s="22">
        <v>26995</v>
      </c>
      <c r="G18" s="20">
        <v>0.60399999999999998</v>
      </c>
      <c r="H18" s="23">
        <v>6</v>
      </c>
    </row>
    <row r="19" spans="1:9" ht="14.1" customHeight="1" x14ac:dyDescent="0.2">
      <c r="B19" s="1">
        <v>2017</v>
      </c>
      <c r="C19" s="22">
        <v>37691</v>
      </c>
      <c r="D19" s="22">
        <f>24705+416</f>
        <v>25121</v>
      </c>
      <c r="E19" s="20">
        <v>0.66600000000000004</v>
      </c>
      <c r="F19" s="22">
        <v>16951</v>
      </c>
      <c r="G19" s="20">
        <v>0.68600000000000005</v>
      </c>
      <c r="H19" s="23">
        <v>4.8927575809296204</v>
      </c>
    </row>
    <row r="20" spans="1:9" ht="14.1" customHeight="1" x14ac:dyDescent="0.2">
      <c r="C20" s="22"/>
      <c r="D20" s="22"/>
      <c r="E20" s="20"/>
      <c r="F20" s="22"/>
      <c r="G20" s="20"/>
      <c r="H20" s="23"/>
      <c r="I20" s="26"/>
    </row>
    <row r="21" spans="1:9" ht="14.1" customHeight="1" x14ac:dyDescent="0.2">
      <c r="A21" s="1" t="s">
        <v>14</v>
      </c>
      <c r="B21" s="1">
        <v>2019</v>
      </c>
      <c r="C21" s="22">
        <v>30126</v>
      </c>
      <c r="D21" s="22">
        <v>28779</v>
      </c>
      <c r="E21" s="20">
        <f>D21/C21</f>
        <v>0.9552877912766381</v>
      </c>
      <c r="F21" s="22">
        <v>12331</v>
      </c>
      <c r="G21" s="20">
        <f>F21/C21</f>
        <v>0.40931421363606185</v>
      </c>
      <c r="H21" s="23">
        <v>2.4</v>
      </c>
      <c r="I21" s="26"/>
    </row>
    <row r="22" spans="1:9" ht="14.1" customHeight="1" x14ac:dyDescent="0.2">
      <c r="A22" s="3"/>
      <c r="B22" s="1">
        <v>2018</v>
      </c>
      <c r="C22" s="22">
        <v>24892</v>
      </c>
      <c r="D22" s="22">
        <f>16683+142</f>
        <v>16825</v>
      </c>
      <c r="E22" s="20">
        <v>0.67600000000000005</v>
      </c>
      <c r="F22" s="22">
        <v>10590</v>
      </c>
      <c r="G22" s="20">
        <v>0.629</v>
      </c>
      <c r="H22" s="23">
        <v>3.6</v>
      </c>
      <c r="I22" s="26"/>
    </row>
    <row r="23" spans="1:9" ht="14.1" customHeight="1" x14ac:dyDescent="0.2">
      <c r="B23" s="1">
        <v>2017</v>
      </c>
      <c r="C23" s="22">
        <v>25321</v>
      </c>
      <c r="D23" s="22">
        <f>25586+198</f>
        <v>25784</v>
      </c>
      <c r="E23" s="20">
        <v>1.018</v>
      </c>
      <c r="F23" s="22">
        <v>12964</v>
      </c>
      <c r="G23" s="20">
        <v>0.50700000000000001</v>
      </c>
      <c r="H23" s="23">
        <v>5.2055827989437997</v>
      </c>
      <c r="I23" s="26"/>
    </row>
    <row r="24" spans="1:9" ht="14.1" customHeight="1" x14ac:dyDescent="0.2">
      <c r="C24" s="22"/>
      <c r="D24" s="22"/>
      <c r="E24" s="20"/>
      <c r="F24" s="22"/>
      <c r="G24" s="20"/>
      <c r="H24" s="23"/>
      <c r="I24" s="26"/>
    </row>
    <row r="25" spans="1:9" ht="14.1" customHeight="1" x14ac:dyDescent="0.2">
      <c r="A25" s="1" t="s">
        <v>15</v>
      </c>
      <c r="B25" s="1">
        <v>2019</v>
      </c>
      <c r="C25" s="22">
        <v>40834</v>
      </c>
      <c r="D25" s="22">
        <v>41793</v>
      </c>
      <c r="E25" s="20">
        <f>D25/C25</f>
        <v>1.0234853308517411</v>
      </c>
      <c r="F25" s="22">
        <v>22183</v>
      </c>
      <c r="G25" s="20">
        <f>F25/C25</f>
        <v>0.54324827349757554</v>
      </c>
      <c r="H25" s="23">
        <v>2.4</v>
      </c>
      <c r="I25" s="26"/>
    </row>
    <row r="26" spans="1:9" ht="14.1" customHeight="1" x14ac:dyDescent="0.2">
      <c r="A26" s="3"/>
      <c r="B26" s="1">
        <v>2018</v>
      </c>
      <c r="C26" s="22">
        <v>32751</v>
      </c>
      <c r="D26" s="22">
        <f>31499+153</f>
        <v>31652</v>
      </c>
      <c r="E26" s="20">
        <v>0.96599999999999997</v>
      </c>
      <c r="F26" s="22">
        <v>21680</v>
      </c>
      <c r="G26" s="20">
        <v>0.68500000000000005</v>
      </c>
      <c r="H26" s="23">
        <v>4.2</v>
      </c>
      <c r="I26" s="26"/>
    </row>
    <row r="27" spans="1:9" ht="14.1" customHeight="1" x14ac:dyDescent="0.2">
      <c r="B27" s="1">
        <v>2017</v>
      </c>
      <c r="C27" s="22">
        <v>37465</v>
      </c>
      <c r="D27" s="22">
        <f>41983+184</f>
        <v>42167</v>
      </c>
      <c r="E27" s="20">
        <v>1.1259999999999999</v>
      </c>
      <c r="F27" s="22">
        <v>20369</v>
      </c>
      <c r="G27" s="20">
        <v>0.48499999999999999</v>
      </c>
      <c r="H27" s="23">
        <v>2.6138199790894401</v>
      </c>
      <c r="I27" s="26"/>
    </row>
    <row r="28" spans="1:9" ht="14.1" customHeight="1" x14ac:dyDescent="0.2">
      <c r="C28" s="22"/>
      <c r="D28" s="22"/>
      <c r="E28" s="20"/>
      <c r="F28" s="22"/>
      <c r="G28" s="20"/>
      <c r="H28" s="23"/>
      <c r="I28" s="26"/>
    </row>
    <row r="29" spans="1:9" ht="14.1" customHeight="1" x14ac:dyDescent="0.2">
      <c r="A29" s="1" t="s">
        <v>16</v>
      </c>
      <c r="B29" s="1">
        <v>2019</v>
      </c>
      <c r="C29" s="22">
        <v>36924</v>
      </c>
      <c r="D29" s="22">
        <v>37278</v>
      </c>
      <c r="E29" s="20">
        <f>D29/C29</f>
        <v>1.0095872603184921</v>
      </c>
      <c r="F29" s="22">
        <v>26650</v>
      </c>
      <c r="G29" s="20">
        <f>F29/C29</f>
        <v>0.72175278951359545</v>
      </c>
      <c r="H29" s="23">
        <v>3.8</v>
      </c>
      <c r="I29" s="26"/>
    </row>
    <row r="30" spans="1:9" ht="14.1" customHeight="1" x14ac:dyDescent="0.2">
      <c r="A30" s="3"/>
      <c r="B30" s="1">
        <v>2018</v>
      </c>
      <c r="C30" s="22">
        <v>40729</v>
      </c>
      <c r="D30" s="22">
        <f>33471+49</f>
        <v>33520</v>
      </c>
      <c r="E30" s="20">
        <v>0.82299999999999995</v>
      </c>
      <c r="F30" s="22">
        <v>21093</v>
      </c>
      <c r="G30" s="20">
        <v>0.629</v>
      </c>
      <c r="H30" s="23">
        <v>4.4000000000000004</v>
      </c>
      <c r="I30" s="26"/>
    </row>
    <row r="31" spans="1:9" ht="14.1" customHeight="1" x14ac:dyDescent="0.2">
      <c r="B31" s="1">
        <v>2017</v>
      </c>
      <c r="C31" s="22">
        <v>40391</v>
      </c>
      <c r="D31" s="22">
        <f>36179+17</f>
        <v>36196</v>
      </c>
      <c r="E31" s="20">
        <v>0.89600000000000002</v>
      </c>
      <c r="F31" s="22">
        <v>24008</v>
      </c>
      <c r="G31" s="20">
        <v>0.66400000000000003</v>
      </c>
      <c r="H31" s="23">
        <v>5.7140180787785102</v>
      </c>
      <c r="I31" s="26"/>
    </row>
    <row r="32" spans="1:9" ht="14.1" customHeight="1" x14ac:dyDescent="0.2">
      <c r="C32" s="22"/>
      <c r="D32" s="22"/>
      <c r="E32" s="20"/>
      <c r="F32" s="22"/>
      <c r="G32" s="20"/>
      <c r="H32" s="23"/>
      <c r="I32" s="26"/>
    </row>
    <row r="33" spans="1:9" ht="14.1" customHeight="1" x14ac:dyDescent="0.2">
      <c r="A33" s="1" t="s">
        <v>17</v>
      </c>
      <c r="B33" s="1">
        <v>2019</v>
      </c>
      <c r="C33" s="22">
        <v>14351</v>
      </c>
      <c r="D33" s="22">
        <v>15383</v>
      </c>
      <c r="E33" s="20">
        <f>D33/C33</f>
        <v>1.0719113650616683</v>
      </c>
      <c r="F33" s="22">
        <v>10113</v>
      </c>
      <c r="G33" s="20">
        <f>F33/C33</f>
        <v>0.70468956867117272</v>
      </c>
      <c r="H33" s="23">
        <v>5</v>
      </c>
      <c r="I33" s="26"/>
    </row>
    <row r="34" spans="1:9" ht="14.1" customHeight="1" x14ac:dyDescent="0.2">
      <c r="A34" s="3"/>
      <c r="B34" s="1">
        <v>2018</v>
      </c>
      <c r="C34" s="22">
        <v>15691.75</v>
      </c>
      <c r="D34" s="22">
        <f>14951+56</f>
        <v>15007</v>
      </c>
      <c r="E34" s="20">
        <v>0.95599999999999996</v>
      </c>
      <c r="F34" s="22">
        <v>9723</v>
      </c>
      <c r="G34" s="20">
        <v>0.64800000000000002</v>
      </c>
      <c r="H34" s="23">
        <v>6.6</v>
      </c>
      <c r="I34" s="26"/>
    </row>
    <row r="35" spans="1:9" ht="14.1" customHeight="1" x14ac:dyDescent="0.2">
      <c r="B35" s="1">
        <v>2017</v>
      </c>
      <c r="C35" s="22">
        <v>15142</v>
      </c>
      <c r="D35" s="22">
        <f>13963+63</f>
        <v>14026</v>
      </c>
      <c r="E35" s="20">
        <v>0.92600000000000005</v>
      </c>
      <c r="F35" s="22">
        <v>8160</v>
      </c>
      <c r="G35" s="20">
        <v>0.58399999999999996</v>
      </c>
      <c r="H35" s="23">
        <v>4.9174569722514896</v>
      </c>
      <c r="I35" s="26"/>
    </row>
    <row r="36" spans="1:9" ht="14.1" customHeight="1" x14ac:dyDescent="0.2">
      <c r="C36" s="22"/>
      <c r="D36" s="22"/>
      <c r="E36" s="20"/>
      <c r="F36" s="22"/>
      <c r="G36" s="20"/>
      <c r="H36" s="23"/>
      <c r="I36" s="26"/>
    </row>
    <row r="37" spans="1:9" ht="14.1" customHeight="1" x14ac:dyDescent="0.2">
      <c r="A37" s="1" t="s">
        <v>18</v>
      </c>
      <c r="B37" s="1">
        <v>2019</v>
      </c>
      <c r="C37" s="22">
        <v>34979</v>
      </c>
      <c r="D37" s="22">
        <v>35533</v>
      </c>
      <c r="E37" s="20">
        <f>D37/C37</f>
        <v>1.0158380742731352</v>
      </c>
      <c r="F37" s="22">
        <v>16354</v>
      </c>
      <c r="G37" s="20">
        <f>F37/C37</f>
        <v>0.46753766545641673</v>
      </c>
      <c r="H37" s="23">
        <v>3.5</v>
      </c>
      <c r="I37" s="26"/>
    </row>
    <row r="38" spans="1:9" ht="14.1" customHeight="1" x14ac:dyDescent="0.2">
      <c r="A38" s="3"/>
      <c r="B38" s="1">
        <v>2018</v>
      </c>
      <c r="C38" s="22">
        <v>26867</v>
      </c>
      <c r="D38" s="22">
        <f>27312+75</f>
        <v>27387</v>
      </c>
      <c r="E38" s="20">
        <v>1.0189999999999999</v>
      </c>
      <c r="F38" s="22">
        <v>18149</v>
      </c>
      <c r="G38" s="20">
        <v>0.66300000000000003</v>
      </c>
      <c r="H38" s="23">
        <v>3.3</v>
      </c>
      <c r="I38" s="26"/>
    </row>
    <row r="39" spans="1:9" ht="14.1" customHeight="1" x14ac:dyDescent="0.2">
      <c r="B39" s="1">
        <v>2017</v>
      </c>
      <c r="C39" s="22">
        <v>31848</v>
      </c>
      <c r="D39" s="22">
        <f>36691+125</f>
        <v>36816</v>
      </c>
      <c r="E39" s="20">
        <v>1.1559999999999999</v>
      </c>
      <c r="F39" s="22">
        <v>16636</v>
      </c>
      <c r="G39" s="20">
        <v>0.45300000000000001</v>
      </c>
      <c r="H39" s="23">
        <v>4.4428855372384</v>
      </c>
      <c r="I39" s="26"/>
    </row>
    <row r="40" spans="1:9" ht="14.1" customHeight="1" x14ac:dyDescent="0.2">
      <c r="C40" s="22"/>
      <c r="D40" s="22"/>
      <c r="E40" s="20"/>
      <c r="F40" s="22"/>
      <c r="G40" s="20"/>
      <c r="H40" s="23"/>
      <c r="I40" s="26"/>
    </row>
    <row r="41" spans="1:9" ht="14.1" customHeight="1" x14ac:dyDescent="0.2">
      <c r="A41" s="27" t="s">
        <v>19</v>
      </c>
      <c r="B41" s="27">
        <v>2019</v>
      </c>
      <c r="C41" s="29">
        <v>317194</v>
      </c>
      <c r="D41" s="33">
        <v>322206</v>
      </c>
      <c r="E41" s="32">
        <f>D41/C41</f>
        <v>1.0158010555054635</v>
      </c>
      <c r="F41" s="33">
        <v>176130</v>
      </c>
      <c r="G41" s="32">
        <f>F41/C41</f>
        <v>0.55527532046633921</v>
      </c>
      <c r="H41" s="34">
        <v>4.4000000000000004</v>
      </c>
      <c r="I41" s="26"/>
    </row>
    <row r="42" spans="1:9" ht="14.1" customHeight="1" x14ac:dyDescent="0.2">
      <c r="A42" s="27"/>
      <c r="B42" s="27">
        <v>2018</v>
      </c>
      <c r="C42" s="33">
        <v>304023</v>
      </c>
      <c r="D42" s="33">
        <f>287170+1265</f>
        <v>288435</v>
      </c>
      <c r="E42" s="32">
        <v>0.94799999999999995</v>
      </c>
      <c r="F42" s="33">
        <v>175608</v>
      </c>
      <c r="G42" s="32">
        <v>0.60799999999999998</v>
      </c>
      <c r="H42" s="34">
        <v>5.7</v>
      </c>
      <c r="I42" s="26"/>
    </row>
    <row r="43" spans="1:9" ht="14.1" customHeight="1" x14ac:dyDescent="0.2">
      <c r="A43" s="27"/>
      <c r="B43" s="27">
        <v>2017</v>
      </c>
      <c r="C43" s="33">
        <v>314363</v>
      </c>
      <c r="D43" s="33">
        <f>311930+2024</f>
        <v>313954</v>
      </c>
      <c r="E43" s="32">
        <v>0.999</v>
      </c>
      <c r="F43" s="33">
        <v>166155</v>
      </c>
      <c r="G43" s="32">
        <v>0.53300000000000003</v>
      </c>
      <c r="H43" s="34">
        <v>4.5997060967013503</v>
      </c>
      <c r="I43" s="26"/>
    </row>
    <row r="44" spans="1:9" x14ac:dyDescent="0.2">
      <c r="A44" s="65"/>
      <c r="B44" s="65"/>
      <c r="C44" s="67"/>
      <c r="D44" s="67"/>
      <c r="E44" s="67"/>
      <c r="F44" s="68"/>
      <c r="G44" s="68"/>
      <c r="H44" s="69"/>
    </row>
    <row r="45" spans="1:9" x14ac:dyDescent="0.2">
      <c r="A45" s="65"/>
      <c r="B45" s="65"/>
      <c r="C45" s="67"/>
      <c r="D45" s="67"/>
      <c r="E45" s="67"/>
      <c r="F45" s="68"/>
      <c r="G45" s="68"/>
      <c r="H45" s="69"/>
    </row>
    <row r="46" spans="1:9" ht="18" customHeight="1" x14ac:dyDescent="0.2">
      <c r="A46" s="44"/>
      <c r="B46" s="44"/>
      <c r="C46" s="96" t="s">
        <v>20</v>
      </c>
      <c r="D46" s="96"/>
      <c r="E46" s="96"/>
      <c r="F46" s="96"/>
      <c r="G46" s="96"/>
      <c r="H46" s="96"/>
    </row>
    <row r="47" spans="1:9" ht="39" customHeight="1" x14ac:dyDescent="0.2">
      <c r="A47" s="11" t="s">
        <v>2</v>
      </c>
      <c r="B47" s="77" t="s">
        <v>3</v>
      </c>
      <c r="C47" s="10" t="s">
        <v>21</v>
      </c>
      <c r="D47" s="10" t="s">
        <v>5</v>
      </c>
      <c r="E47" s="10" t="s">
        <v>22</v>
      </c>
      <c r="F47" s="10" t="s">
        <v>23</v>
      </c>
      <c r="G47" s="10" t="s">
        <v>8</v>
      </c>
      <c r="H47" s="10" t="s">
        <v>9</v>
      </c>
    </row>
    <row r="48" spans="1:9" ht="14.1" customHeight="1" x14ac:dyDescent="0.2">
      <c r="A48" s="1" t="s">
        <v>10</v>
      </c>
      <c r="B48" s="1">
        <v>2019</v>
      </c>
      <c r="C48" s="22">
        <v>12947</v>
      </c>
      <c r="D48" s="22">
        <v>12907</v>
      </c>
      <c r="E48" s="20">
        <f>D48/C48</f>
        <v>0.99691048119255421</v>
      </c>
      <c r="F48" s="22">
        <v>4118</v>
      </c>
      <c r="G48" s="20">
        <f>F48/C48</f>
        <v>0.31806596122653896</v>
      </c>
      <c r="H48" s="23">
        <v>1.1000000000000001</v>
      </c>
    </row>
    <row r="49" spans="1:8" ht="14.1" customHeight="1" x14ac:dyDescent="0.2">
      <c r="A49" s="3"/>
      <c r="B49" s="1">
        <v>2018</v>
      </c>
      <c r="C49" s="22">
        <v>12346</v>
      </c>
      <c r="D49" s="22">
        <v>12368</v>
      </c>
      <c r="E49" s="20">
        <v>1.0017819536692001</v>
      </c>
      <c r="F49" s="22">
        <v>4040</v>
      </c>
      <c r="G49" s="20">
        <f>F49/D49</f>
        <v>0.32664941785252266</v>
      </c>
      <c r="H49" s="23">
        <v>3.6</v>
      </c>
    </row>
    <row r="50" spans="1:8" ht="14.1" customHeight="1" x14ac:dyDescent="0.2">
      <c r="B50" s="1">
        <v>2017</v>
      </c>
      <c r="C50" s="22">
        <v>12047</v>
      </c>
      <c r="D50" s="22">
        <v>11970</v>
      </c>
      <c r="E50" s="20">
        <v>0.99360836722835599</v>
      </c>
      <c r="F50" s="22">
        <v>3752</v>
      </c>
      <c r="G50" s="20">
        <v>0.31345029239766098</v>
      </c>
      <c r="H50" s="23">
        <v>1.59108989657916</v>
      </c>
    </row>
    <row r="51" spans="1:8" ht="14.1" customHeight="1" x14ac:dyDescent="0.2">
      <c r="A51" s="3"/>
      <c r="C51" s="22"/>
      <c r="D51" s="22"/>
      <c r="E51" s="20"/>
      <c r="F51" s="22"/>
      <c r="G51" s="20"/>
      <c r="H51" s="23"/>
    </row>
    <row r="52" spans="1:8" ht="14.1" customHeight="1" x14ac:dyDescent="0.2">
      <c r="A52" s="1" t="s">
        <v>11</v>
      </c>
      <c r="B52" s="1">
        <v>2019</v>
      </c>
      <c r="C52" s="22">
        <v>4606</v>
      </c>
      <c r="D52" s="22">
        <v>4567</v>
      </c>
      <c r="E52" s="20">
        <f>D52/C52</f>
        <v>0.9915327833260964</v>
      </c>
      <c r="F52" s="22">
        <v>1775</v>
      </c>
      <c r="G52" s="20">
        <f>F52/C52</f>
        <v>0.38536691272253581</v>
      </c>
      <c r="H52" s="23">
        <v>5.2</v>
      </c>
    </row>
    <row r="53" spans="1:8" ht="14.1" customHeight="1" x14ac:dyDescent="0.2">
      <c r="A53" s="3"/>
      <c r="B53" s="1">
        <v>2018</v>
      </c>
      <c r="C53" s="22">
        <v>4473</v>
      </c>
      <c r="D53" s="22">
        <v>4452</v>
      </c>
      <c r="E53" s="20">
        <v>0.99530516431924898</v>
      </c>
      <c r="F53" s="22">
        <v>1701</v>
      </c>
      <c r="G53" s="20">
        <f>F53/D53</f>
        <v>0.38207547169811323</v>
      </c>
      <c r="H53" s="23">
        <v>0</v>
      </c>
    </row>
    <row r="54" spans="1:8" ht="14.1" customHeight="1" x14ac:dyDescent="0.2">
      <c r="B54" s="1">
        <v>2017</v>
      </c>
      <c r="C54" s="22">
        <v>4300</v>
      </c>
      <c r="D54" s="22">
        <v>4292</v>
      </c>
      <c r="E54" s="20">
        <v>0.99813953488372098</v>
      </c>
      <c r="F54" s="22">
        <v>1854</v>
      </c>
      <c r="G54" s="20">
        <v>0.43196644920782901</v>
      </c>
      <c r="H54" s="23">
        <v>2.8409090909090899</v>
      </c>
    </row>
    <row r="55" spans="1:8" ht="14.1" customHeight="1" x14ac:dyDescent="0.2">
      <c r="C55" s="22"/>
      <c r="D55" s="22"/>
      <c r="E55" s="20"/>
      <c r="F55" s="22"/>
      <c r="G55" s="20"/>
      <c r="H55" s="23"/>
    </row>
    <row r="56" spans="1:8" ht="14.1" customHeight="1" x14ac:dyDescent="0.2">
      <c r="A56" s="1" t="s">
        <v>12</v>
      </c>
      <c r="B56" s="1">
        <v>2019</v>
      </c>
      <c r="C56" s="22">
        <v>8717</v>
      </c>
      <c r="D56" s="22">
        <v>8695</v>
      </c>
      <c r="E56" s="20">
        <f>D56/C56</f>
        <v>0.99747619593896986</v>
      </c>
      <c r="F56" s="22">
        <v>2776</v>
      </c>
      <c r="G56" s="20">
        <f>F56/C56</f>
        <v>0.31845818515544339</v>
      </c>
      <c r="H56" s="23">
        <v>1.4</v>
      </c>
    </row>
    <row r="57" spans="1:8" ht="14.1" customHeight="1" x14ac:dyDescent="0.2">
      <c r="B57" s="1">
        <v>2018</v>
      </c>
      <c r="C57" s="22">
        <v>8357</v>
      </c>
      <c r="D57" s="22">
        <v>8360</v>
      </c>
      <c r="E57" s="20">
        <v>1.0003589804953901</v>
      </c>
      <c r="F57" s="22">
        <v>2704</v>
      </c>
      <c r="G57" s="20">
        <f>F57/D57</f>
        <v>0.32344497607655504</v>
      </c>
      <c r="H57" s="23">
        <v>2.1</v>
      </c>
    </row>
    <row r="58" spans="1:8" ht="14.1" customHeight="1" x14ac:dyDescent="0.2">
      <c r="B58" s="1">
        <v>2017</v>
      </c>
      <c r="C58" s="22">
        <v>8299</v>
      </c>
      <c r="D58" s="22">
        <v>9894</v>
      </c>
      <c r="E58" s="20">
        <v>1.3630557898542</v>
      </c>
      <c r="F58" s="22">
        <v>3900</v>
      </c>
      <c r="G58" s="20">
        <v>0.34476661951909499</v>
      </c>
      <c r="H58" s="23">
        <v>2.23588596981554</v>
      </c>
    </row>
    <row r="59" spans="1:8" ht="14.1" customHeight="1" x14ac:dyDescent="0.2">
      <c r="C59" s="22"/>
      <c r="D59" s="22"/>
      <c r="E59" s="20"/>
      <c r="F59" s="22"/>
      <c r="G59" s="20"/>
      <c r="H59" s="23"/>
    </row>
    <row r="60" spans="1:8" ht="14.1" customHeight="1" x14ac:dyDescent="0.2">
      <c r="A60" s="1" t="s">
        <v>13</v>
      </c>
      <c r="B60" s="1">
        <v>2019</v>
      </c>
      <c r="C60" s="22">
        <v>7902</v>
      </c>
      <c r="D60" s="22">
        <v>7840</v>
      </c>
      <c r="E60" s="20">
        <f>D60/C60</f>
        <v>0.99215388509238167</v>
      </c>
      <c r="F60" s="22">
        <v>2329</v>
      </c>
      <c r="G60" s="20">
        <f>F60/C60</f>
        <v>0.294735509997469</v>
      </c>
      <c r="H60" s="23">
        <v>1.9</v>
      </c>
    </row>
    <row r="61" spans="1:8" ht="14.1" customHeight="1" x14ac:dyDescent="0.2">
      <c r="A61" s="3"/>
      <c r="B61" s="1">
        <v>2018</v>
      </c>
      <c r="C61" s="22">
        <v>7812</v>
      </c>
      <c r="D61" s="22">
        <v>9894</v>
      </c>
      <c r="E61" s="20">
        <v>1.26651305683564</v>
      </c>
      <c r="F61" s="22">
        <v>3436</v>
      </c>
      <c r="G61" s="20">
        <f>F61/D61</f>
        <v>0.34728118051344248</v>
      </c>
      <c r="H61" s="23">
        <v>2.1</v>
      </c>
    </row>
    <row r="62" spans="1:8" ht="14.1" customHeight="1" x14ac:dyDescent="0.2">
      <c r="B62" s="1">
        <v>2017</v>
      </c>
      <c r="C62" s="22">
        <v>7896</v>
      </c>
      <c r="D62" s="22">
        <v>8501</v>
      </c>
      <c r="E62" s="20">
        <v>1.0766210739615001</v>
      </c>
      <c r="F62" s="22">
        <v>3022</v>
      </c>
      <c r="G62" s="20">
        <v>0.35548758969533001</v>
      </c>
      <c r="H62" s="23">
        <v>2.5630072618539099</v>
      </c>
    </row>
    <row r="63" spans="1:8" ht="14.1" customHeight="1" x14ac:dyDescent="0.2">
      <c r="C63" s="22"/>
      <c r="D63" s="22"/>
      <c r="E63" s="20"/>
      <c r="F63" s="22"/>
      <c r="G63" s="20"/>
      <c r="H63" s="23"/>
    </row>
    <row r="64" spans="1:8" ht="14.1" customHeight="1" x14ac:dyDescent="0.2">
      <c r="A64" s="1" t="s">
        <v>14</v>
      </c>
      <c r="B64" s="1">
        <v>2019</v>
      </c>
      <c r="C64" s="22">
        <v>5632</v>
      </c>
      <c r="D64" s="22">
        <v>5297</v>
      </c>
      <c r="E64" s="20">
        <f>D64/C64</f>
        <v>0.94051846590909094</v>
      </c>
      <c r="F64" s="22">
        <v>1306</v>
      </c>
      <c r="G64" s="20">
        <f>F64/C64</f>
        <v>0.23188920454545456</v>
      </c>
      <c r="H64" s="23">
        <v>1.6</v>
      </c>
    </row>
    <row r="65" spans="1:12" ht="14.1" customHeight="1" x14ac:dyDescent="0.2">
      <c r="A65" s="3"/>
      <c r="B65" s="1">
        <v>2018</v>
      </c>
      <c r="C65" s="22">
        <v>5753</v>
      </c>
      <c r="D65" s="22">
        <v>5776</v>
      </c>
      <c r="E65" s="20">
        <v>1.0039979141317601</v>
      </c>
      <c r="F65" s="22">
        <v>1633</v>
      </c>
      <c r="G65" s="20">
        <f>F65/D65</f>
        <v>0.28272160664819945</v>
      </c>
      <c r="H65" s="23">
        <v>3.9</v>
      </c>
    </row>
    <row r="66" spans="1:12" ht="14.1" customHeight="1" x14ac:dyDescent="0.2">
      <c r="B66" s="1">
        <v>2017</v>
      </c>
      <c r="C66" s="22">
        <v>5015</v>
      </c>
      <c r="D66" s="22">
        <v>5790</v>
      </c>
      <c r="E66" s="20">
        <v>1.1545363908275199</v>
      </c>
      <c r="F66" s="22">
        <v>1657</v>
      </c>
      <c r="G66" s="20">
        <v>0.286183074265976</v>
      </c>
      <c r="H66" s="23">
        <v>4.8076923076923102</v>
      </c>
    </row>
    <row r="67" spans="1:12" ht="14.1" customHeight="1" x14ac:dyDescent="0.2">
      <c r="C67" s="22"/>
      <c r="D67" s="22"/>
      <c r="E67" s="20"/>
      <c r="F67" s="22"/>
      <c r="G67" s="20"/>
      <c r="H67" s="23"/>
    </row>
    <row r="68" spans="1:12" ht="14.1" customHeight="1" x14ac:dyDescent="0.2">
      <c r="A68" s="1" t="s">
        <v>15</v>
      </c>
      <c r="B68" s="1">
        <v>2019</v>
      </c>
      <c r="C68" s="22">
        <v>8035</v>
      </c>
      <c r="D68" s="22">
        <v>7943</v>
      </c>
      <c r="E68" s="20">
        <f>D68/C68</f>
        <v>0.98855009334163035</v>
      </c>
      <c r="F68" s="22">
        <v>2445</v>
      </c>
      <c r="G68" s="20">
        <f>F68/C68</f>
        <v>0.30429371499688862</v>
      </c>
      <c r="H68" s="23">
        <v>3.4</v>
      </c>
    </row>
    <row r="69" spans="1:12" ht="14.1" customHeight="1" x14ac:dyDescent="0.2">
      <c r="A69" s="3"/>
      <c r="B69" s="1">
        <v>2018</v>
      </c>
      <c r="C69" s="22">
        <v>8445.5</v>
      </c>
      <c r="D69" s="22">
        <v>9096</v>
      </c>
      <c r="E69" s="20">
        <v>1.07702326682849</v>
      </c>
      <c r="F69" s="22">
        <v>3362</v>
      </c>
      <c r="G69" s="20">
        <f>F69/D69</f>
        <v>0.36961301671064206</v>
      </c>
      <c r="H69" s="23">
        <v>4.0999999999999996</v>
      </c>
      <c r="L69" s="78"/>
    </row>
    <row r="70" spans="1:12" ht="14.1" customHeight="1" x14ac:dyDescent="0.2">
      <c r="B70" s="1">
        <v>2017</v>
      </c>
      <c r="C70" s="22">
        <v>7448</v>
      </c>
      <c r="D70" s="22">
        <v>6227</v>
      </c>
      <c r="E70" s="20">
        <v>0.83606337271750797</v>
      </c>
      <c r="F70" s="22">
        <v>2483</v>
      </c>
      <c r="G70" s="20">
        <v>0.39874739039666002</v>
      </c>
      <c r="H70" s="23">
        <v>1.6411378555798699</v>
      </c>
    </row>
    <row r="71" spans="1:12" ht="14.1" customHeight="1" x14ac:dyDescent="0.2">
      <c r="C71" s="22"/>
      <c r="D71" s="22"/>
      <c r="E71" s="20"/>
      <c r="F71" s="22"/>
      <c r="G71" s="20"/>
      <c r="H71" s="23"/>
    </row>
    <row r="72" spans="1:12" ht="14.1" customHeight="1" x14ac:dyDescent="0.2">
      <c r="A72" s="1" t="s">
        <v>16</v>
      </c>
      <c r="B72" s="1">
        <v>2019</v>
      </c>
      <c r="C72" s="22">
        <v>9022</v>
      </c>
      <c r="D72" s="22">
        <v>9048</v>
      </c>
      <c r="E72" s="20">
        <f>D72/C72</f>
        <v>1.0028818443804035</v>
      </c>
      <c r="F72" s="22">
        <v>2967</v>
      </c>
      <c r="G72" s="20">
        <f>F72/C72</f>
        <v>0.32886277987142543</v>
      </c>
      <c r="H72" s="23">
        <v>2.2999999999999998</v>
      </c>
    </row>
    <row r="73" spans="1:12" ht="14.1" customHeight="1" x14ac:dyDescent="0.2">
      <c r="A73" s="3"/>
      <c r="B73" s="1">
        <v>2018</v>
      </c>
      <c r="C73" s="22">
        <v>9632</v>
      </c>
      <c r="D73" s="22">
        <v>10334</v>
      </c>
      <c r="E73" s="20">
        <v>1.0728820598006601</v>
      </c>
      <c r="F73" s="22">
        <v>4747</v>
      </c>
      <c r="G73" s="20">
        <f>F73/D73</f>
        <v>0.45935746080898004</v>
      </c>
      <c r="H73" s="23">
        <v>3.1</v>
      </c>
    </row>
    <row r="74" spans="1:12" ht="14.1" customHeight="1" x14ac:dyDescent="0.2">
      <c r="B74" s="1">
        <v>2017</v>
      </c>
      <c r="C74" s="22">
        <v>8262</v>
      </c>
      <c r="D74" s="22">
        <v>6528</v>
      </c>
      <c r="E74" s="20">
        <v>0.79012345679012297</v>
      </c>
      <c r="F74" s="22">
        <v>2537</v>
      </c>
      <c r="G74" s="20">
        <v>0.38863357843137297</v>
      </c>
      <c r="H74" s="23">
        <v>1.51209677419355</v>
      </c>
    </row>
    <row r="75" spans="1:12" ht="14.1" customHeight="1" x14ac:dyDescent="0.2">
      <c r="C75" s="22"/>
      <c r="D75" s="22"/>
      <c r="E75" s="20"/>
      <c r="F75" s="22"/>
      <c r="G75" s="20"/>
      <c r="H75" s="23"/>
    </row>
    <row r="76" spans="1:12" ht="14.1" customHeight="1" x14ac:dyDescent="0.2">
      <c r="A76" s="1" t="s">
        <v>17</v>
      </c>
      <c r="B76" s="1">
        <v>2019</v>
      </c>
      <c r="C76" s="22">
        <v>3155</v>
      </c>
      <c r="D76" s="22">
        <v>3152</v>
      </c>
      <c r="E76" s="20">
        <f>D76/C76</f>
        <v>0.99904912836767035</v>
      </c>
      <c r="F76" s="22">
        <v>690</v>
      </c>
      <c r="G76" s="20">
        <f>F76/C76</f>
        <v>0.21870047543581617</v>
      </c>
      <c r="H76" s="23">
        <v>6.1</v>
      </c>
    </row>
    <row r="77" spans="1:12" ht="14.1" customHeight="1" x14ac:dyDescent="0.2">
      <c r="A77" s="3"/>
      <c r="B77" s="1">
        <v>2018</v>
      </c>
      <c r="C77" s="22">
        <v>3626.5</v>
      </c>
      <c r="D77" s="22">
        <v>4038</v>
      </c>
      <c r="E77" s="20">
        <v>1.1134702881566201</v>
      </c>
      <c r="F77" s="22">
        <v>1491</v>
      </c>
      <c r="G77" s="20">
        <f>F77/D77</f>
        <v>0.36924219910846956</v>
      </c>
      <c r="H77" s="23">
        <v>3.3</v>
      </c>
    </row>
    <row r="78" spans="1:12" ht="14.1" customHeight="1" x14ac:dyDescent="0.2">
      <c r="B78" s="1">
        <v>2017</v>
      </c>
      <c r="C78" s="22">
        <v>2934</v>
      </c>
      <c r="D78" s="22">
        <v>4330</v>
      </c>
      <c r="E78" s="20">
        <v>1.47580095432856</v>
      </c>
      <c r="F78" s="22">
        <v>1290</v>
      </c>
      <c r="G78" s="20">
        <v>0.29792147806004599</v>
      </c>
      <c r="H78" s="23">
        <v>3.4324942791762001</v>
      </c>
    </row>
    <row r="79" spans="1:12" ht="14.1" customHeight="1" x14ac:dyDescent="0.2">
      <c r="C79" s="22"/>
      <c r="D79" s="22"/>
      <c r="E79" s="20"/>
      <c r="F79" s="22"/>
      <c r="G79" s="20"/>
      <c r="H79" s="23"/>
    </row>
    <row r="80" spans="1:12" ht="14.1" customHeight="1" x14ac:dyDescent="0.2">
      <c r="A80" s="1" t="s">
        <v>18</v>
      </c>
      <c r="B80" s="1">
        <v>2019</v>
      </c>
      <c r="C80" s="22">
        <v>8375</v>
      </c>
      <c r="D80" s="22">
        <v>8967</v>
      </c>
      <c r="E80" s="20">
        <f>D80/C80</f>
        <v>1.0706865671641792</v>
      </c>
      <c r="F80" s="22">
        <v>1135</v>
      </c>
      <c r="G80" s="20">
        <f>F80/C80</f>
        <v>0.13552238805970149</v>
      </c>
      <c r="H80" s="23">
        <v>0</v>
      </c>
    </row>
    <row r="81" spans="1:18" ht="14.1" customHeight="1" x14ac:dyDescent="0.2">
      <c r="A81" s="3"/>
      <c r="B81" s="1">
        <v>2018</v>
      </c>
      <c r="C81" s="22">
        <v>6619</v>
      </c>
      <c r="D81" s="22">
        <v>4521</v>
      </c>
      <c r="E81" s="20">
        <v>0.68303369088986299</v>
      </c>
      <c r="F81" s="22">
        <v>866</v>
      </c>
      <c r="G81" s="20">
        <f>F81/D81</f>
        <v>0.19155054191550541</v>
      </c>
      <c r="H81" s="23">
        <v>0</v>
      </c>
    </row>
    <row r="82" spans="1:18" ht="14.1" customHeight="1" x14ac:dyDescent="0.2">
      <c r="B82" s="1">
        <v>2017</v>
      </c>
      <c r="C82" s="22">
        <v>6402</v>
      </c>
      <c r="D82" s="22">
        <v>1160</v>
      </c>
      <c r="E82" s="20">
        <v>0.18119337706966601</v>
      </c>
      <c r="F82" s="22">
        <v>318</v>
      </c>
      <c r="G82" s="20">
        <v>0.27413793103448297</v>
      </c>
      <c r="H82" s="23">
        <v>12.4223602484472</v>
      </c>
    </row>
    <row r="83" spans="1:18" ht="14.1" customHeight="1" x14ac:dyDescent="0.2">
      <c r="C83" s="22"/>
      <c r="D83" s="22"/>
      <c r="E83" s="20"/>
      <c r="F83" s="22"/>
      <c r="G83" s="20"/>
      <c r="H83" s="23"/>
    </row>
    <row r="84" spans="1:18" ht="14.1" customHeight="1" x14ac:dyDescent="0.2">
      <c r="A84" s="27" t="s">
        <v>19</v>
      </c>
      <c r="B84" s="27">
        <v>2019</v>
      </c>
      <c r="C84" s="29">
        <f>C80+C76+C72+C68+C64+C60+C56+C52+C48</f>
        <v>68391</v>
      </c>
      <c r="D84" s="33">
        <f>D80+D76+D72+D68+D64+D60+D56+D52+D48</f>
        <v>68416</v>
      </c>
      <c r="E84" s="32">
        <f>D84/C84</f>
        <v>1.0003655451740725</v>
      </c>
      <c r="F84" s="33">
        <f>F80+F76+F72+F68+F64+F60+F56+F52+F48</f>
        <v>19541</v>
      </c>
      <c r="G84" s="32">
        <f>F84/C84</f>
        <v>0.28572472986211633</v>
      </c>
      <c r="H84" s="34">
        <v>2.5</v>
      </c>
    </row>
    <row r="85" spans="1:18" ht="14.1" customHeight="1" x14ac:dyDescent="0.2">
      <c r="A85" s="27"/>
      <c r="B85" s="27">
        <v>2018</v>
      </c>
      <c r="C85" s="33">
        <v>67064</v>
      </c>
      <c r="D85" s="33">
        <v>68839</v>
      </c>
      <c r="E85" s="32">
        <v>1.02646725515925</v>
      </c>
      <c r="F85" s="33">
        <v>23980</v>
      </c>
      <c r="G85" s="32">
        <f>F85/D85</f>
        <v>0.34834904632548408</v>
      </c>
      <c r="H85" s="34">
        <v>2.9</v>
      </c>
    </row>
    <row r="86" spans="1:18" ht="14.1" customHeight="1" x14ac:dyDescent="0.2">
      <c r="A86" s="27"/>
      <c r="B86" s="27">
        <v>2017</v>
      </c>
      <c r="C86" s="33">
        <v>62603</v>
      </c>
      <c r="D86" s="33">
        <v>60110</v>
      </c>
      <c r="E86" s="32">
        <v>0.96017762727025902</v>
      </c>
      <c r="F86" s="33">
        <v>20813</v>
      </c>
      <c r="G86" s="32">
        <v>0.34624854433538499</v>
      </c>
      <c r="H86" s="34">
        <v>2.4148108398175498</v>
      </c>
    </row>
    <row r="87" spans="1:18" ht="14.1" customHeight="1" x14ac:dyDescent="0.2">
      <c r="A87" s="65"/>
      <c r="B87" s="65"/>
      <c r="C87" s="67"/>
      <c r="D87" s="67"/>
      <c r="E87" s="67"/>
      <c r="F87" s="68"/>
      <c r="G87" s="68"/>
      <c r="H87" s="69"/>
    </row>
    <row r="88" spans="1:18" ht="14.1" customHeight="1" x14ac:dyDescent="0.2">
      <c r="A88" s="44"/>
      <c r="B88" s="44"/>
      <c r="C88" s="96" t="s">
        <v>24</v>
      </c>
      <c r="D88" s="96"/>
      <c r="E88" s="96"/>
      <c r="F88" s="96"/>
      <c r="G88" s="96"/>
      <c r="H88" s="96"/>
    </row>
    <row r="89" spans="1:18" ht="34.35" customHeight="1" x14ac:dyDescent="0.2">
      <c r="A89" s="11" t="s">
        <v>2</v>
      </c>
      <c r="B89" s="77" t="s">
        <v>3</v>
      </c>
      <c r="C89" s="10" t="s">
        <v>25</v>
      </c>
      <c r="D89" s="10" t="s">
        <v>5</v>
      </c>
      <c r="E89" s="10" t="s">
        <v>27</v>
      </c>
      <c r="F89" s="10" t="s">
        <v>23</v>
      </c>
      <c r="G89" s="10" t="s">
        <v>8</v>
      </c>
      <c r="H89" s="10" t="s">
        <v>9</v>
      </c>
    </row>
    <row r="90" spans="1:18" ht="14.1" customHeight="1" x14ac:dyDescent="0.2">
      <c r="A90" s="1" t="s">
        <v>10</v>
      </c>
      <c r="B90" s="79">
        <v>2019</v>
      </c>
      <c r="C90" s="22">
        <v>18573</v>
      </c>
      <c r="D90" s="22">
        <v>9595</v>
      </c>
      <c r="E90" s="20">
        <f>D90/C90</f>
        <v>0.51661013298874714</v>
      </c>
      <c r="F90" s="22">
        <v>4746</v>
      </c>
      <c r="G90" s="20">
        <f>F90/D90</f>
        <v>0.49463262115685253</v>
      </c>
      <c r="H90" s="23">
        <v>2.2999999999999998</v>
      </c>
    </row>
    <row r="91" spans="1:18" ht="14.1" customHeight="1" x14ac:dyDescent="0.2">
      <c r="A91" s="3"/>
      <c r="B91" s="1">
        <v>2018</v>
      </c>
      <c r="C91" s="22">
        <v>19790</v>
      </c>
      <c r="D91" s="22">
        <v>18879</v>
      </c>
      <c r="E91" s="20">
        <f>D91/C91</f>
        <v>0.95396664982314305</v>
      </c>
      <c r="F91" s="22">
        <v>8313</v>
      </c>
      <c r="G91" s="20">
        <f>F91/D91</f>
        <v>0.440330525981249</v>
      </c>
      <c r="H91" s="23">
        <v>3.2</v>
      </c>
    </row>
    <row r="92" spans="1:18" ht="14.1" customHeight="1" x14ac:dyDescent="0.2">
      <c r="B92" s="1">
        <v>2017</v>
      </c>
      <c r="C92" s="22">
        <v>18843</v>
      </c>
      <c r="D92" s="22">
        <v>15797</v>
      </c>
      <c r="E92" s="20">
        <v>0.83834845831343197</v>
      </c>
      <c r="F92" s="22">
        <v>5307</v>
      </c>
      <c r="G92" s="20">
        <v>0.33594986389820902</v>
      </c>
      <c r="H92" s="23">
        <v>2.1099828563892902</v>
      </c>
    </row>
    <row r="93" spans="1:18" ht="14.1" customHeight="1" x14ac:dyDescent="0.2">
      <c r="C93" s="22"/>
      <c r="D93" s="22"/>
      <c r="E93" s="20"/>
      <c r="F93" s="22"/>
      <c r="G93" s="20"/>
      <c r="H93" s="23"/>
    </row>
    <row r="94" spans="1:18" ht="14.1" customHeight="1" x14ac:dyDescent="0.2">
      <c r="A94" s="1" t="s">
        <v>11</v>
      </c>
      <c r="B94" s="79">
        <v>2019</v>
      </c>
      <c r="C94" s="22">
        <v>9377</v>
      </c>
      <c r="D94" s="22">
        <v>8680</v>
      </c>
      <c r="E94" s="20">
        <f>D94/C94</f>
        <v>0.92566919057267782</v>
      </c>
      <c r="F94" s="22">
        <v>5071</v>
      </c>
      <c r="G94" s="20">
        <f>F94/D94</f>
        <v>0.58421658986175118</v>
      </c>
      <c r="H94" s="23">
        <v>2.1</v>
      </c>
    </row>
    <row r="95" spans="1:18" ht="14.1" customHeight="1" x14ac:dyDescent="0.2">
      <c r="A95" s="3"/>
      <c r="B95" s="1">
        <v>2018</v>
      </c>
      <c r="C95" s="22">
        <v>11203</v>
      </c>
      <c r="D95" s="22">
        <v>13554</v>
      </c>
      <c r="E95" s="20">
        <f>D95/C95</f>
        <v>1.2098545032580559</v>
      </c>
      <c r="F95" s="22">
        <v>8774</v>
      </c>
      <c r="G95" s="20">
        <f>F95/D95</f>
        <v>0.64733657960749591</v>
      </c>
      <c r="H95" s="23">
        <v>1.4</v>
      </c>
      <c r="J95" s="52"/>
      <c r="K95" s="52"/>
      <c r="L95" s="52"/>
      <c r="M95" s="52"/>
      <c r="N95" s="52"/>
      <c r="O95" s="52"/>
      <c r="P95" s="52"/>
      <c r="Q95" s="52"/>
      <c r="R95" s="52"/>
    </row>
    <row r="96" spans="1:18" ht="14.1" customHeight="1" x14ac:dyDescent="0.2">
      <c r="B96" s="1">
        <v>2017</v>
      </c>
      <c r="C96" s="22">
        <v>10402.5</v>
      </c>
      <c r="D96" s="22">
        <v>10396</v>
      </c>
      <c r="E96" s="20">
        <v>0.99937515020427803</v>
      </c>
      <c r="F96" s="22">
        <v>5806</v>
      </c>
      <c r="G96" s="20">
        <v>0.558484032320123</v>
      </c>
      <c r="H96" s="23">
        <v>1.73750334135258</v>
      </c>
    </row>
    <row r="97" spans="1:256" ht="14.1" customHeight="1" x14ac:dyDescent="0.2">
      <c r="C97" s="22"/>
      <c r="D97" s="22"/>
      <c r="E97" s="20"/>
      <c r="F97" s="22"/>
      <c r="G97" s="20"/>
      <c r="H97" s="23"/>
    </row>
    <row r="98" spans="1:256" ht="14.1" customHeight="1" x14ac:dyDescent="0.2">
      <c r="A98" s="1" t="s">
        <v>12</v>
      </c>
      <c r="B98" s="79">
        <v>2019</v>
      </c>
      <c r="C98" s="22">
        <v>15539</v>
      </c>
      <c r="D98" s="22">
        <v>17366</v>
      </c>
      <c r="E98" s="20">
        <f>D98/C98</f>
        <v>1.1175751335349766</v>
      </c>
      <c r="F98" s="22">
        <v>9631</v>
      </c>
      <c r="G98" s="20">
        <f>F98/D98</f>
        <v>0.554589427617183</v>
      </c>
      <c r="H98" s="23">
        <v>2.8</v>
      </c>
    </row>
    <row r="99" spans="1:256" ht="14.1" customHeight="1" x14ac:dyDescent="0.2">
      <c r="A99" s="3"/>
      <c r="B99" s="1">
        <v>2018</v>
      </c>
      <c r="C99" s="22">
        <v>13393</v>
      </c>
      <c r="D99" s="22">
        <v>10787</v>
      </c>
      <c r="E99" s="20">
        <f>D99/C99</f>
        <v>0.80542074217875015</v>
      </c>
      <c r="F99" s="22">
        <v>6147</v>
      </c>
      <c r="G99" s="20">
        <f>F99/D99</f>
        <v>0.56985260035227592</v>
      </c>
      <c r="H99" s="23">
        <v>3.9</v>
      </c>
    </row>
    <row r="100" spans="1:256" ht="14.1" customHeight="1" x14ac:dyDescent="0.2">
      <c r="B100" s="1">
        <v>2017</v>
      </c>
      <c r="C100" s="22">
        <v>16357.5</v>
      </c>
      <c r="D100" s="22">
        <v>20951</v>
      </c>
      <c r="E100" s="20">
        <v>1.28081919608742</v>
      </c>
      <c r="F100" s="22">
        <v>10353</v>
      </c>
      <c r="G100" s="20">
        <v>0.49415302372201803</v>
      </c>
      <c r="H100" s="23">
        <v>1.7217348528326599</v>
      </c>
    </row>
    <row r="101" spans="1:256" ht="14.1" customHeight="1" x14ac:dyDescent="0.2">
      <c r="C101" s="22"/>
      <c r="D101" s="22"/>
      <c r="E101" s="20"/>
      <c r="F101" s="22"/>
      <c r="G101" s="20"/>
      <c r="H101" s="23"/>
    </row>
    <row r="102" spans="1:256" ht="14.1" customHeight="1" x14ac:dyDescent="0.2">
      <c r="A102" s="1" t="s">
        <v>13</v>
      </c>
      <c r="B102" s="79">
        <v>2019</v>
      </c>
      <c r="C102" s="22">
        <v>11078</v>
      </c>
      <c r="D102" s="22">
        <v>11153</v>
      </c>
      <c r="E102" s="20">
        <f>D102/C102</f>
        <v>1.0067701751218632</v>
      </c>
      <c r="F102" s="22">
        <v>5685</v>
      </c>
      <c r="G102" s="20">
        <f>F102/D102</f>
        <v>0.50972832421769931</v>
      </c>
      <c r="H102" s="23">
        <v>2</v>
      </c>
    </row>
    <row r="103" spans="1:256" ht="14.1" customHeight="1" x14ac:dyDescent="0.2">
      <c r="A103" s="3"/>
      <c r="B103" s="1">
        <v>2018</v>
      </c>
      <c r="C103" s="22">
        <v>20416</v>
      </c>
      <c r="D103" s="22">
        <v>28107</v>
      </c>
      <c r="E103" s="20">
        <f>D103/C103</f>
        <v>1.3767143416927901</v>
      </c>
      <c r="F103" s="22">
        <v>11549</v>
      </c>
      <c r="G103" s="20">
        <f>F103/D103</f>
        <v>0.41089408332443877</v>
      </c>
      <c r="H103" s="23">
        <v>2.7</v>
      </c>
      <c r="HV103" s="53"/>
      <c r="HW103" s="53"/>
      <c r="HX103" s="53"/>
      <c r="HY103" s="53"/>
      <c r="HZ103" s="53"/>
      <c r="IA103" s="53"/>
      <c r="IB103" s="53"/>
      <c r="IC103" s="53"/>
      <c r="ID103" s="53"/>
      <c r="IE103" s="53"/>
      <c r="IF103" s="53"/>
      <c r="IG103" s="53"/>
      <c r="IH103" s="53"/>
      <c r="II103" s="53"/>
      <c r="IJ103" s="53"/>
      <c r="IK103" s="53"/>
      <c r="IL103" s="53"/>
      <c r="IM103" s="53"/>
      <c r="IN103" s="53"/>
      <c r="IO103" s="53"/>
      <c r="IP103" s="53"/>
      <c r="IQ103" s="53"/>
      <c r="IR103" s="53"/>
      <c r="IS103" s="53"/>
      <c r="IT103" s="53"/>
      <c r="IU103" s="53"/>
      <c r="IV103" s="53"/>
    </row>
    <row r="104" spans="1:256" ht="14.1" customHeight="1" x14ac:dyDescent="0.2">
      <c r="B104" s="1">
        <v>2017</v>
      </c>
      <c r="C104" s="22">
        <v>10627.5</v>
      </c>
      <c r="D104" s="22">
        <v>14652</v>
      </c>
      <c r="E104" s="20">
        <v>1.3786873676781899</v>
      </c>
      <c r="F104" s="22">
        <v>6195</v>
      </c>
      <c r="G104" s="20">
        <v>0.42280917280917302</v>
      </c>
      <c r="H104" s="23">
        <v>2.9664787896766498</v>
      </c>
      <c r="HV104" s="53"/>
      <c r="HW104" s="53"/>
      <c r="HX104" s="53"/>
      <c r="HY104" s="53"/>
      <c r="HZ104" s="53"/>
      <c r="IA104" s="53"/>
      <c r="IB104" s="53"/>
      <c r="IC104" s="53"/>
      <c r="ID104" s="53"/>
      <c r="IE104" s="53"/>
      <c r="IF104" s="53"/>
      <c r="IG104" s="53"/>
      <c r="IH104" s="53"/>
      <c r="II104" s="53"/>
      <c r="IJ104" s="53"/>
      <c r="IK104" s="53"/>
      <c r="IL104" s="53"/>
      <c r="IM104" s="53"/>
      <c r="IN104" s="53"/>
      <c r="IO104" s="53"/>
      <c r="IP104" s="53"/>
      <c r="IQ104" s="53"/>
      <c r="IR104" s="53"/>
      <c r="IS104" s="53"/>
      <c r="IT104" s="53"/>
      <c r="IU104" s="53"/>
      <c r="IV104" s="53"/>
    </row>
    <row r="105" spans="1:256" ht="14.1" customHeight="1" x14ac:dyDescent="0.2">
      <c r="C105" s="22"/>
      <c r="D105" s="22"/>
      <c r="E105" s="20"/>
      <c r="F105" s="22"/>
      <c r="G105" s="20"/>
      <c r="H105" s="23"/>
      <c r="HV105" s="53"/>
      <c r="HW105" s="53"/>
      <c r="HX105" s="53"/>
      <c r="HY105" s="53"/>
      <c r="HZ105" s="53"/>
      <c r="IA105" s="53"/>
      <c r="IB105" s="53"/>
      <c r="IC105" s="53"/>
      <c r="ID105" s="53"/>
      <c r="IE105" s="53"/>
      <c r="IF105" s="53"/>
      <c r="IG105" s="53"/>
      <c r="IH105" s="53"/>
      <c r="II105" s="53"/>
      <c r="IJ105" s="53"/>
      <c r="IK105" s="53"/>
      <c r="IL105" s="53"/>
      <c r="IM105" s="53"/>
      <c r="IN105" s="53"/>
      <c r="IO105" s="53"/>
      <c r="IP105" s="53"/>
      <c r="IQ105" s="53"/>
      <c r="IR105" s="53"/>
      <c r="IS105" s="53"/>
      <c r="IT105" s="53"/>
      <c r="IU105" s="53"/>
      <c r="IV105" s="53"/>
    </row>
    <row r="106" spans="1:256" ht="14.1" customHeight="1" x14ac:dyDescent="0.2">
      <c r="A106" s="1" t="s">
        <v>14</v>
      </c>
      <c r="B106" s="79">
        <v>2019</v>
      </c>
      <c r="C106" s="22">
        <v>4774</v>
      </c>
      <c r="D106" s="22">
        <v>4893</v>
      </c>
      <c r="E106" s="20">
        <f>D106/C106</f>
        <v>1.0249266862170088</v>
      </c>
      <c r="F106" s="22">
        <v>2811</v>
      </c>
      <c r="G106" s="20">
        <f>F106/D106</f>
        <v>0.57449417535254443</v>
      </c>
      <c r="H106" s="23">
        <v>1.1000000000000001</v>
      </c>
      <c r="HV106" s="53"/>
      <c r="HW106" s="53"/>
      <c r="HX106" s="53"/>
      <c r="HY106" s="53"/>
      <c r="HZ106" s="53"/>
      <c r="IA106" s="53"/>
      <c r="IB106" s="53"/>
      <c r="IC106" s="53"/>
      <c r="ID106" s="53"/>
      <c r="IE106" s="53"/>
      <c r="IF106" s="53"/>
      <c r="IG106" s="53"/>
      <c r="IH106" s="53"/>
      <c r="II106" s="53"/>
      <c r="IJ106" s="53"/>
      <c r="IK106" s="53"/>
      <c r="IL106" s="53"/>
      <c r="IM106" s="53"/>
      <c r="IN106" s="53"/>
      <c r="IO106" s="53"/>
      <c r="IP106" s="53"/>
      <c r="IQ106" s="53"/>
      <c r="IR106" s="53"/>
      <c r="IS106" s="53"/>
      <c r="IT106" s="53"/>
      <c r="IU106" s="53"/>
      <c r="IV106" s="53"/>
    </row>
    <row r="107" spans="1:256" ht="14.1" customHeight="1" x14ac:dyDescent="0.2">
      <c r="A107" s="3"/>
      <c r="B107" s="1">
        <v>2018</v>
      </c>
      <c r="C107" s="22">
        <v>6695</v>
      </c>
      <c r="D107" s="22">
        <v>8321</v>
      </c>
      <c r="E107" s="20">
        <f>D107/C107</f>
        <v>1.2428678117998506</v>
      </c>
      <c r="F107" s="22">
        <v>3626</v>
      </c>
      <c r="G107" s="20">
        <f>F107/D107</f>
        <v>0.43576493209950729</v>
      </c>
      <c r="H107" s="23">
        <v>4</v>
      </c>
      <c r="HV107" s="53"/>
      <c r="HW107" s="53"/>
      <c r="HX107" s="53"/>
      <c r="HY107" s="53"/>
      <c r="HZ107" s="53"/>
      <c r="IA107" s="53"/>
      <c r="IB107" s="53"/>
      <c r="IC107" s="53"/>
      <c r="ID107" s="53"/>
      <c r="IE107" s="53"/>
      <c r="IF107" s="53"/>
      <c r="IG107" s="53"/>
      <c r="IH107" s="53"/>
      <c r="II107" s="53"/>
      <c r="IJ107" s="53"/>
      <c r="IK107" s="53"/>
      <c r="IL107" s="53"/>
      <c r="IM107" s="53"/>
      <c r="IN107" s="53"/>
      <c r="IO107" s="53"/>
      <c r="IP107" s="53"/>
      <c r="IQ107" s="53"/>
      <c r="IR107" s="53"/>
      <c r="IS107" s="53"/>
      <c r="IT107" s="53"/>
      <c r="IU107" s="53"/>
      <c r="IV107" s="53"/>
    </row>
    <row r="108" spans="1:256" ht="14.1" customHeight="1" x14ac:dyDescent="0.2">
      <c r="B108" s="1">
        <v>2017</v>
      </c>
      <c r="C108" s="22">
        <v>6694.5</v>
      </c>
      <c r="D108" s="22">
        <v>4519</v>
      </c>
      <c r="E108" s="20">
        <v>0.67503174247516595</v>
      </c>
      <c r="F108" s="22">
        <v>2873</v>
      </c>
      <c r="G108" s="20">
        <v>0.63576012392122205</v>
      </c>
      <c r="H108" s="23">
        <v>2.7968471904398702</v>
      </c>
      <c r="HV108" s="53"/>
      <c r="HW108" s="53"/>
      <c r="HX108" s="53"/>
      <c r="HY108" s="53"/>
      <c r="HZ108" s="53"/>
      <c r="IA108" s="53"/>
      <c r="IB108" s="53"/>
      <c r="IC108" s="53"/>
      <c r="ID108" s="53"/>
      <c r="IE108" s="53"/>
      <c r="IF108" s="53"/>
      <c r="IG108" s="53"/>
      <c r="IH108" s="53"/>
      <c r="II108" s="53"/>
      <c r="IJ108" s="53"/>
      <c r="IK108" s="53"/>
      <c r="IL108" s="53"/>
      <c r="IM108" s="53"/>
      <c r="IN108" s="53"/>
      <c r="IO108" s="53"/>
      <c r="IP108" s="53"/>
      <c r="IQ108" s="53"/>
      <c r="IR108" s="53"/>
      <c r="IS108" s="53"/>
      <c r="IT108" s="53"/>
      <c r="IU108" s="53"/>
      <c r="IV108" s="53"/>
    </row>
    <row r="109" spans="1:256" ht="14.1" customHeight="1" x14ac:dyDescent="0.2">
      <c r="C109" s="22"/>
      <c r="D109" s="22"/>
      <c r="E109" s="20"/>
      <c r="F109" s="22"/>
      <c r="G109" s="20"/>
      <c r="H109" s="23"/>
      <c r="HV109" s="53"/>
      <c r="HW109" s="53"/>
      <c r="HX109" s="53"/>
      <c r="HY109" s="53"/>
      <c r="HZ109" s="53"/>
      <c r="IA109" s="53"/>
      <c r="IB109" s="53"/>
      <c r="IC109" s="53"/>
      <c r="ID109" s="53"/>
      <c r="IE109" s="53"/>
      <c r="IF109" s="53"/>
      <c r="IG109" s="53"/>
      <c r="IH109" s="53"/>
      <c r="II109" s="53"/>
      <c r="IJ109" s="53"/>
      <c r="IK109" s="53"/>
      <c r="IL109" s="53"/>
      <c r="IM109" s="53"/>
      <c r="IN109" s="53"/>
      <c r="IO109" s="53"/>
      <c r="IP109" s="53"/>
      <c r="IQ109" s="53"/>
      <c r="IR109" s="53"/>
      <c r="IS109" s="53"/>
      <c r="IT109" s="53"/>
      <c r="IU109" s="53"/>
      <c r="IV109" s="53"/>
    </row>
    <row r="110" spans="1:256" ht="14.1" customHeight="1" x14ac:dyDescent="0.2">
      <c r="A110" s="1" t="s">
        <v>15</v>
      </c>
      <c r="B110" s="79">
        <v>2019</v>
      </c>
      <c r="C110" s="22">
        <v>4361</v>
      </c>
      <c r="D110" s="22">
        <v>5231</v>
      </c>
      <c r="E110" s="20">
        <f>D110/C110</f>
        <v>1.1994955285484981</v>
      </c>
      <c r="F110" s="22">
        <v>3748</v>
      </c>
      <c r="G110" s="20">
        <f>F110/D110</f>
        <v>0.71649780156757792</v>
      </c>
      <c r="H110" s="23">
        <v>1.1000000000000001</v>
      </c>
      <c r="HV110" s="53"/>
      <c r="HW110" s="53"/>
      <c r="HX110" s="53"/>
      <c r="HY110" s="53"/>
      <c r="HZ110" s="53"/>
      <c r="IA110" s="53"/>
      <c r="IB110" s="53"/>
      <c r="IC110" s="53"/>
      <c r="ID110" s="53"/>
      <c r="IE110" s="53"/>
      <c r="IF110" s="53"/>
      <c r="IG110" s="53"/>
      <c r="IH110" s="53"/>
      <c r="II110" s="53"/>
      <c r="IJ110" s="53"/>
      <c r="IK110" s="53"/>
      <c r="IL110" s="53"/>
      <c r="IM110" s="53"/>
      <c r="IN110" s="53"/>
      <c r="IO110" s="53"/>
      <c r="IP110" s="53"/>
      <c r="IQ110" s="53"/>
      <c r="IR110" s="53"/>
      <c r="IS110" s="53"/>
      <c r="IT110" s="53"/>
      <c r="IU110" s="53"/>
      <c r="IV110" s="53"/>
    </row>
    <row r="111" spans="1:256" ht="14.1" customHeight="1" x14ac:dyDescent="0.2">
      <c r="A111" s="3"/>
      <c r="B111" s="1">
        <v>2018</v>
      </c>
      <c r="C111" s="22">
        <v>4428</v>
      </c>
      <c r="D111" s="22">
        <v>6198</v>
      </c>
      <c r="E111" s="20">
        <f>D111/C111</f>
        <v>1.3997289972899729</v>
      </c>
      <c r="F111" s="22">
        <v>4138</v>
      </c>
      <c r="G111" s="20">
        <f>F111/D111</f>
        <v>0.66763472087770248</v>
      </c>
      <c r="H111" s="23">
        <v>2.7</v>
      </c>
      <c r="HV111" s="53"/>
      <c r="HW111" s="53"/>
      <c r="HX111" s="53"/>
      <c r="HY111" s="53"/>
      <c r="HZ111" s="53"/>
      <c r="IA111" s="53"/>
      <c r="IB111" s="53"/>
      <c r="IC111" s="53"/>
      <c r="ID111" s="53"/>
      <c r="IE111" s="53"/>
      <c r="IF111" s="53"/>
      <c r="IG111" s="53"/>
      <c r="IH111" s="53"/>
      <c r="II111" s="53"/>
      <c r="IJ111" s="53"/>
      <c r="IK111" s="53"/>
      <c r="IL111" s="53"/>
      <c r="IM111" s="53"/>
      <c r="IN111" s="53"/>
      <c r="IO111" s="53"/>
      <c r="IP111" s="53"/>
      <c r="IQ111" s="53"/>
      <c r="IR111" s="53"/>
      <c r="IS111" s="53"/>
      <c r="IT111" s="53"/>
      <c r="IU111" s="53"/>
      <c r="IV111" s="53"/>
    </row>
    <row r="112" spans="1:256" ht="14.1" customHeight="1" x14ac:dyDescent="0.2">
      <c r="B112" s="1">
        <v>2017</v>
      </c>
      <c r="C112" s="22">
        <v>3641</v>
      </c>
      <c r="D112" s="22">
        <v>2813</v>
      </c>
      <c r="E112" s="20">
        <v>0.77258994781653401</v>
      </c>
      <c r="F112" s="22">
        <v>1892</v>
      </c>
      <c r="G112" s="20">
        <v>0.67259153928190496</v>
      </c>
      <c r="H112" s="23">
        <v>1.89798339264531</v>
      </c>
      <c r="HV112" s="53"/>
      <c r="HW112" s="53"/>
      <c r="HX112" s="53"/>
      <c r="HY112" s="53"/>
      <c r="HZ112" s="53"/>
      <c r="IA112" s="53"/>
      <c r="IB112" s="53"/>
      <c r="IC112" s="53"/>
      <c r="ID112" s="53"/>
      <c r="IE112" s="53"/>
      <c r="IF112" s="53"/>
      <c r="IG112" s="53"/>
      <c r="IH112" s="53"/>
      <c r="II112" s="53"/>
      <c r="IJ112" s="53"/>
      <c r="IK112" s="53"/>
      <c r="IL112" s="53"/>
      <c r="IM112" s="53"/>
      <c r="IN112" s="53"/>
      <c r="IO112" s="53"/>
      <c r="IP112" s="53"/>
      <c r="IQ112" s="53"/>
      <c r="IR112" s="53"/>
      <c r="IS112" s="53"/>
      <c r="IT112" s="53"/>
      <c r="IU112" s="53"/>
      <c r="IV112" s="53"/>
    </row>
    <row r="113" spans="1:256" ht="14.1" customHeight="1" x14ac:dyDescent="0.2">
      <c r="C113" s="22"/>
      <c r="D113" s="22"/>
      <c r="E113" s="20"/>
      <c r="F113" s="22"/>
      <c r="G113" s="20"/>
      <c r="H113" s="23"/>
      <c r="HV113" s="53"/>
      <c r="HW113" s="53"/>
      <c r="HX113" s="53"/>
      <c r="HY113" s="53"/>
      <c r="HZ113" s="53"/>
      <c r="IA113" s="53"/>
      <c r="IB113" s="53"/>
      <c r="IC113" s="53"/>
      <c r="ID113" s="53"/>
      <c r="IE113" s="53"/>
      <c r="IF113" s="53"/>
      <c r="IG113" s="53"/>
      <c r="IH113" s="53"/>
      <c r="II113" s="53"/>
      <c r="IJ113" s="53"/>
      <c r="IK113" s="53"/>
      <c r="IL113" s="53"/>
      <c r="IM113" s="53"/>
      <c r="IN113" s="53"/>
      <c r="IO113" s="53"/>
      <c r="IP113" s="53"/>
      <c r="IQ113" s="53"/>
      <c r="IR113" s="53"/>
      <c r="IS113" s="53"/>
      <c r="IT113" s="53"/>
      <c r="IU113" s="53"/>
      <c r="IV113" s="53"/>
    </row>
    <row r="114" spans="1:256" ht="14.1" customHeight="1" x14ac:dyDescent="0.2">
      <c r="A114" s="1" t="s">
        <v>16</v>
      </c>
      <c r="B114" s="79">
        <v>2019</v>
      </c>
      <c r="C114" s="22">
        <v>17167</v>
      </c>
      <c r="D114" s="22">
        <v>21031</v>
      </c>
      <c r="E114" s="20">
        <f>D114/C114</f>
        <v>1.2250830080969302</v>
      </c>
      <c r="F114" s="22">
        <v>10792</v>
      </c>
      <c r="G114" s="20">
        <f>F114/D114</f>
        <v>0.51314725880842571</v>
      </c>
      <c r="H114" s="23">
        <v>1.5</v>
      </c>
      <c r="HV114" s="53"/>
      <c r="HW114" s="53"/>
      <c r="HX114" s="53"/>
      <c r="HY114" s="53"/>
      <c r="HZ114" s="53"/>
      <c r="IA114" s="53"/>
      <c r="IB114" s="53"/>
      <c r="IC114" s="53"/>
      <c r="ID114" s="53"/>
      <c r="IE114" s="53"/>
      <c r="IF114" s="53"/>
      <c r="IG114" s="53"/>
      <c r="IH114" s="53"/>
      <c r="II114" s="53"/>
      <c r="IJ114" s="53"/>
      <c r="IK114" s="53"/>
      <c r="IL114" s="53"/>
      <c r="IM114" s="53"/>
      <c r="IN114" s="53"/>
      <c r="IO114" s="53"/>
      <c r="IP114" s="53"/>
      <c r="IQ114" s="53"/>
      <c r="IR114" s="53"/>
      <c r="IS114" s="53"/>
      <c r="IT114" s="53"/>
      <c r="IU114" s="53"/>
      <c r="IV114" s="53"/>
    </row>
    <row r="115" spans="1:256" ht="14.1" customHeight="1" x14ac:dyDescent="0.2">
      <c r="A115" s="3"/>
      <c r="B115" s="1">
        <v>2018</v>
      </c>
      <c r="C115" s="22">
        <v>17957</v>
      </c>
      <c r="D115" s="22">
        <v>16087</v>
      </c>
      <c r="E115" s="20">
        <f>D115/C115</f>
        <v>0.89586233780698332</v>
      </c>
      <c r="F115" s="22">
        <v>9835</v>
      </c>
      <c r="G115" s="20">
        <f>F115/D115</f>
        <v>0.61136321253185799</v>
      </c>
      <c r="H115" s="23">
        <v>2.1</v>
      </c>
      <c r="HV115" s="53"/>
      <c r="HW115" s="53"/>
      <c r="HX115" s="53"/>
      <c r="HY115" s="53"/>
      <c r="HZ115" s="53"/>
      <c r="IA115" s="53"/>
      <c r="IB115" s="53"/>
      <c r="IC115" s="53"/>
      <c r="ID115" s="53"/>
      <c r="IE115" s="53"/>
      <c r="IF115" s="53"/>
      <c r="IG115" s="53"/>
      <c r="IH115" s="53"/>
      <c r="II115" s="53"/>
      <c r="IJ115" s="53"/>
      <c r="IK115" s="53"/>
      <c r="IL115" s="53"/>
      <c r="IM115" s="53"/>
      <c r="IN115" s="53"/>
      <c r="IO115" s="53"/>
      <c r="IP115" s="53"/>
      <c r="IQ115" s="53"/>
      <c r="IR115" s="53"/>
      <c r="IS115" s="53"/>
      <c r="IT115" s="53"/>
      <c r="IU115" s="53"/>
      <c r="IV115" s="53"/>
    </row>
    <row r="116" spans="1:256" ht="14.1" customHeight="1" x14ac:dyDescent="0.2">
      <c r="B116" s="1">
        <v>2017</v>
      </c>
      <c r="C116" s="22">
        <v>22101</v>
      </c>
      <c r="D116" s="22">
        <v>28277</v>
      </c>
      <c r="E116" s="20">
        <v>1.2794443690330799</v>
      </c>
      <c r="F116" s="22">
        <v>15225</v>
      </c>
      <c r="G116" s="20">
        <v>0.538423453690278</v>
      </c>
      <c r="H116" s="23">
        <v>1.1648977478643501</v>
      </c>
      <c r="HV116" s="53"/>
      <c r="HW116" s="53"/>
      <c r="HX116" s="53"/>
      <c r="HY116" s="53"/>
      <c r="HZ116" s="53"/>
      <c r="IA116" s="53"/>
      <c r="IB116" s="53"/>
      <c r="IC116" s="53"/>
      <c r="ID116" s="53"/>
      <c r="IE116" s="53"/>
      <c r="IF116" s="53"/>
      <c r="IG116" s="53"/>
      <c r="IH116" s="53"/>
      <c r="II116" s="53"/>
      <c r="IJ116" s="53"/>
      <c r="IK116" s="53"/>
      <c r="IL116" s="53"/>
      <c r="IM116" s="53"/>
      <c r="IN116" s="53"/>
      <c r="IO116" s="53"/>
      <c r="IP116" s="53"/>
      <c r="IQ116" s="53"/>
      <c r="IR116" s="53"/>
      <c r="IS116" s="53"/>
      <c r="IT116" s="53"/>
      <c r="IU116" s="53"/>
      <c r="IV116" s="53"/>
    </row>
    <row r="117" spans="1:256" ht="14.1" customHeight="1" x14ac:dyDescent="0.2">
      <c r="C117" s="22"/>
      <c r="D117" s="22"/>
      <c r="E117" s="20"/>
      <c r="F117" s="22"/>
      <c r="G117" s="20"/>
      <c r="H117" s="23"/>
      <c r="HV117" s="53"/>
      <c r="HW117" s="53"/>
      <c r="HX117" s="53"/>
      <c r="HY117" s="53"/>
      <c r="HZ117" s="53"/>
      <c r="IA117" s="53"/>
      <c r="IB117" s="53"/>
      <c r="IC117" s="53"/>
      <c r="ID117" s="53"/>
      <c r="IE117" s="53"/>
      <c r="IF117" s="53"/>
      <c r="IG117" s="53"/>
      <c r="IH117" s="53"/>
      <c r="II117" s="53"/>
      <c r="IJ117" s="53"/>
      <c r="IK117" s="53"/>
      <c r="IL117" s="53"/>
      <c r="IM117" s="53"/>
      <c r="IN117" s="53"/>
      <c r="IO117" s="53"/>
      <c r="IP117" s="53"/>
      <c r="IQ117" s="53"/>
      <c r="IR117" s="53"/>
      <c r="IS117" s="53"/>
      <c r="IT117" s="53"/>
      <c r="IU117" s="53"/>
      <c r="IV117" s="53"/>
    </row>
    <row r="118" spans="1:256" ht="14.1" customHeight="1" x14ac:dyDescent="0.2">
      <c r="A118" s="1" t="s">
        <v>17</v>
      </c>
      <c r="B118" s="79">
        <v>2019</v>
      </c>
      <c r="C118" s="22">
        <v>5365</v>
      </c>
      <c r="D118" s="22">
        <v>2754</v>
      </c>
      <c r="E118" s="20">
        <f>D118/C118</f>
        <v>0.513327120223672</v>
      </c>
      <c r="F118" s="22">
        <v>1688</v>
      </c>
      <c r="G118" s="20">
        <f>F118/D118</f>
        <v>0.61292665214233844</v>
      </c>
      <c r="H118" s="23">
        <v>1.8</v>
      </c>
      <c r="HV118" s="53"/>
      <c r="HW118" s="53"/>
      <c r="HX118" s="53"/>
      <c r="HY118" s="53"/>
      <c r="HZ118" s="53"/>
      <c r="IA118" s="53"/>
      <c r="IB118" s="53"/>
      <c r="IC118" s="53"/>
      <c r="ID118" s="53"/>
      <c r="IE118" s="53"/>
      <c r="IF118" s="53"/>
      <c r="IG118" s="53"/>
      <c r="IH118" s="53"/>
      <c r="II118" s="53"/>
      <c r="IJ118" s="53"/>
      <c r="IK118" s="53"/>
      <c r="IL118" s="53"/>
      <c r="IM118" s="53"/>
      <c r="IN118" s="53"/>
      <c r="IO118" s="53"/>
      <c r="IP118" s="53"/>
      <c r="IQ118" s="53"/>
      <c r="IR118" s="53"/>
      <c r="IS118" s="53"/>
      <c r="IT118" s="53"/>
      <c r="IU118" s="53"/>
      <c r="IV118" s="53"/>
    </row>
    <row r="119" spans="1:256" ht="14.1" customHeight="1" x14ac:dyDescent="0.2">
      <c r="A119" s="3"/>
      <c r="B119" s="1">
        <v>2018</v>
      </c>
      <c r="C119" s="22">
        <v>5056</v>
      </c>
      <c r="D119" s="22">
        <v>4846</v>
      </c>
      <c r="E119" s="20">
        <f>D119/C119</f>
        <v>0.95846518987341767</v>
      </c>
      <c r="F119" s="22">
        <v>2294</v>
      </c>
      <c r="G119" s="20">
        <f>F119/D119</f>
        <v>0.4733801073049938</v>
      </c>
      <c r="H119" s="23">
        <v>1.1000000000000001</v>
      </c>
      <c r="HV119" s="53"/>
      <c r="HW119" s="53"/>
      <c r="HX119" s="53"/>
      <c r="HY119" s="53"/>
      <c r="HZ119" s="53"/>
      <c r="IA119" s="53"/>
      <c r="IB119" s="53"/>
      <c r="IC119" s="53"/>
      <c r="ID119" s="53"/>
      <c r="IE119" s="53"/>
      <c r="IF119" s="53"/>
      <c r="IG119" s="53"/>
      <c r="IH119" s="53"/>
      <c r="II119" s="53"/>
      <c r="IJ119" s="53"/>
      <c r="IK119" s="53"/>
      <c r="IL119" s="53"/>
      <c r="IM119" s="53"/>
      <c r="IN119" s="53"/>
      <c r="IO119" s="53"/>
      <c r="IP119" s="53"/>
      <c r="IQ119" s="53"/>
      <c r="IR119" s="53"/>
      <c r="IS119" s="53"/>
      <c r="IT119" s="53"/>
      <c r="IU119" s="53"/>
      <c r="IV119" s="53"/>
    </row>
    <row r="120" spans="1:256" ht="14.1" customHeight="1" x14ac:dyDescent="0.2">
      <c r="B120" s="1">
        <v>2017</v>
      </c>
      <c r="C120" s="22">
        <v>6510</v>
      </c>
      <c r="D120" s="22">
        <v>6742</v>
      </c>
      <c r="E120" s="20">
        <v>1.03563748079877</v>
      </c>
      <c r="F120" s="22">
        <v>4037</v>
      </c>
      <c r="G120" s="20">
        <v>0.598783743696233</v>
      </c>
      <c r="H120" s="23">
        <v>2.6128266033254199</v>
      </c>
      <c r="HV120" s="53"/>
      <c r="HW120" s="53"/>
      <c r="HX120" s="53"/>
      <c r="HY120" s="53"/>
      <c r="HZ120" s="53"/>
      <c r="IA120" s="53"/>
      <c r="IB120" s="53"/>
      <c r="IC120" s="53"/>
      <c r="ID120" s="53"/>
      <c r="IE120" s="53"/>
      <c r="IF120" s="53"/>
      <c r="IG120" s="53"/>
      <c r="IH120" s="53"/>
      <c r="II120" s="53"/>
      <c r="IJ120" s="53"/>
      <c r="IK120" s="53"/>
      <c r="IL120" s="53"/>
      <c r="IM120" s="53"/>
      <c r="IN120" s="53"/>
      <c r="IO120" s="53"/>
      <c r="IP120" s="53"/>
      <c r="IQ120" s="53"/>
      <c r="IR120" s="53"/>
      <c r="IS120" s="53"/>
      <c r="IT120" s="53"/>
      <c r="IU120" s="53"/>
      <c r="IV120" s="53"/>
    </row>
    <row r="121" spans="1:256" ht="14.1" customHeight="1" x14ac:dyDescent="0.2">
      <c r="C121" s="22"/>
      <c r="D121" s="22"/>
      <c r="E121" s="20"/>
      <c r="F121" s="22"/>
      <c r="G121" s="20"/>
      <c r="H121" s="23"/>
      <c r="HV121" s="53"/>
      <c r="HW121" s="53"/>
      <c r="HX121" s="53"/>
      <c r="HY121" s="53"/>
      <c r="HZ121" s="53"/>
      <c r="IA121" s="53"/>
      <c r="IB121" s="53"/>
      <c r="IC121" s="53"/>
      <c r="ID121" s="53"/>
      <c r="IE121" s="53"/>
      <c r="IF121" s="53"/>
      <c r="IG121" s="53"/>
      <c r="IH121" s="53"/>
      <c r="II121" s="53"/>
      <c r="IJ121" s="53"/>
      <c r="IK121" s="53"/>
      <c r="IL121" s="53"/>
      <c r="IM121" s="53"/>
      <c r="IN121" s="53"/>
      <c r="IO121" s="53"/>
      <c r="IP121" s="53"/>
      <c r="IQ121" s="53"/>
      <c r="IR121" s="53"/>
      <c r="IS121" s="53"/>
      <c r="IT121" s="53"/>
      <c r="IU121" s="53"/>
      <c r="IV121" s="53"/>
    </row>
    <row r="122" spans="1:256" ht="14.1" customHeight="1" x14ac:dyDescent="0.2">
      <c r="A122" s="1" t="s">
        <v>18</v>
      </c>
      <c r="B122" s="79">
        <v>2019</v>
      </c>
      <c r="C122" s="22">
        <v>18662</v>
      </c>
      <c r="D122" s="22">
        <v>17926</v>
      </c>
      <c r="E122" s="20">
        <f>D122/C122</f>
        <v>0.96056156896366951</v>
      </c>
      <c r="F122" s="22">
        <v>7098</v>
      </c>
      <c r="G122" s="20">
        <f>F122/D122</f>
        <v>0.39596117371415823</v>
      </c>
      <c r="H122" s="23">
        <v>0.4</v>
      </c>
      <c r="HV122" s="53"/>
      <c r="HW122" s="53"/>
      <c r="HX122" s="53"/>
      <c r="HY122" s="53"/>
      <c r="HZ122" s="53"/>
      <c r="IA122" s="53"/>
      <c r="IB122" s="53"/>
      <c r="IC122" s="53"/>
      <c r="ID122" s="53"/>
      <c r="IE122" s="53"/>
      <c r="IF122" s="53"/>
      <c r="IG122" s="53"/>
      <c r="IH122" s="53"/>
      <c r="II122" s="53"/>
      <c r="IJ122" s="53"/>
      <c r="IK122" s="53"/>
      <c r="IL122" s="53"/>
      <c r="IM122" s="53"/>
      <c r="IN122" s="53"/>
      <c r="IO122" s="53"/>
      <c r="IP122" s="53"/>
      <c r="IQ122" s="53"/>
      <c r="IR122" s="53"/>
      <c r="IS122" s="53"/>
      <c r="IT122" s="53"/>
      <c r="IU122" s="53"/>
      <c r="IV122" s="53"/>
    </row>
    <row r="123" spans="1:256" ht="14.1" customHeight="1" x14ac:dyDescent="0.2">
      <c r="A123" s="3"/>
      <c r="B123" s="1">
        <v>2018</v>
      </c>
      <c r="C123" s="22">
        <v>23000</v>
      </c>
      <c r="D123" s="22">
        <v>23541</v>
      </c>
      <c r="E123" s="20">
        <f>D123/C123</f>
        <v>1.0235217391304348</v>
      </c>
      <c r="F123" s="22">
        <v>9406</v>
      </c>
      <c r="G123" s="20">
        <f>F123/D123</f>
        <v>0.39955821757784293</v>
      </c>
      <c r="H123" s="23">
        <v>0.8</v>
      </c>
      <c r="HV123" s="53"/>
      <c r="HW123" s="53"/>
      <c r="HX123" s="53"/>
      <c r="HY123" s="53"/>
      <c r="HZ123" s="53"/>
      <c r="IA123" s="53"/>
      <c r="IB123" s="53"/>
      <c r="IC123" s="53"/>
      <c r="ID123" s="53"/>
      <c r="IE123" s="53"/>
      <c r="IF123" s="53"/>
      <c r="IG123" s="53"/>
      <c r="IH123" s="53"/>
      <c r="II123" s="53"/>
      <c r="IJ123" s="53"/>
      <c r="IK123" s="53"/>
      <c r="IL123" s="53"/>
      <c r="IM123" s="53"/>
      <c r="IN123" s="53"/>
      <c r="IO123" s="53"/>
      <c r="IP123" s="53"/>
      <c r="IQ123" s="53"/>
      <c r="IR123" s="53"/>
      <c r="IS123" s="53"/>
      <c r="IT123" s="53"/>
      <c r="IU123" s="53"/>
      <c r="IV123" s="53"/>
    </row>
    <row r="124" spans="1:256" ht="14.1" customHeight="1" x14ac:dyDescent="0.2">
      <c r="B124" s="1">
        <v>2017</v>
      </c>
      <c r="C124" s="22">
        <v>20081.5</v>
      </c>
      <c r="D124" s="22">
        <v>17298</v>
      </c>
      <c r="E124" s="20">
        <v>0.86138983641660205</v>
      </c>
      <c r="F124" s="22">
        <v>6232</v>
      </c>
      <c r="G124" s="20">
        <v>0.36027286391490299</v>
      </c>
      <c r="H124" s="23">
        <v>1.5035333032626701</v>
      </c>
      <c r="HV124" s="53"/>
      <c r="HW124" s="53"/>
      <c r="HX124" s="53"/>
      <c r="HY124" s="53"/>
      <c r="HZ124" s="53"/>
      <c r="IA124" s="53"/>
      <c r="IB124" s="53"/>
      <c r="IC124" s="53"/>
      <c r="ID124" s="53"/>
      <c r="IE124" s="53"/>
      <c r="IF124" s="53"/>
      <c r="IG124" s="53"/>
      <c r="IH124" s="53"/>
      <c r="II124" s="53"/>
      <c r="IJ124" s="53"/>
      <c r="IK124" s="53"/>
      <c r="IL124" s="53"/>
      <c r="IM124" s="53"/>
      <c r="IN124" s="53"/>
      <c r="IO124" s="53"/>
      <c r="IP124" s="53"/>
      <c r="IQ124" s="53"/>
      <c r="IR124" s="53"/>
      <c r="IS124" s="53"/>
      <c r="IT124" s="53"/>
      <c r="IU124" s="53"/>
      <c r="IV124" s="53"/>
    </row>
    <row r="125" spans="1:256" ht="14.1" customHeight="1" x14ac:dyDescent="0.2">
      <c r="C125" s="22"/>
      <c r="D125" s="22"/>
      <c r="E125" s="20"/>
      <c r="F125" s="22"/>
      <c r="G125" s="20"/>
      <c r="H125" s="23"/>
      <c r="HV125" s="53"/>
      <c r="HW125" s="53"/>
      <c r="HX125" s="53"/>
      <c r="HY125" s="53"/>
      <c r="HZ125" s="53"/>
      <c r="IA125" s="53"/>
      <c r="IB125" s="53"/>
      <c r="IC125" s="53"/>
      <c r="ID125" s="53"/>
      <c r="IE125" s="53"/>
      <c r="IF125" s="53"/>
      <c r="IG125" s="53"/>
      <c r="IH125" s="53"/>
      <c r="II125" s="53"/>
      <c r="IJ125" s="53"/>
      <c r="IK125" s="53"/>
      <c r="IL125" s="53"/>
      <c r="IM125" s="53"/>
      <c r="IN125" s="53"/>
      <c r="IO125" s="53"/>
      <c r="IP125" s="53"/>
      <c r="IQ125" s="53"/>
      <c r="IR125" s="53"/>
      <c r="IS125" s="53"/>
      <c r="IT125" s="53"/>
      <c r="IU125" s="53"/>
      <c r="IV125" s="53"/>
    </row>
    <row r="126" spans="1:256" ht="14.1" customHeight="1" x14ac:dyDescent="0.2">
      <c r="A126" s="27" t="s">
        <v>19</v>
      </c>
      <c r="B126" s="27">
        <v>2019</v>
      </c>
      <c r="C126" s="29">
        <f>C122+C118+C114+C110+C106+C102+C98+C94+C90</f>
        <v>104896</v>
      </c>
      <c r="D126" s="33">
        <f>D122+D118+D114+D110+D106+D102+D98+D94+D90</f>
        <v>98629</v>
      </c>
      <c r="E126" s="32">
        <f>D126/C126</f>
        <v>0.94025510982306282</v>
      </c>
      <c r="F126" s="33">
        <f>F122+F118+F114+F110+F106+F102+F98+F94+F90</f>
        <v>51270</v>
      </c>
      <c r="G126" s="32">
        <f>F126/D126</f>
        <v>0.51982682578146389</v>
      </c>
      <c r="H126" s="34">
        <v>2.1</v>
      </c>
      <c r="HV126" s="53"/>
      <c r="HW126" s="53"/>
      <c r="HX126" s="53"/>
      <c r="HY126" s="53"/>
      <c r="HZ126" s="53"/>
      <c r="IA126" s="53"/>
      <c r="IB126" s="53"/>
      <c r="IC126" s="53"/>
      <c r="ID126" s="53"/>
      <c r="IE126" s="53"/>
      <c r="IF126" s="53"/>
      <c r="IG126" s="53"/>
      <c r="IH126" s="53"/>
      <c r="II126" s="53"/>
      <c r="IJ126" s="53"/>
      <c r="IK126" s="53"/>
      <c r="IL126" s="53"/>
      <c r="IM126" s="53"/>
      <c r="IN126" s="53"/>
      <c r="IO126" s="53"/>
      <c r="IP126" s="53"/>
      <c r="IQ126" s="53"/>
      <c r="IR126" s="53"/>
      <c r="IS126" s="53"/>
      <c r="IT126" s="53"/>
      <c r="IU126" s="53"/>
      <c r="IV126" s="53"/>
    </row>
    <row r="127" spans="1:256" ht="14.1" customHeight="1" x14ac:dyDescent="0.2">
      <c r="A127" s="27"/>
      <c r="B127" s="27">
        <v>2018</v>
      </c>
      <c r="C127" s="33">
        <v>121938</v>
      </c>
      <c r="D127" s="33">
        <v>130320</v>
      </c>
      <c r="E127" s="32">
        <f>D127/C127</f>
        <v>1.0687398513998918</v>
      </c>
      <c r="F127" s="33">
        <v>64082</v>
      </c>
      <c r="G127" s="32">
        <f>F127/D127</f>
        <v>0.49172805402087172</v>
      </c>
      <c r="H127" s="34">
        <v>2.2999999999999998</v>
      </c>
      <c r="HV127" s="53"/>
      <c r="HW127" s="53"/>
      <c r="HX127" s="53"/>
      <c r="HY127" s="53"/>
      <c r="HZ127" s="53"/>
      <c r="IA127" s="53"/>
      <c r="IB127" s="53"/>
      <c r="IC127" s="53"/>
      <c r="ID127" s="53"/>
      <c r="IE127" s="53"/>
      <c r="IF127" s="53"/>
      <c r="IG127" s="53"/>
      <c r="IH127" s="53"/>
      <c r="II127" s="53"/>
      <c r="IJ127" s="53"/>
      <c r="IK127" s="53"/>
      <c r="IL127" s="53"/>
      <c r="IM127" s="53"/>
      <c r="IN127" s="53"/>
      <c r="IO127" s="53"/>
      <c r="IP127" s="53"/>
      <c r="IQ127" s="53"/>
      <c r="IR127" s="53"/>
      <c r="IS127" s="53"/>
      <c r="IT127" s="53"/>
      <c r="IU127" s="53"/>
      <c r="IV127" s="53"/>
    </row>
    <row r="128" spans="1:256" ht="14.1" customHeight="1" x14ac:dyDescent="0.2">
      <c r="A128" s="71"/>
      <c r="B128" s="71">
        <v>2017</v>
      </c>
      <c r="C128" s="73">
        <v>115258.5</v>
      </c>
      <c r="D128" s="73">
        <v>121445</v>
      </c>
      <c r="E128" s="74">
        <v>1.0536750001084501</v>
      </c>
      <c r="F128" s="73">
        <v>57920</v>
      </c>
      <c r="G128" s="74">
        <v>0.47692371032154501</v>
      </c>
      <c r="H128" s="75">
        <v>1.92104237429701</v>
      </c>
      <c r="HV128" s="53"/>
      <c r="HW128" s="53"/>
      <c r="HX128" s="53"/>
      <c r="HY128" s="53"/>
      <c r="HZ128" s="53"/>
      <c r="IA128" s="53"/>
      <c r="IB128" s="53"/>
      <c r="IC128" s="53"/>
      <c r="ID128" s="53"/>
      <c r="IE128" s="53"/>
      <c r="IF128" s="53"/>
      <c r="IG128" s="53"/>
      <c r="IH128" s="53"/>
      <c r="II128" s="53"/>
      <c r="IJ128" s="53"/>
      <c r="IK128" s="53"/>
      <c r="IL128" s="53"/>
      <c r="IM128" s="53"/>
      <c r="IN128" s="53"/>
      <c r="IO128" s="53"/>
      <c r="IP128" s="53"/>
      <c r="IQ128" s="53"/>
      <c r="IR128" s="53"/>
      <c r="IS128" s="53"/>
      <c r="IT128" s="53"/>
      <c r="IU128" s="53"/>
      <c r="IV128" s="53"/>
    </row>
    <row r="129" spans="1:8" ht="14.1" customHeight="1" x14ac:dyDescent="0.2">
      <c r="A129" s="44"/>
      <c r="B129" s="44"/>
      <c r="C129" s="26"/>
      <c r="D129" s="26"/>
      <c r="E129" s="26"/>
      <c r="F129" s="55"/>
      <c r="G129" s="55"/>
      <c r="H129" s="56"/>
    </row>
    <row r="130" spans="1:8" ht="14.1" customHeight="1" x14ac:dyDescent="0.2">
      <c r="A130" s="63" t="s">
        <v>41</v>
      </c>
      <c r="B130" s="44"/>
      <c r="C130" s="26"/>
      <c r="D130" s="26"/>
      <c r="E130" s="26"/>
      <c r="F130" s="55"/>
      <c r="G130" s="55"/>
      <c r="H130" s="56"/>
    </row>
    <row r="131" spans="1:8" s="62" customFormat="1" ht="14.1" customHeight="1" x14ac:dyDescent="0.2">
      <c r="A131" s="63" t="s">
        <v>46</v>
      </c>
      <c r="B131" s="60"/>
    </row>
    <row r="132" spans="1:8" s="62" customFormat="1" ht="14.1" customHeight="1" x14ac:dyDescent="0.2">
      <c r="A132" s="60"/>
      <c r="B132" s="60"/>
    </row>
    <row r="133" spans="1:8" s="62" customFormat="1" ht="14.1" customHeight="1" x14ac:dyDescent="0.2">
      <c r="A133" s="76" t="s">
        <v>47</v>
      </c>
      <c r="B133" s="60"/>
    </row>
    <row r="134" spans="1:8" s="62" customFormat="1" ht="14.1" customHeight="1" x14ac:dyDescent="0.2">
      <c r="A134" s="60"/>
      <c r="B134" s="60"/>
    </row>
    <row r="135" spans="1:8" ht="14.1" customHeight="1" x14ac:dyDescent="0.2"/>
    <row r="136" spans="1:8" ht="14.1" customHeight="1" x14ac:dyDescent="0.2"/>
    <row r="137" spans="1:8" ht="14.1" customHeight="1" x14ac:dyDescent="0.2"/>
    <row r="138" spans="1:8" ht="14.1" customHeight="1" x14ac:dyDescent="0.2"/>
    <row r="139" spans="1:8" ht="14.1" customHeight="1" x14ac:dyDescent="0.2"/>
    <row r="140" spans="1:8" ht="14.1" customHeight="1" x14ac:dyDescent="0.2"/>
    <row r="141" spans="1:8" ht="14.1" customHeight="1" x14ac:dyDescent="0.2"/>
    <row r="142" spans="1:8" ht="14.1" customHeight="1" x14ac:dyDescent="0.2"/>
    <row r="143" spans="1:8" ht="14.1" customHeight="1" x14ac:dyDescent="0.2"/>
    <row r="144" spans="1:8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</sheetData>
  <mergeCells count="3">
    <mergeCell ref="C3:H3"/>
    <mergeCell ref="C46:H46"/>
    <mergeCell ref="C88:H88"/>
  </mergeCells>
  <pageMargins left="0.7" right="0.7" top="0.75" bottom="0.75" header="0.511811023622047" footer="0.511811023622047"/>
  <pageSetup scale="75" orientation="landscape" horizontalDpi="300" verticalDpi="300"/>
  <rowBreaks count="3" manualBreakCount="3">
    <brk id="44" max="16383" man="1"/>
    <brk id="87" max="16383" man="1"/>
    <brk id="1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06"/>
  <sheetViews>
    <sheetView zoomScaleNormal="100" workbookViewId="0"/>
  </sheetViews>
  <sheetFormatPr defaultColWidth="9.140625" defaultRowHeight="12.75" x14ac:dyDescent="0.2"/>
  <cols>
    <col min="1" max="1" width="29.42578125" style="1" customWidth="1"/>
    <col min="2" max="2" width="10" style="1" customWidth="1"/>
    <col min="3" max="3" width="15.7109375" style="3" customWidth="1"/>
    <col min="4" max="7" width="14.7109375" style="3" customWidth="1"/>
    <col min="8" max="8" width="15.7109375" style="3" customWidth="1"/>
    <col min="9" max="9" width="3.7109375" style="3" customWidth="1"/>
    <col min="10" max="257" width="9.140625" style="3"/>
  </cols>
  <sheetData>
    <row r="1" spans="1:9" ht="18" customHeight="1" x14ac:dyDescent="0.2">
      <c r="A1" s="4" t="s">
        <v>48</v>
      </c>
      <c r="B1" s="4"/>
      <c r="H1" s="6"/>
    </row>
    <row r="2" spans="1:9" x14ac:dyDescent="0.2">
      <c r="A2" s="7"/>
      <c r="B2" s="7"/>
      <c r="C2" s="7"/>
      <c r="D2" s="7"/>
      <c r="E2" s="7"/>
      <c r="F2" s="7"/>
      <c r="G2" s="7"/>
      <c r="H2" s="7"/>
    </row>
    <row r="3" spans="1:9" ht="18" customHeight="1" x14ac:dyDescent="0.2">
      <c r="B3" s="44"/>
      <c r="C3" s="96" t="s">
        <v>1</v>
      </c>
      <c r="D3" s="96"/>
      <c r="E3" s="96"/>
      <c r="F3" s="96"/>
      <c r="G3" s="96"/>
      <c r="H3" s="96"/>
    </row>
    <row r="4" spans="1:9" ht="39" customHeight="1" x14ac:dyDescent="0.2">
      <c r="A4" s="11" t="s">
        <v>2</v>
      </c>
      <c r="B4" s="77" t="s">
        <v>3</v>
      </c>
      <c r="C4" s="10" t="s">
        <v>49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</row>
    <row r="5" spans="1:9" ht="18" customHeight="1" x14ac:dyDescent="0.2">
      <c r="A5" s="1" t="s">
        <v>10</v>
      </c>
      <c r="B5" s="1">
        <v>2018</v>
      </c>
      <c r="C5" s="22">
        <v>59790</v>
      </c>
      <c r="D5" s="22">
        <f>59359+147</f>
        <v>59506</v>
      </c>
      <c r="E5" s="20">
        <v>0.995</v>
      </c>
      <c r="F5" s="22">
        <v>30929</v>
      </c>
      <c r="G5" s="20">
        <v>0.52</v>
      </c>
      <c r="H5" s="23">
        <v>8.8000000000000007</v>
      </c>
    </row>
    <row r="6" spans="1:9" ht="12.75" customHeight="1" x14ac:dyDescent="0.2">
      <c r="B6" s="1">
        <v>2017</v>
      </c>
      <c r="C6" s="22">
        <v>61819</v>
      </c>
      <c r="D6" s="22">
        <f>63408+424</f>
        <v>63832</v>
      </c>
      <c r="E6" s="20">
        <v>1.0325628043158299</v>
      </c>
      <c r="F6" s="22">
        <v>32006</v>
      </c>
      <c r="G6" s="20">
        <v>0.50476280595508505</v>
      </c>
      <c r="H6" s="23">
        <v>5.1911567118602697</v>
      </c>
    </row>
    <row r="7" spans="1:9" ht="12.75" customHeight="1" x14ac:dyDescent="0.2">
      <c r="B7" s="1">
        <v>2016</v>
      </c>
      <c r="C7" s="22">
        <v>61916.5</v>
      </c>
      <c r="D7" s="22">
        <v>61214</v>
      </c>
      <c r="E7" s="20">
        <v>0.98865407443896203</v>
      </c>
      <c r="F7" s="22">
        <v>33818</v>
      </c>
      <c r="G7" s="20">
        <v>0.55245532067827596</v>
      </c>
      <c r="H7" s="23">
        <v>5.5887397244071204</v>
      </c>
    </row>
    <row r="8" spans="1:9" ht="18" customHeight="1" x14ac:dyDescent="0.2">
      <c r="A8" s="1" t="s">
        <v>11</v>
      </c>
      <c r="B8" s="1">
        <v>2018</v>
      </c>
      <c r="C8" s="22">
        <v>19556</v>
      </c>
      <c r="D8" s="22">
        <f>19664+91</f>
        <v>19755</v>
      </c>
      <c r="E8" s="20">
        <v>1.01</v>
      </c>
      <c r="F8" s="22">
        <v>13454</v>
      </c>
      <c r="G8" s="20">
        <v>0.68100000000000005</v>
      </c>
      <c r="H8" s="23">
        <v>5.8</v>
      </c>
    </row>
    <row r="9" spans="1:9" ht="12.75" customHeight="1" x14ac:dyDescent="0.2">
      <c r="B9" s="1">
        <v>2017</v>
      </c>
      <c r="C9" s="22">
        <v>21925</v>
      </c>
      <c r="D9" s="22">
        <f>24226+67</f>
        <v>24293</v>
      </c>
      <c r="E9" s="20">
        <v>1.1080000000000001</v>
      </c>
      <c r="F9" s="22">
        <v>13879</v>
      </c>
      <c r="G9" s="20">
        <v>0.57299999999999995</v>
      </c>
      <c r="H9" s="23">
        <v>3.3005668364784402</v>
      </c>
    </row>
    <row r="10" spans="1:9" ht="12.75" customHeight="1" x14ac:dyDescent="0.2">
      <c r="B10" s="1">
        <v>2016</v>
      </c>
      <c r="C10" s="22">
        <v>21789</v>
      </c>
      <c r="D10" s="22">
        <v>23441</v>
      </c>
      <c r="E10" s="20">
        <v>1.07581807333976</v>
      </c>
      <c r="F10" s="22">
        <v>14578</v>
      </c>
      <c r="G10" s="20">
        <v>0.62190179599846396</v>
      </c>
      <c r="H10" s="23">
        <v>2.8124571271779399</v>
      </c>
    </row>
    <row r="11" spans="1:9" ht="18" customHeight="1" x14ac:dyDescent="0.2">
      <c r="A11" s="1" t="s">
        <v>12</v>
      </c>
      <c r="B11" s="1">
        <v>2018</v>
      </c>
      <c r="C11" s="22">
        <v>39780</v>
      </c>
      <c r="D11" s="22">
        <f>39937+206</f>
        <v>40143</v>
      </c>
      <c r="E11" s="20">
        <v>1.0089999999999999</v>
      </c>
      <c r="F11" s="22">
        <v>22995</v>
      </c>
      <c r="G11" s="20">
        <v>0.57299999999999995</v>
      </c>
      <c r="H11" s="23">
        <v>6.1</v>
      </c>
    </row>
    <row r="12" spans="1:9" ht="12.75" customHeight="1" x14ac:dyDescent="0.2">
      <c r="B12" s="1">
        <v>2017</v>
      </c>
      <c r="C12" s="22">
        <v>42763</v>
      </c>
      <c r="D12" s="22">
        <f>45189+530</f>
        <v>45719</v>
      </c>
      <c r="E12" s="20">
        <v>1.069</v>
      </c>
      <c r="F12" s="22">
        <v>21182</v>
      </c>
      <c r="G12" s="20">
        <v>0.46899999999999997</v>
      </c>
      <c r="H12" s="23">
        <v>4.76081483176928</v>
      </c>
    </row>
    <row r="13" spans="1:9" ht="12.75" customHeight="1" x14ac:dyDescent="0.2">
      <c r="B13" s="1">
        <v>2016</v>
      </c>
      <c r="C13" s="22">
        <v>42654</v>
      </c>
      <c r="D13" s="22">
        <v>24170</v>
      </c>
      <c r="E13" s="20">
        <v>0.56665259999062201</v>
      </c>
      <c r="F13" s="22">
        <v>17714</v>
      </c>
      <c r="G13" s="20">
        <v>0.73289201489449696</v>
      </c>
      <c r="H13" s="23">
        <v>4.2903917805125902</v>
      </c>
    </row>
    <row r="14" spans="1:9" ht="18" customHeight="1" x14ac:dyDescent="0.2">
      <c r="A14" s="1" t="s">
        <v>13</v>
      </c>
      <c r="B14" s="1">
        <v>2018</v>
      </c>
      <c r="C14" s="22">
        <v>43966</v>
      </c>
      <c r="D14" s="22">
        <f>44348+346</f>
        <v>44694</v>
      </c>
      <c r="E14" s="20">
        <v>1.016</v>
      </c>
      <c r="F14" s="22">
        <v>26995</v>
      </c>
      <c r="G14" s="20">
        <v>0.60399999999999998</v>
      </c>
      <c r="H14" s="23">
        <v>6</v>
      </c>
    </row>
    <row r="15" spans="1:9" ht="12.75" customHeight="1" x14ac:dyDescent="0.2">
      <c r="B15" s="1">
        <v>2017</v>
      </c>
      <c r="C15" s="22">
        <v>37691</v>
      </c>
      <c r="D15" s="22">
        <f>24705+416</f>
        <v>25121</v>
      </c>
      <c r="E15" s="20">
        <v>0.66600000000000004</v>
      </c>
      <c r="F15" s="22">
        <v>16951</v>
      </c>
      <c r="G15" s="20">
        <v>0.68600000000000005</v>
      </c>
      <c r="H15" s="23">
        <v>4.8927575809296204</v>
      </c>
    </row>
    <row r="16" spans="1:9" ht="12.75" customHeight="1" x14ac:dyDescent="0.2">
      <c r="A16" s="80"/>
      <c r="B16" s="1">
        <v>2016</v>
      </c>
      <c r="C16" s="22">
        <v>37430.5</v>
      </c>
      <c r="D16" s="22">
        <v>25747</v>
      </c>
      <c r="E16" s="20">
        <v>0.68786150331948603</v>
      </c>
      <c r="F16" s="22">
        <v>19418</v>
      </c>
      <c r="G16" s="20">
        <v>0.75418495358682602</v>
      </c>
      <c r="H16" s="23">
        <v>2.4719332578020401</v>
      </c>
      <c r="I16" s="26"/>
    </row>
    <row r="17" spans="1:9" ht="18" customHeight="1" x14ac:dyDescent="0.2">
      <c r="A17" s="1" t="s">
        <v>14</v>
      </c>
      <c r="B17" s="1">
        <v>2018</v>
      </c>
      <c r="C17" s="22">
        <v>24892</v>
      </c>
      <c r="D17" s="22">
        <f>16683+142</f>
        <v>16825</v>
      </c>
      <c r="E17" s="20">
        <v>0.67600000000000005</v>
      </c>
      <c r="F17" s="22">
        <v>10590</v>
      </c>
      <c r="G17" s="20">
        <v>0.629</v>
      </c>
      <c r="H17" s="23">
        <v>3.6</v>
      </c>
      <c r="I17" s="26"/>
    </row>
    <row r="18" spans="1:9" ht="12.75" customHeight="1" x14ac:dyDescent="0.2">
      <c r="B18" s="1">
        <v>2017</v>
      </c>
      <c r="C18" s="22">
        <v>25321</v>
      </c>
      <c r="D18" s="22">
        <f>25586+198</f>
        <v>25784</v>
      </c>
      <c r="E18" s="20">
        <v>1.018</v>
      </c>
      <c r="F18" s="22">
        <v>12964</v>
      </c>
      <c r="G18" s="20">
        <v>0.50700000000000001</v>
      </c>
      <c r="H18" s="23">
        <v>5.2055827989437997</v>
      </c>
      <c r="I18" s="26"/>
    </row>
    <row r="19" spans="1:9" ht="12.75" customHeight="1" x14ac:dyDescent="0.2">
      <c r="B19" s="1">
        <v>2016</v>
      </c>
      <c r="C19" s="22">
        <v>25509</v>
      </c>
      <c r="D19" s="22">
        <v>18996</v>
      </c>
      <c r="E19" s="20">
        <v>0.74467834881806405</v>
      </c>
      <c r="F19" s="22">
        <v>13297</v>
      </c>
      <c r="G19" s="20">
        <v>0.69998947146767698</v>
      </c>
      <c r="H19" s="23">
        <v>3.3090170715198899</v>
      </c>
      <c r="I19" s="26"/>
    </row>
    <row r="20" spans="1:9" ht="18" customHeight="1" x14ac:dyDescent="0.2">
      <c r="A20" s="1" t="s">
        <v>15</v>
      </c>
      <c r="B20" s="1">
        <v>2018</v>
      </c>
      <c r="C20" s="22">
        <v>32751</v>
      </c>
      <c r="D20" s="22">
        <f>31499+153</f>
        <v>31652</v>
      </c>
      <c r="E20" s="20">
        <v>0.96599999999999997</v>
      </c>
      <c r="F20" s="22">
        <v>21680</v>
      </c>
      <c r="G20" s="20">
        <v>0.68500000000000005</v>
      </c>
      <c r="H20" s="23">
        <v>4.2</v>
      </c>
      <c r="I20" s="26"/>
    </row>
    <row r="21" spans="1:9" ht="12.75" customHeight="1" x14ac:dyDescent="0.2">
      <c r="B21" s="1">
        <v>2017</v>
      </c>
      <c r="C21" s="22">
        <v>37465</v>
      </c>
      <c r="D21" s="22">
        <f>41983+184</f>
        <v>42167</v>
      </c>
      <c r="E21" s="20">
        <v>1.1259999999999999</v>
      </c>
      <c r="F21" s="22">
        <v>20369</v>
      </c>
      <c r="G21" s="20">
        <v>0.48499999999999999</v>
      </c>
      <c r="H21" s="23">
        <v>2.6138199790894401</v>
      </c>
      <c r="I21" s="26"/>
    </row>
    <row r="22" spans="1:9" ht="12.75" customHeight="1" x14ac:dyDescent="0.2">
      <c r="B22" s="1">
        <v>2016</v>
      </c>
      <c r="C22" s="22">
        <v>37078.5</v>
      </c>
      <c r="D22" s="22">
        <v>34073</v>
      </c>
      <c r="E22" s="20">
        <v>0.91894224415766601</v>
      </c>
      <c r="F22" s="22">
        <v>21291</v>
      </c>
      <c r="G22" s="20">
        <v>0.62486426202565104</v>
      </c>
      <c r="H22" s="23">
        <v>3.2408059743553599</v>
      </c>
      <c r="I22" s="26"/>
    </row>
    <row r="23" spans="1:9" ht="18" customHeight="1" x14ac:dyDescent="0.2">
      <c r="A23" s="1" t="s">
        <v>32</v>
      </c>
      <c r="B23" s="1">
        <v>2018</v>
      </c>
      <c r="C23" s="22">
        <v>40729</v>
      </c>
      <c r="D23" s="22">
        <f>33471+49</f>
        <v>33520</v>
      </c>
      <c r="E23" s="20">
        <v>0.82299999999999995</v>
      </c>
      <c r="F23" s="22">
        <v>21093</v>
      </c>
      <c r="G23" s="20">
        <v>0.629</v>
      </c>
      <c r="H23" s="23">
        <v>4.4000000000000004</v>
      </c>
      <c r="I23" s="26"/>
    </row>
    <row r="24" spans="1:9" ht="12.75" customHeight="1" x14ac:dyDescent="0.2">
      <c r="B24" s="1">
        <v>2017</v>
      </c>
      <c r="C24" s="22">
        <v>40391</v>
      </c>
      <c r="D24" s="22">
        <f>36179+17</f>
        <v>36196</v>
      </c>
      <c r="E24" s="20">
        <v>0.89600000000000002</v>
      </c>
      <c r="F24" s="22">
        <v>24008</v>
      </c>
      <c r="G24" s="20">
        <v>0.66400000000000003</v>
      </c>
      <c r="H24" s="23">
        <v>5.7140180787785102</v>
      </c>
      <c r="I24" s="26"/>
    </row>
    <row r="25" spans="1:9" ht="12.75" customHeight="1" x14ac:dyDescent="0.2">
      <c r="B25" s="1">
        <v>2016</v>
      </c>
      <c r="C25" s="22">
        <v>39993.5</v>
      </c>
      <c r="D25" s="22">
        <v>35392</v>
      </c>
      <c r="E25" s="20">
        <v>0.88494380336804701</v>
      </c>
      <c r="F25" s="22">
        <v>23279</v>
      </c>
      <c r="G25" s="20">
        <v>0.65774751356238703</v>
      </c>
      <c r="H25" s="23">
        <v>5.3266892907771002</v>
      </c>
      <c r="I25" s="26"/>
    </row>
    <row r="26" spans="1:9" ht="18" customHeight="1" x14ac:dyDescent="0.2">
      <c r="A26" s="1" t="s">
        <v>17</v>
      </c>
      <c r="B26" s="1">
        <v>2018</v>
      </c>
      <c r="C26" s="22">
        <v>15691.75</v>
      </c>
      <c r="D26" s="22">
        <f>14951+56</f>
        <v>15007</v>
      </c>
      <c r="E26" s="20">
        <v>0.95599999999999996</v>
      </c>
      <c r="F26" s="22">
        <v>9723</v>
      </c>
      <c r="G26" s="20">
        <v>0.64800000000000002</v>
      </c>
      <c r="H26" s="23">
        <v>6.6</v>
      </c>
      <c r="I26" s="26"/>
    </row>
    <row r="27" spans="1:9" ht="12.75" customHeight="1" x14ac:dyDescent="0.2">
      <c r="A27" s="80"/>
      <c r="B27" s="1">
        <v>2017</v>
      </c>
      <c r="C27" s="22">
        <v>15142</v>
      </c>
      <c r="D27" s="22">
        <f>13963+63</f>
        <v>14026</v>
      </c>
      <c r="E27" s="20">
        <v>0.92600000000000005</v>
      </c>
      <c r="F27" s="22">
        <v>8160</v>
      </c>
      <c r="G27" s="20">
        <v>0.58399999999999996</v>
      </c>
      <c r="H27" s="23">
        <v>4.9174569722514896</v>
      </c>
      <c r="I27" s="26"/>
    </row>
    <row r="28" spans="1:9" ht="12.75" customHeight="1" x14ac:dyDescent="0.2">
      <c r="B28" s="1">
        <v>2016</v>
      </c>
      <c r="C28" s="22">
        <v>15046</v>
      </c>
      <c r="D28" s="22">
        <v>13634</v>
      </c>
      <c r="E28" s="20">
        <v>0.90615445965705199</v>
      </c>
      <c r="F28" s="22">
        <v>9370</v>
      </c>
      <c r="G28" s="20">
        <v>0.687252457092563</v>
      </c>
      <c r="H28" s="23">
        <v>6.4034151547492</v>
      </c>
      <c r="I28" s="26"/>
    </row>
    <row r="29" spans="1:9" ht="18" customHeight="1" x14ac:dyDescent="0.2">
      <c r="A29" s="1" t="s">
        <v>18</v>
      </c>
      <c r="B29" s="1">
        <v>2018</v>
      </c>
      <c r="C29" s="22">
        <v>26867</v>
      </c>
      <c r="D29" s="22">
        <f>27312+75</f>
        <v>27387</v>
      </c>
      <c r="E29" s="20">
        <v>1.0189999999999999</v>
      </c>
      <c r="F29" s="22">
        <v>18149</v>
      </c>
      <c r="G29" s="20">
        <v>0.66300000000000003</v>
      </c>
      <c r="H29" s="23">
        <v>3.3</v>
      </c>
      <c r="I29" s="26"/>
    </row>
    <row r="30" spans="1:9" ht="12.75" customHeight="1" x14ac:dyDescent="0.2">
      <c r="B30" s="1">
        <v>2017</v>
      </c>
      <c r="C30" s="22">
        <v>31848</v>
      </c>
      <c r="D30" s="22">
        <f>36691+125</f>
        <v>36816</v>
      </c>
      <c r="E30" s="20">
        <v>1.1559999999999999</v>
      </c>
      <c r="F30" s="22">
        <v>16636</v>
      </c>
      <c r="G30" s="20">
        <v>0.45300000000000001</v>
      </c>
      <c r="H30" s="23">
        <v>4.4428855372384</v>
      </c>
      <c r="I30" s="26"/>
    </row>
    <row r="31" spans="1:9" ht="12.75" customHeight="1" x14ac:dyDescent="0.2">
      <c r="B31" s="1">
        <v>2016</v>
      </c>
      <c r="C31" s="22">
        <v>31806</v>
      </c>
      <c r="D31" s="22">
        <v>28426</v>
      </c>
      <c r="E31" s="20">
        <v>0.893730742627177</v>
      </c>
      <c r="F31" s="22">
        <v>17789</v>
      </c>
      <c r="G31" s="20">
        <v>0.62580032364736504</v>
      </c>
      <c r="H31" s="23">
        <v>1.855078981393</v>
      </c>
      <c r="I31" s="26"/>
    </row>
    <row r="32" spans="1:9" ht="18" customHeight="1" x14ac:dyDescent="0.2">
      <c r="A32" s="27" t="s">
        <v>19</v>
      </c>
      <c r="B32" s="27">
        <v>2018</v>
      </c>
      <c r="C32" s="29">
        <v>304022.75</v>
      </c>
      <c r="D32" s="33">
        <f>287170+1265</f>
        <v>288435</v>
      </c>
      <c r="E32" s="32">
        <v>0.94799999999999995</v>
      </c>
      <c r="F32" s="33">
        <v>175608</v>
      </c>
      <c r="G32" s="32">
        <v>0.60799999999999998</v>
      </c>
      <c r="H32" s="34">
        <v>5.7</v>
      </c>
      <c r="I32" s="26"/>
    </row>
    <row r="33" spans="1:11" ht="12.75" customHeight="1" x14ac:dyDescent="0.2">
      <c r="A33" s="27"/>
      <c r="B33" s="27">
        <v>2017</v>
      </c>
      <c r="C33" s="33">
        <v>314363</v>
      </c>
      <c r="D33" s="33">
        <f>311930+2024</f>
        <v>313954</v>
      </c>
      <c r="E33" s="32">
        <v>0.999</v>
      </c>
      <c r="F33" s="33">
        <v>166155</v>
      </c>
      <c r="G33" s="32">
        <v>0.53300000000000003</v>
      </c>
      <c r="H33" s="34">
        <v>4.5997060967013503</v>
      </c>
      <c r="I33" s="26"/>
    </row>
    <row r="34" spans="1:11" ht="12.75" customHeight="1" x14ac:dyDescent="0.2">
      <c r="A34" s="27"/>
      <c r="B34" s="27">
        <v>2016</v>
      </c>
      <c r="C34" s="33">
        <v>313223</v>
      </c>
      <c r="D34" s="33">
        <v>265093</v>
      </c>
      <c r="E34" s="32">
        <v>0.84633950891218102</v>
      </c>
      <c r="F34" s="33">
        <v>170554</v>
      </c>
      <c r="G34" s="32">
        <v>0.64337421206897205</v>
      </c>
      <c r="H34" s="34">
        <v>4.0104600302543503</v>
      </c>
      <c r="I34" s="26"/>
    </row>
    <row r="35" spans="1:11" x14ac:dyDescent="0.2">
      <c r="A35" s="65"/>
      <c r="B35" s="65"/>
      <c r="C35" s="67"/>
      <c r="D35" s="67"/>
      <c r="E35" s="67"/>
      <c r="F35" s="68"/>
      <c r="G35" s="68"/>
      <c r="H35" s="69"/>
    </row>
    <row r="36" spans="1:11" x14ac:dyDescent="0.2">
      <c r="A36" s="65"/>
      <c r="B36" s="65"/>
      <c r="C36" s="67"/>
      <c r="D36" s="67"/>
      <c r="E36" s="67"/>
      <c r="F36" s="68"/>
      <c r="G36" s="68"/>
      <c r="H36" s="69"/>
    </row>
    <row r="37" spans="1:11" ht="18" customHeight="1" x14ac:dyDescent="0.2">
      <c r="A37" s="44"/>
      <c r="B37" s="44"/>
      <c r="C37" s="96" t="s">
        <v>20</v>
      </c>
      <c r="D37" s="96"/>
      <c r="E37" s="96"/>
      <c r="F37" s="96"/>
      <c r="G37" s="96"/>
      <c r="H37" s="96"/>
    </row>
    <row r="38" spans="1:11" ht="39" customHeight="1" x14ac:dyDescent="0.2">
      <c r="A38" s="11" t="s">
        <v>2</v>
      </c>
      <c r="B38" s="77" t="s">
        <v>3</v>
      </c>
      <c r="C38" s="10" t="s">
        <v>21</v>
      </c>
      <c r="D38" s="10" t="s">
        <v>5</v>
      </c>
      <c r="E38" s="10" t="s">
        <v>22</v>
      </c>
      <c r="F38" s="10" t="s">
        <v>23</v>
      </c>
      <c r="G38" s="10" t="s">
        <v>8</v>
      </c>
      <c r="H38" s="10" t="s">
        <v>9</v>
      </c>
    </row>
    <row r="39" spans="1:11" ht="18" customHeight="1" x14ac:dyDescent="0.2">
      <c r="A39" s="1" t="s">
        <v>10</v>
      </c>
      <c r="B39" s="1">
        <v>2018</v>
      </c>
      <c r="C39" s="22">
        <v>12346</v>
      </c>
      <c r="D39" s="22">
        <v>12368</v>
      </c>
      <c r="E39" s="20">
        <v>1.0017819536692001</v>
      </c>
      <c r="F39" s="22">
        <v>4040</v>
      </c>
      <c r="G39" s="20">
        <f>F39/D39</f>
        <v>0.32664941785252266</v>
      </c>
      <c r="H39" s="23">
        <v>3.6</v>
      </c>
    </row>
    <row r="40" spans="1:11" ht="12.75" customHeight="1" x14ac:dyDescent="0.2">
      <c r="B40" s="1">
        <v>2017</v>
      </c>
      <c r="C40" s="22">
        <v>12047</v>
      </c>
      <c r="D40" s="22">
        <v>11970</v>
      </c>
      <c r="E40" s="20">
        <v>0.99360836722835599</v>
      </c>
      <c r="F40" s="22">
        <v>3752</v>
      </c>
      <c r="G40" s="20">
        <v>0.31345029239766098</v>
      </c>
      <c r="H40" s="23">
        <v>1.59108989657916</v>
      </c>
    </row>
    <row r="41" spans="1:11" ht="12.75" customHeight="1" x14ac:dyDescent="0.2">
      <c r="B41" s="1">
        <v>2016</v>
      </c>
      <c r="C41" s="22">
        <v>11682</v>
      </c>
      <c r="D41" s="22">
        <v>13318</v>
      </c>
      <c r="E41" s="20">
        <v>1.1400445129258701</v>
      </c>
      <c r="F41" s="22">
        <v>3877</v>
      </c>
      <c r="G41" s="20">
        <v>0.29110977624267897</v>
      </c>
      <c r="H41" s="23">
        <v>3.2635300516725598</v>
      </c>
    </row>
    <row r="42" spans="1:11" ht="18" customHeight="1" x14ac:dyDescent="0.2">
      <c r="A42" s="1" t="s">
        <v>11</v>
      </c>
      <c r="B42" s="1">
        <v>2018</v>
      </c>
      <c r="C42" s="22">
        <v>4473</v>
      </c>
      <c r="D42" s="22">
        <v>4452</v>
      </c>
      <c r="E42" s="20">
        <v>0.99530516431924898</v>
      </c>
      <c r="F42" s="22">
        <v>1701</v>
      </c>
      <c r="G42" s="20">
        <f>F42/D42</f>
        <v>0.38207547169811323</v>
      </c>
      <c r="H42" s="23">
        <v>0</v>
      </c>
    </row>
    <row r="43" spans="1:11" ht="12.75" customHeight="1" x14ac:dyDescent="0.2">
      <c r="B43" s="1">
        <v>2017</v>
      </c>
      <c r="C43" s="22">
        <v>4300</v>
      </c>
      <c r="D43" s="22">
        <v>4292</v>
      </c>
      <c r="E43" s="20">
        <v>0.99813953488372098</v>
      </c>
      <c r="F43" s="22">
        <v>1854</v>
      </c>
      <c r="G43" s="20">
        <v>0.43196644920782901</v>
      </c>
      <c r="H43" s="23">
        <v>2.8409090909090899</v>
      </c>
    </row>
    <row r="44" spans="1:11" ht="12.75" customHeight="1" x14ac:dyDescent="0.2">
      <c r="B44" s="1">
        <v>2016</v>
      </c>
      <c r="C44" s="22">
        <v>4125</v>
      </c>
      <c r="D44" s="22">
        <v>4542</v>
      </c>
      <c r="E44" s="20">
        <v>1.10109090909091</v>
      </c>
      <c r="F44" s="22">
        <v>1725</v>
      </c>
      <c r="G44" s="20">
        <v>0.379788639365918</v>
      </c>
      <c r="H44" s="23">
        <v>3.6199095022624399</v>
      </c>
      <c r="K44" s="52"/>
    </row>
    <row r="45" spans="1:11" ht="18" customHeight="1" x14ac:dyDescent="0.2">
      <c r="A45" s="1" t="s">
        <v>12</v>
      </c>
      <c r="B45" s="1">
        <v>2018</v>
      </c>
      <c r="C45" s="22">
        <v>8357</v>
      </c>
      <c r="D45" s="22">
        <v>8360</v>
      </c>
      <c r="E45" s="20">
        <v>1.0003589804953901</v>
      </c>
      <c r="F45" s="22">
        <v>2704</v>
      </c>
      <c r="G45" s="20">
        <f>F45/D45</f>
        <v>0.32344497607655504</v>
      </c>
      <c r="H45" s="23">
        <v>2.1</v>
      </c>
    </row>
    <row r="46" spans="1:11" ht="12.75" customHeight="1" x14ac:dyDescent="0.2">
      <c r="B46" s="1">
        <v>2017</v>
      </c>
      <c r="C46" s="22">
        <v>8299</v>
      </c>
      <c r="D46" s="22">
        <v>9894</v>
      </c>
      <c r="E46" s="20">
        <v>1.3630557898542</v>
      </c>
      <c r="F46" s="22">
        <v>3900</v>
      </c>
      <c r="G46" s="20">
        <v>0.34476661951909499</v>
      </c>
      <c r="H46" s="23">
        <v>2.23588596981554</v>
      </c>
    </row>
    <row r="47" spans="1:11" ht="12.75" customHeight="1" x14ac:dyDescent="0.2">
      <c r="B47" s="1">
        <v>2016</v>
      </c>
      <c r="C47" s="22">
        <v>8165.5</v>
      </c>
      <c r="D47" s="22">
        <v>8017.5</v>
      </c>
      <c r="E47" s="20">
        <v>0.98187496172922695</v>
      </c>
      <c r="F47" s="22">
        <v>2668</v>
      </c>
      <c r="G47" s="20">
        <v>0.33277206111630803</v>
      </c>
      <c r="H47" s="23">
        <v>3.4129692832764502</v>
      </c>
    </row>
    <row r="48" spans="1:11" ht="18" customHeight="1" x14ac:dyDescent="0.2">
      <c r="A48" s="1" t="s">
        <v>13</v>
      </c>
      <c r="B48" s="1">
        <v>2018</v>
      </c>
      <c r="C48" s="22">
        <v>7812</v>
      </c>
      <c r="D48" s="22">
        <v>9894</v>
      </c>
      <c r="E48" s="20">
        <v>1.26651305683564</v>
      </c>
      <c r="F48" s="22">
        <v>3436</v>
      </c>
      <c r="G48" s="20">
        <f>F48/D48</f>
        <v>0.34728118051344248</v>
      </c>
      <c r="H48" s="23">
        <v>2.1</v>
      </c>
    </row>
    <row r="49" spans="1:14" ht="12.75" customHeight="1" x14ac:dyDescent="0.2">
      <c r="B49" s="1">
        <v>2017</v>
      </c>
      <c r="C49" s="22">
        <v>7896</v>
      </c>
      <c r="D49" s="22">
        <v>8501</v>
      </c>
      <c r="E49" s="20">
        <v>1.0766210739615001</v>
      </c>
      <c r="F49" s="22">
        <v>3022</v>
      </c>
      <c r="G49" s="20">
        <v>0.35548758969533001</v>
      </c>
      <c r="H49" s="23">
        <v>2.5630072618539099</v>
      </c>
    </row>
    <row r="50" spans="1:14" ht="12.75" customHeight="1" x14ac:dyDescent="0.2">
      <c r="A50" s="80"/>
      <c r="B50" s="1">
        <v>2016</v>
      </c>
      <c r="C50" s="22">
        <v>7311</v>
      </c>
      <c r="D50" s="22">
        <v>7692</v>
      </c>
      <c r="E50" s="20">
        <v>1.05211325400082</v>
      </c>
      <c r="F50" s="22">
        <v>2950</v>
      </c>
      <c r="G50" s="20">
        <v>0.38351534061362502</v>
      </c>
      <c r="H50" s="23">
        <v>1.7636684303351</v>
      </c>
    </row>
    <row r="51" spans="1:14" ht="18" customHeight="1" x14ac:dyDescent="0.2">
      <c r="A51" s="1" t="s">
        <v>14</v>
      </c>
      <c r="B51" s="1">
        <v>2018</v>
      </c>
      <c r="C51" s="22">
        <v>5753</v>
      </c>
      <c r="D51" s="22">
        <v>5776</v>
      </c>
      <c r="E51" s="20">
        <v>1.0039979141317601</v>
      </c>
      <c r="F51" s="22">
        <v>1633</v>
      </c>
      <c r="G51" s="20">
        <f>F51/D51</f>
        <v>0.28272160664819945</v>
      </c>
      <c r="H51" s="23">
        <v>3.9</v>
      </c>
    </row>
    <row r="52" spans="1:14" ht="12.75" customHeight="1" x14ac:dyDescent="0.2">
      <c r="B52" s="1">
        <v>2017</v>
      </c>
      <c r="C52" s="22">
        <v>5015</v>
      </c>
      <c r="D52" s="22">
        <v>5790</v>
      </c>
      <c r="E52" s="20">
        <v>1.1545363908275199</v>
      </c>
      <c r="F52" s="22">
        <v>1657</v>
      </c>
      <c r="G52" s="20">
        <v>0.286183074265976</v>
      </c>
      <c r="H52" s="23">
        <v>4.8076923076923102</v>
      </c>
    </row>
    <row r="53" spans="1:14" ht="12.75" customHeight="1" x14ac:dyDescent="0.2">
      <c r="B53" s="1">
        <v>2016</v>
      </c>
      <c r="C53" s="22">
        <v>4825.5</v>
      </c>
      <c r="D53" s="22">
        <v>5789</v>
      </c>
      <c r="E53" s="20">
        <v>1.1996684281421599</v>
      </c>
      <c r="F53" s="22">
        <v>1747</v>
      </c>
      <c r="G53" s="20">
        <v>0.30177923648298499</v>
      </c>
      <c r="H53" s="23">
        <v>8.9641434262948199</v>
      </c>
    </row>
    <row r="54" spans="1:14" ht="18" customHeight="1" x14ac:dyDescent="0.2">
      <c r="A54" s="1" t="s">
        <v>15</v>
      </c>
      <c r="B54" s="1">
        <v>2018</v>
      </c>
      <c r="C54" s="22">
        <v>8445.5</v>
      </c>
      <c r="D54" s="22">
        <v>9096</v>
      </c>
      <c r="E54" s="20">
        <v>1.07702326682849</v>
      </c>
      <c r="F54" s="22">
        <v>3362</v>
      </c>
      <c r="G54" s="20">
        <f>F54/D54</f>
        <v>0.36961301671064206</v>
      </c>
      <c r="H54" s="23">
        <v>4.0999999999999996</v>
      </c>
      <c r="N54" s="78"/>
    </row>
    <row r="55" spans="1:14" ht="12.75" customHeight="1" x14ac:dyDescent="0.2">
      <c r="B55" s="1">
        <v>2017</v>
      </c>
      <c r="C55" s="22">
        <v>7448</v>
      </c>
      <c r="D55" s="22">
        <v>6227</v>
      </c>
      <c r="E55" s="20">
        <v>0.83606337271750797</v>
      </c>
      <c r="F55" s="22">
        <v>2483</v>
      </c>
      <c r="G55" s="20">
        <v>0.39874739039666002</v>
      </c>
      <c r="H55" s="23">
        <v>1.6411378555798699</v>
      </c>
    </row>
    <row r="56" spans="1:14" ht="12.75" customHeight="1" x14ac:dyDescent="0.2">
      <c r="B56" s="1">
        <v>2016</v>
      </c>
      <c r="C56" s="22">
        <v>7150.5</v>
      </c>
      <c r="D56" s="22">
        <v>7394</v>
      </c>
      <c r="E56" s="20">
        <v>1.0340535626879199</v>
      </c>
      <c r="F56" s="22">
        <v>2718</v>
      </c>
      <c r="G56" s="20">
        <v>0.36759534757911799</v>
      </c>
      <c r="H56" s="23">
        <v>1.76782557454331</v>
      </c>
    </row>
    <row r="57" spans="1:14" ht="18" customHeight="1" x14ac:dyDescent="0.2">
      <c r="A57" s="1" t="s">
        <v>32</v>
      </c>
      <c r="B57" s="1">
        <v>2018</v>
      </c>
      <c r="C57" s="22">
        <v>9632</v>
      </c>
      <c r="D57" s="22">
        <v>10334</v>
      </c>
      <c r="E57" s="20">
        <v>1.0728820598006601</v>
      </c>
      <c r="F57" s="22">
        <v>4747</v>
      </c>
      <c r="G57" s="20">
        <f>F57/D57</f>
        <v>0.45935746080898004</v>
      </c>
      <c r="H57" s="23">
        <v>3.1</v>
      </c>
    </row>
    <row r="58" spans="1:14" ht="12.75" customHeight="1" x14ac:dyDescent="0.2">
      <c r="B58" s="1">
        <v>2017</v>
      </c>
      <c r="C58" s="22">
        <v>8262</v>
      </c>
      <c r="D58" s="22">
        <v>6528</v>
      </c>
      <c r="E58" s="20">
        <v>0.79012345679012297</v>
      </c>
      <c r="F58" s="22">
        <v>2537</v>
      </c>
      <c r="G58" s="20">
        <v>0.38863357843137297</v>
      </c>
      <c r="H58" s="23">
        <v>1.51209677419355</v>
      </c>
    </row>
    <row r="59" spans="1:14" ht="12.75" customHeight="1" x14ac:dyDescent="0.2">
      <c r="B59" s="1">
        <v>2016</v>
      </c>
      <c r="C59" s="22">
        <v>7965.5</v>
      </c>
      <c r="D59" s="22">
        <v>6781</v>
      </c>
      <c r="E59" s="20">
        <v>0.85129621492687202</v>
      </c>
      <c r="F59" s="22">
        <v>2861</v>
      </c>
      <c r="G59" s="20">
        <v>0.42191417195103997</v>
      </c>
      <c r="H59" s="23">
        <v>3.1446540880503102</v>
      </c>
    </row>
    <row r="60" spans="1:14" ht="18" customHeight="1" x14ac:dyDescent="0.2">
      <c r="A60" s="1" t="s">
        <v>17</v>
      </c>
      <c r="B60" s="1">
        <v>2018</v>
      </c>
      <c r="C60" s="22">
        <v>3626.5</v>
      </c>
      <c r="D60" s="22">
        <v>4038</v>
      </c>
      <c r="E60" s="20">
        <v>1.1134702881566201</v>
      </c>
      <c r="F60" s="22">
        <v>1491</v>
      </c>
      <c r="G60" s="20">
        <f>F60/D60</f>
        <v>0.36924219910846956</v>
      </c>
      <c r="H60" s="23">
        <v>3.3</v>
      </c>
    </row>
    <row r="61" spans="1:14" ht="12.75" customHeight="1" x14ac:dyDescent="0.2">
      <c r="B61" s="1">
        <v>2017</v>
      </c>
      <c r="C61" s="22">
        <v>2934</v>
      </c>
      <c r="D61" s="22">
        <v>4330</v>
      </c>
      <c r="E61" s="20">
        <v>1.47580095432856</v>
      </c>
      <c r="F61" s="22">
        <v>1290</v>
      </c>
      <c r="G61" s="20">
        <v>0.29792147806004599</v>
      </c>
      <c r="H61" s="23">
        <v>3.4324942791762001</v>
      </c>
    </row>
    <row r="62" spans="1:14" ht="12.75" customHeight="1" x14ac:dyDescent="0.2">
      <c r="B62" s="1">
        <v>2016</v>
      </c>
      <c r="C62" s="22">
        <v>2825</v>
      </c>
      <c r="D62" s="22">
        <v>4422</v>
      </c>
      <c r="E62" s="20">
        <v>1.56530973451327</v>
      </c>
      <c r="F62" s="22">
        <v>1058</v>
      </c>
      <c r="G62" s="20">
        <v>0.23925825418362701</v>
      </c>
      <c r="H62" s="23">
        <v>2.08550573514077</v>
      </c>
    </row>
    <row r="63" spans="1:14" ht="18" customHeight="1" x14ac:dyDescent="0.2">
      <c r="A63" s="1" t="s">
        <v>18</v>
      </c>
      <c r="B63" s="1">
        <v>2018</v>
      </c>
      <c r="C63" s="22">
        <v>6619</v>
      </c>
      <c r="D63" s="22">
        <v>4521</v>
      </c>
      <c r="E63" s="20">
        <v>0.68303369088986299</v>
      </c>
      <c r="F63" s="22">
        <v>866</v>
      </c>
      <c r="G63" s="20">
        <f>F63/D63</f>
        <v>0.19155054191550541</v>
      </c>
      <c r="H63" s="23">
        <v>0</v>
      </c>
    </row>
    <row r="64" spans="1:14" ht="12.75" customHeight="1" x14ac:dyDescent="0.2">
      <c r="B64" s="1">
        <v>2017</v>
      </c>
      <c r="C64" s="22">
        <v>6402</v>
      </c>
      <c r="D64" s="22">
        <v>1160</v>
      </c>
      <c r="E64" s="20">
        <v>0.18119337706966601</v>
      </c>
      <c r="F64" s="22">
        <v>318</v>
      </c>
      <c r="G64" s="20">
        <v>0.27413793103448297</v>
      </c>
      <c r="H64" s="23">
        <v>12.4223602484472</v>
      </c>
    </row>
    <row r="65" spans="1:20" ht="12.75" customHeight="1" x14ac:dyDescent="0.2">
      <c r="B65" s="1">
        <v>2016</v>
      </c>
      <c r="C65" s="22">
        <v>6332.5</v>
      </c>
      <c r="D65" s="22">
        <v>1343</v>
      </c>
      <c r="E65" s="20">
        <v>0.212080536912752</v>
      </c>
      <c r="F65" s="22">
        <v>269</v>
      </c>
      <c r="G65" s="20">
        <v>0.200297840655249</v>
      </c>
      <c r="H65" s="23">
        <v>12.3456790123457</v>
      </c>
    </row>
    <row r="66" spans="1:20" ht="18" customHeight="1" x14ac:dyDescent="0.2">
      <c r="A66" s="27" t="s">
        <v>19</v>
      </c>
      <c r="B66" s="27">
        <v>2018</v>
      </c>
      <c r="C66" s="33">
        <v>67064</v>
      </c>
      <c r="D66" s="33">
        <v>68839</v>
      </c>
      <c r="E66" s="32">
        <v>1.02646725515925</v>
      </c>
      <c r="F66" s="33">
        <v>23980</v>
      </c>
      <c r="G66" s="32">
        <f>F66/D66</f>
        <v>0.34834904632548408</v>
      </c>
      <c r="H66" s="34">
        <v>2.9</v>
      </c>
    </row>
    <row r="67" spans="1:20" ht="12.75" customHeight="1" x14ac:dyDescent="0.2">
      <c r="A67" s="27"/>
      <c r="B67" s="27">
        <v>2017</v>
      </c>
      <c r="C67" s="33">
        <v>62603</v>
      </c>
      <c r="D67" s="33">
        <v>60110</v>
      </c>
      <c r="E67" s="32">
        <v>0.96017762727025902</v>
      </c>
      <c r="F67" s="33">
        <v>20813</v>
      </c>
      <c r="G67" s="32">
        <v>0.34624854433538499</v>
      </c>
      <c r="H67" s="34">
        <v>2.4148108398175498</v>
      </c>
    </row>
    <row r="68" spans="1:20" ht="12.75" customHeight="1" x14ac:dyDescent="0.2">
      <c r="A68" s="27"/>
      <c r="B68" s="27">
        <v>2016</v>
      </c>
      <c r="C68" s="33">
        <v>60382.5</v>
      </c>
      <c r="D68" s="33">
        <v>59298.5</v>
      </c>
      <c r="E68" s="32">
        <v>0.98204777874384097</v>
      </c>
      <c r="F68" s="33">
        <v>19873</v>
      </c>
      <c r="G68" s="32">
        <v>0.33513495282342698</v>
      </c>
      <c r="H68" s="34">
        <v>3.3016921172100702</v>
      </c>
    </row>
    <row r="69" spans="1:20" x14ac:dyDescent="0.2">
      <c r="A69" s="65"/>
      <c r="B69" s="65"/>
      <c r="C69" s="67"/>
      <c r="D69" s="67"/>
      <c r="E69" s="67"/>
      <c r="F69" s="68"/>
      <c r="G69" s="68"/>
      <c r="H69" s="69"/>
    </row>
    <row r="70" spans="1:20" ht="18" customHeight="1" x14ac:dyDescent="0.2">
      <c r="A70" s="44"/>
      <c r="B70" s="44"/>
      <c r="C70" s="96" t="s">
        <v>24</v>
      </c>
      <c r="D70" s="96"/>
      <c r="E70" s="96"/>
      <c r="F70" s="96"/>
      <c r="G70" s="96"/>
      <c r="H70" s="96"/>
    </row>
    <row r="71" spans="1:20" ht="39" customHeight="1" x14ac:dyDescent="0.2">
      <c r="A71" s="11" t="s">
        <v>2</v>
      </c>
      <c r="B71" s="77" t="s">
        <v>3</v>
      </c>
      <c r="C71" s="10" t="s">
        <v>25</v>
      </c>
      <c r="D71" s="10" t="s">
        <v>5</v>
      </c>
      <c r="E71" s="10" t="s">
        <v>27</v>
      </c>
      <c r="F71" s="10" t="s">
        <v>23</v>
      </c>
      <c r="G71" s="10" t="s">
        <v>8</v>
      </c>
      <c r="H71" s="10" t="s">
        <v>9</v>
      </c>
    </row>
    <row r="72" spans="1:20" ht="18" customHeight="1" x14ac:dyDescent="0.2">
      <c r="A72" s="1" t="s">
        <v>10</v>
      </c>
      <c r="B72" s="1">
        <v>2018</v>
      </c>
      <c r="C72" s="22">
        <v>19790</v>
      </c>
      <c r="D72" s="22">
        <v>18879</v>
      </c>
      <c r="E72" s="20">
        <f>D72/C72</f>
        <v>0.95396664982314305</v>
      </c>
      <c r="F72" s="22">
        <v>8313</v>
      </c>
      <c r="G72" s="20">
        <f>F72/D72</f>
        <v>0.440330525981249</v>
      </c>
      <c r="H72" s="23">
        <v>3.2</v>
      </c>
    </row>
    <row r="73" spans="1:20" ht="12.75" customHeight="1" x14ac:dyDescent="0.2">
      <c r="B73" s="1">
        <v>2017</v>
      </c>
      <c r="C73" s="22">
        <v>18843</v>
      </c>
      <c r="D73" s="22">
        <v>15797</v>
      </c>
      <c r="E73" s="20">
        <v>0.83834845831343197</v>
      </c>
      <c r="F73" s="22">
        <v>5307</v>
      </c>
      <c r="G73" s="20">
        <v>0.33594986389820902</v>
      </c>
      <c r="H73" s="23">
        <v>2.1099828563892902</v>
      </c>
    </row>
    <row r="74" spans="1:20" ht="12.75" customHeight="1" x14ac:dyDescent="0.2">
      <c r="B74" s="1">
        <v>2016</v>
      </c>
      <c r="C74" s="22">
        <v>15842</v>
      </c>
      <c r="D74" s="22">
        <v>5780</v>
      </c>
      <c r="E74" s="20">
        <v>0.36485292261078101</v>
      </c>
      <c r="F74" s="22">
        <v>3871</v>
      </c>
      <c r="G74" s="20">
        <v>0.66972318339100401</v>
      </c>
      <c r="H74" s="23">
        <v>2.7075812274368198</v>
      </c>
    </row>
    <row r="75" spans="1:20" ht="18" customHeight="1" x14ac:dyDescent="0.2">
      <c r="A75" s="1" t="s">
        <v>11</v>
      </c>
      <c r="B75" s="1">
        <v>2018</v>
      </c>
      <c r="C75" s="22">
        <v>11203</v>
      </c>
      <c r="D75" s="22">
        <v>13554</v>
      </c>
      <c r="E75" s="20">
        <f>D75/C75</f>
        <v>1.2098545032580559</v>
      </c>
      <c r="F75" s="22">
        <v>8774</v>
      </c>
      <c r="G75" s="20">
        <f>F75/D75</f>
        <v>0.64733657960749591</v>
      </c>
      <c r="H75" s="23">
        <v>1.4</v>
      </c>
      <c r="K75" s="52"/>
      <c r="L75" s="52"/>
      <c r="M75" s="52"/>
      <c r="N75" s="52"/>
      <c r="O75" s="52"/>
      <c r="P75" s="52"/>
      <c r="Q75" s="52"/>
      <c r="R75" s="52"/>
      <c r="S75" s="52"/>
      <c r="T75" s="52"/>
    </row>
    <row r="76" spans="1:20" ht="12.75" customHeight="1" x14ac:dyDescent="0.2">
      <c r="B76" s="1">
        <v>2017</v>
      </c>
      <c r="C76" s="22">
        <v>10402.5</v>
      </c>
      <c r="D76" s="22">
        <v>10396</v>
      </c>
      <c r="E76" s="20">
        <v>0.99937515020427803</v>
      </c>
      <c r="F76" s="22">
        <v>5806</v>
      </c>
      <c r="G76" s="20">
        <v>0.558484032320123</v>
      </c>
      <c r="H76" s="23">
        <v>1.73750334135258</v>
      </c>
    </row>
    <row r="77" spans="1:20" ht="12.75" customHeight="1" x14ac:dyDescent="0.2">
      <c r="B77" s="1">
        <v>2016</v>
      </c>
      <c r="C77" s="22">
        <v>18480.5</v>
      </c>
      <c r="D77" s="22">
        <v>17407</v>
      </c>
      <c r="E77" s="20">
        <v>0.94191174481209905</v>
      </c>
      <c r="F77" s="22">
        <v>10042</v>
      </c>
      <c r="G77" s="20">
        <v>0.57689435284655599</v>
      </c>
      <c r="H77" s="23">
        <v>2.9113448534936102</v>
      </c>
    </row>
    <row r="78" spans="1:20" ht="18" customHeight="1" x14ac:dyDescent="0.2">
      <c r="A78" s="1" t="s">
        <v>12</v>
      </c>
      <c r="B78" s="1">
        <v>2018</v>
      </c>
      <c r="C78" s="22">
        <v>13393</v>
      </c>
      <c r="D78" s="22">
        <v>10787</v>
      </c>
      <c r="E78" s="20">
        <f>D78/C78</f>
        <v>0.80542074217875015</v>
      </c>
      <c r="F78" s="22">
        <v>6147</v>
      </c>
      <c r="G78" s="20">
        <f>F78/D78</f>
        <v>0.56985260035227592</v>
      </c>
      <c r="H78" s="23">
        <v>3.9</v>
      </c>
    </row>
    <row r="79" spans="1:20" ht="12.75" customHeight="1" x14ac:dyDescent="0.2">
      <c r="B79" s="1">
        <v>2017</v>
      </c>
      <c r="C79" s="22">
        <v>16357.5</v>
      </c>
      <c r="D79" s="22">
        <v>20951</v>
      </c>
      <c r="E79" s="20">
        <v>1.28081919608742</v>
      </c>
      <c r="F79" s="22">
        <v>10353</v>
      </c>
      <c r="G79" s="20">
        <v>0.49415302372201803</v>
      </c>
      <c r="H79" s="23">
        <v>1.7217348528326599</v>
      </c>
    </row>
    <row r="80" spans="1:20" ht="12.75" customHeight="1" x14ac:dyDescent="0.2">
      <c r="B80" s="1">
        <v>2016</v>
      </c>
      <c r="C80" s="22">
        <v>25204.5</v>
      </c>
      <c r="D80" s="22">
        <v>11241</v>
      </c>
      <c r="E80" s="20">
        <v>0.44599178718086102</v>
      </c>
      <c r="F80" s="22">
        <v>5896</v>
      </c>
      <c r="G80" s="20">
        <v>0.524508495685437</v>
      </c>
      <c r="H80" s="23">
        <v>3.61383582860093</v>
      </c>
    </row>
    <row r="81" spans="1:256" ht="18" customHeight="1" x14ac:dyDescent="0.2">
      <c r="A81" s="1" t="s">
        <v>13</v>
      </c>
      <c r="B81" s="1">
        <v>2018</v>
      </c>
      <c r="C81" s="22">
        <v>20416</v>
      </c>
      <c r="D81" s="22">
        <v>28107</v>
      </c>
      <c r="E81" s="20">
        <f>D81/C81</f>
        <v>1.3767143416927901</v>
      </c>
      <c r="F81" s="22">
        <v>11549</v>
      </c>
      <c r="G81" s="20">
        <f>F81/D81</f>
        <v>0.41089408332443877</v>
      </c>
      <c r="H81" s="23">
        <v>2.7</v>
      </c>
      <c r="K81" s="78"/>
      <c r="HX81" s="53"/>
      <c r="HY81" s="53"/>
      <c r="HZ81" s="53"/>
      <c r="IA81" s="53"/>
      <c r="IB81" s="53"/>
      <c r="IC81" s="53"/>
      <c r="ID81" s="53"/>
      <c r="IE81" s="53"/>
      <c r="IF81" s="53"/>
      <c r="IG81" s="53"/>
      <c r="IH81" s="53"/>
      <c r="II81" s="53"/>
      <c r="IJ81" s="53"/>
      <c r="IK81" s="53"/>
      <c r="IL81" s="53"/>
      <c r="IM81" s="53"/>
      <c r="IN81" s="53"/>
      <c r="IO81" s="53"/>
      <c r="IP81" s="53"/>
      <c r="IQ81" s="53"/>
      <c r="IR81" s="53"/>
      <c r="IS81" s="53"/>
      <c r="IT81" s="53"/>
      <c r="IU81" s="53"/>
      <c r="IV81" s="53"/>
    </row>
    <row r="82" spans="1:256" ht="12.75" customHeight="1" x14ac:dyDescent="0.2">
      <c r="B82" s="1">
        <v>2017</v>
      </c>
      <c r="C82" s="22">
        <v>10627.5</v>
      </c>
      <c r="D82" s="22">
        <v>14652</v>
      </c>
      <c r="E82" s="20">
        <v>1.3786873676781899</v>
      </c>
      <c r="F82" s="22">
        <v>6195</v>
      </c>
      <c r="G82" s="20">
        <v>0.42280917280917302</v>
      </c>
      <c r="H82" s="23">
        <v>2.9664787896766498</v>
      </c>
      <c r="HX82" s="53"/>
      <c r="HY82" s="53"/>
      <c r="HZ82" s="53"/>
      <c r="IA82" s="53"/>
      <c r="IB82" s="53"/>
      <c r="IC82" s="53"/>
      <c r="ID82" s="53"/>
      <c r="IE82" s="53"/>
      <c r="IF82" s="53"/>
      <c r="IG82" s="53"/>
      <c r="IH82" s="53"/>
      <c r="II82" s="53"/>
      <c r="IJ82" s="53"/>
      <c r="IK82" s="53"/>
      <c r="IL82" s="53"/>
      <c r="IM82" s="53"/>
      <c r="IN82" s="53"/>
      <c r="IO82" s="53"/>
      <c r="IP82" s="53"/>
      <c r="IQ82" s="53"/>
      <c r="IR82" s="53"/>
      <c r="IS82" s="53"/>
      <c r="IT82" s="53"/>
      <c r="IU82" s="53"/>
      <c r="IV82" s="53"/>
    </row>
    <row r="83" spans="1:256" ht="12.75" customHeight="1" x14ac:dyDescent="0.2">
      <c r="B83" s="1">
        <v>2016</v>
      </c>
      <c r="C83" s="22">
        <v>14859.5</v>
      </c>
      <c r="D83" s="22">
        <v>19370</v>
      </c>
      <c r="E83" s="20">
        <v>1.30354318785962</v>
      </c>
      <c r="F83" s="22">
        <v>7780</v>
      </c>
      <c r="G83" s="20">
        <v>0.40165203923593201</v>
      </c>
      <c r="H83" s="23">
        <v>2.1919142717973701</v>
      </c>
      <c r="HX83" s="53"/>
      <c r="HY83" s="53"/>
      <c r="HZ83" s="53"/>
      <c r="IA83" s="53"/>
      <c r="IB83" s="53"/>
      <c r="IC83" s="53"/>
      <c r="ID83" s="53"/>
      <c r="IE83" s="53"/>
      <c r="IF83" s="53"/>
      <c r="IG83" s="53"/>
      <c r="IH83" s="53"/>
      <c r="II83" s="53"/>
      <c r="IJ83" s="53"/>
      <c r="IK83" s="53"/>
      <c r="IL83" s="53"/>
      <c r="IM83" s="53"/>
      <c r="IN83" s="53"/>
      <c r="IO83" s="53"/>
      <c r="IP83" s="53"/>
      <c r="IQ83" s="53"/>
      <c r="IR83" s="53"/>
      <c r="IS83" s="53"/>
      <c r="IT83" s="53"/>
      <c r="IU83" s="53"/>
      <c r="IV83" s="53"/>
    </row>
    <row r="84" spans="1:256" ht="18" customHeight="1" x14ac:dyDescent="0.2">
      <c r="A84" s="1" t="s">
        <v>14</v>
      </c>
      <c r="B84" s="1">
        <v>2018</v>
      </c>
      <c r="C84" s="22">
        <v>6695</v>
      </c>
      <c r="D84" s="22">
        <v>8321</v>
      </c>
      <c r="E84" s="20">
        <f>D84/C84</f>
        <v>1.2428678117998506</v>
      </c>
      <c r="F84" s="22">
        <v>3626</v>
      </c>
      <c r="G84" s="20">
        <f>F84/D84</f>
        <v>0.43576493209950729</v>
      </c>
      <c r="H84" s="23">
        <v>4</v>
      </c>
      <c r="HX84" s="53"/>
      <c r="HY84" s="53"/>
      <c r="HZ84" s="53"/>
      <c r="IA84" s="53"/>
      <c r="IB84" s="53"/>
      <c r="IC84" s="53"/>
      <c r="ID84" s="53"/>
      <c r="IE84" s="53"/>
      <c r="IF84" s="53"/>
      <c r="IG84" s="53"/>
      <c r="IH84" s="53"/>
      <c r="II84" s="53"/>
      <c r="IJ84" s="53"/>
      <c r="IK84" s="53"/>
      <c r="IL84" s="53"/>
      <c r="IM84" s="53"/>
      <c r="IN84" s="53"/>
      <c r="IO84" s="53"/>
      <c r="IP84" s="53"/>
      <c r="IQ84" s="53"/>
      <c r="IR84" s="53"/>
      <c r="IS84" s="53"/>
      <c r="IT84" s="53"/>
      <c r="IU84" s="53"/>
      <c r="IV84" s="53"/>
    </row>
    <row r="85" spans="1:256" ht="12.75" customHeight="1" x14ac:dyDescent="0.2">
      <c r="B85" s="1">
        <v>2017</v>
      </c>
      <c r="C85" s="22">
        <v>6694.5</v>
      </c>
      <c r="D85" s="22">
        <v>4519</v>
      </c>
      <c r="E85" s="20">
        <v>0.67503174247516595</v>
      </c>
      <c r="F85" s="22">
        <v>2873</v>
      </c>
      <c r="G85" s="20">
        <v>0.63576012392122205</v>
      </c>
      <c r="H85" s="23">
        <v>2.7968471904398702</v>
      </c>
      <c r="HX85" s="53"/>
      <c r="HY85" s="53"/>
      <c r="HZ85" s="53"/>
      <c r="IA85" s="53"/>
      <c r="IB85" s="53"/>
      <c r="IC85" s="53"/>
      <c r="ID85" s="53"/>
      <c r="IE85" s="53"/>
      <c r="IF85" s="53"/>
      <c r="IG85" s="53"/>
      <c r="IH85" s="53"/>
      <c r="II85" s="53"/>
      <c r="IJ85" s="53"/>
      <c r="IK85" s="53"/>
      <c r="IL85" s="53"/>
      <c r="IM85" s="53"/>
      <c r="IN85" s="53"/>
      <c r="IO85" s="53"/>
      <c r="IP85" s="53"/>
      <c r="IQ85" s="53"/>
      <c r="IR85" s="53"/>
      <c r="IS85" s="53"/>
      <c r="IT85" s="53"/>
      <c r="IU85" s="53"/>
      <c r="IV85" s="53"/>
    </row>
    <row r="86" spans="1:256" ht="12.75" customHeight="1" x14ac:dyDescent="0.2">
      <c r="B86" s="1">
        <v>2016</v>
      </c>
      <c r="C86" s="22">
        <v>9176</v>
      </c>
      <c r="D86" s="22">
        <v>7746</v>
      </c>
      <c r="E86" s="20">
        <v>0.844158674803836</v>
      </c>
      <c r="F86" s="22">
        <v>3160</v>
      </c>
      <c r="G86" s="20">
        <v>0.407952491608572</v>
      </c>
      <c r="H86" s="23">
        <v>2.1777003484320598</v>
      </c>
      <c r="HX86" s="53"/>
      <c r="HY86" s="53"/>
      <c r="HZ86" s="53"/>
      <c r="IA86" s="53"/>
      <c r="IB86" s="53"/>
      <c r="IC86" s="53"/>
      <c r="ID86" s="53"/>
      <c r="IE86" s="53"/>
      <c r="IF86" s="53"/>
      <c r="IG86" s="53"/>
      <c r="IH86" s="53"/>
      <c r="II86" s="53"/>
      <c r="IJ86" s="53"/>
      <c r="IK86" s="53"/>
      <c r="IL86" s="53"/>
      <c r="IM86" s="53"/>
      <c r="IN86" s="53"/>
      <c r="IO86" s="53"/>
      <c r="IP86" s="53"/>
      <c r="IQ86" s="53"/>
      <c r="IR86" s="53"/>
      <c r="IS86" s="53"/>
      <c r="IT86" s="53"/>
      <c r="IU86" s="53"/>
      <c r="IV86" s="53"/>
    </row>
    <row r="87" spans="1:256" ht="18" customHeight="1" x14ac:dyDescent="0.2">
      <c r="A87" s="1" t="s">
        <v>15</v>
      </c>
      <c r="B87" s="1">
        <v>2018</v>
      </c>
      <c r="C87" s="22">
        <v>4428</v>
      </c>
      <c r="D87" s="22">
        <v>6198</v>
      </c>
      <c r="E87" s="20">
        <f>D87/C87</f>
        <v>1.3997289972899729</v>
      </c>
      <c r="F87" s="22">
        <v>4138</v>
      </c>
      <c r="G87" s="20">
        <f>F87/D87</f>
        <v>0.66763472087770248</v>
      </c>
      <c r="H87" s="23">
        <v>2.7</v>
      </c>
      <c r="HX87" s="53"/>
      <c r="HY87" s="53"/>
      <c r="HZ87" s="53"/>
      <c r="IA87" s="53"/>
      <c r="IB87" s="53"/>
      <c r="IC87" s="53"/>
      <c r="ID87" s="53"/>
      <c r="IE87" s="53"/>
      <c r="IF87" s="53"/>
      <c r="IG87" s="53"/>
      <c r="IH87" s="53"/>
      <c r="II87" s="53"/>
      <c r="IJ87" s="53"/>
      <c r="IK87" s="53"/>
      <c r="IL87" s="53"/>
      <c r="IM87" s="53"/>
      <c r="IN87" s="53"/>
      <c r="IO87" s="53"/>
      <c r="IP87" s="53"/>
      <c r="IQ87" s="53"/>
      <c r="IR87" s="53"/>
      <c r="IS87" s="53"/>
      <c r="IT87" s="53"/>
      <c r="IU87" s="53"/>
      <c r="IV87" s="53"/>
    </row>
    <row r="88" spans="1:256" ht="12.75" customHeight="1" x14ac:dyDescent="0.2">
      <c r="B88" s="1">
        <v>2017</v>
      </c>
      <c r="C88" s="22">
        <v>3641</v>
      </c>
      <c r="D88" s="22">
        <v>2813</v>
      </c>
      <c r="E88" s="20">
        <v>0.77258994781653401</v>
      </c>
      <c r="F88" s="22">
        <v>1892</v>
      </c>
      <c r="G88" s="20">
        <v>0.67259153928190496</v>
      </c>
      <c r="H88" s="23">
        <v>1.89798339264531</v>
      </c>
      <c r="HX88" s="53"/>
      <c r="HY88" s="53"/>
      <c r="HZ88" s="53"/>
      <c r="IA88" s="53"/>
      <c r="IB88" s="53"/>
      <c r="IC88" s="53"/>
      <c r="ID88" s="53"/>
      <c r="IE88" s="53"/>
      <c r="IF88" s="53"/>
      <c r="IG88" s="53"/>
      <c r="IH88" s="53"/>
      <c r="II88" s="53"/>
      <c r="IJ88" s="53"/>
      <c r="IK88" s="53"/>
      <c r="IL88" s="53"/>
      <c r="IM88" s="53"/>
      <c r="IN88" s="53"/>
      <c r="IO88" s="53"/>
      <c r="IP88" s="53"/>
      <c r="IQ88" s="53"/>
      <c r="IR88" s="53"/>
      <c r="IS88" s="53"/>
      <c r="IT88" s="53"/>
      <c r="IU88" s="53"/>
      <c r="IV88" s="53"/>
    </row>
    <row r="89" spans="1:256" ht="12.75" customHeight="1" x14ac:dyDescent="0.2">
      <c r="B89" s="1">
        <v>2016</v>
      </c>
      <c r="C89" s="22">
        <v>3885</v>
      </c>
      <c r="D89" s="22">
        <v>3487</v>
      </c>
      <c r="E89" s="20">
        <v>0.89755469755469797</v>
      </c>
      <c r="F89" s="22">
        <v>2764</v>
      </c>
      <c r="G89" s="20">
        <v>0.79265844565529098</v>
      </c>
      <c r="H89" s="23">
        <v>1.46327187591454</v>
      </c>
      <c r="HX89" s="53"/>
      <c r="HY89" s="53"/>
      <c r="HZ89" s="53"/>
      <c r="IA89" s="53"/>
      <c r="IB89" s="53"/>
      <c r="IC89" s="53"/>
      <c r="ID89" s="53"/>
      <c r="IE89" s="53"/>
      <c r="IF89" s="53"/>
      <c r="IG89" s="53"/>
      <c r="IH89" s="53"/>
      <c r="II89" s="53"/>
      <c r="IJ89" s="53"/>
      <c r="IK89" s="53"/>
      <c r="IL89" s="53"/>
      <c r="IM89" s="53"/>
      <c r="IN89" s="53"/>
      <c r="IO89" s="53"/>
      <c r="IP89" s="53"/>
      <c r="IQ89" s="53"/>
      <c r="IR89" s="53"/>
      <c r="IS89" s="53"/>
      <c r="IT89" s="53"/>
      <c r="IU89" s="53"/>
      <c r="IV89" s="53"/>
    </row>
    <row r="90" spans="1:256" ht="18" customHeight="1" x14ac:dyDescent="0.2">
      <c r="A90" s="1" t="s">
        <v>32</v>
      </c>
      <c r="B90" s="1">
        <v>2018</v>
      </c>
      <c r="C90" s="22">
        <v>17957</v>
      </c>
      <c r="D90" s="22">
        <v>16087</v>
      </c>
      <c r="E90" s="20">
        <f>D90/C90</f>
        <v>0.89586233780698332</v>
      </c>
      <c r="F90" s="22">
        <v>9835</v>
      </c>
      <c r="G90" s="20">
        <f>F90/D90</f>
        <v>0.61136321253185799</v>
      </c>
      <c r="H90" s="23">
        <v>2.1</v>
      </c>
      <c r="HX90" s="53"/>
      <c r="HY90" s="53"/>
      <c r="HZ90" s="53"/>
      <c r="IA90" s="53"/>
      <c r="IB90" s="53"/>
      <c r="IC90" s="53"/>
      <c r="ID90" s="53"/>
      <c r="IE90" s="53"/>
      <c r="IF90" s="53"/>
      <c r="IG90" s="53"/>
      <c r="IH90" s="53"/>
      <c r="II90" s="53"/>
      <c r="IJ90" s="53"/>
      <c r="IK90" s="53"/>
      <c r="IL90" s="53"/>
      <c r="IM90" s="53"/>
      <c r="IN90" s="53"/>
      <c r="IO90" s="53"/>
      <c r="IP90" s="53"/>
      <c r="IQ90" s="53"/>
      <c r="IR90" s="53"/>
      <c r="IS90" s="53"/>
      <c r="IT90" s="53"/>
      <c r="IU90" s="53"/>
      <c r="IV90" s="53"/>
    </row>
    <row r="91" spans="1:256" ht="12.75" customHeight="1" x14ac:dyDescent="0.2">
      <c r="B91" s="1">
        <v>2017</v>
      </c>
      <c r="C91" s="22">
        <v>22101</v>
      </c>
      <c r="D91" s="22">
        <v>28277</v>
      </c>
      <c r="E91" s="20">
        <v>1.2794443690330799</v>
      </c>
      <c r="F91" s="22">
        <v>15225</v>
      </c>
      <c r="G91" s="20">
        <v>0.538423453690278</v>
      </c>
      <c r="H91" s="23">
        <v>1.1648977478643501</v>
      </c>
      <c r="HX91" s="53"/>
      <c r="HY91" s="53"/>
      <c r="HZ91" s="53"/>
      <c r="IA91" s="53"/>
      <c r="IB91" s="53"/>
      <c r="IC91" s="53"/>
      <c r="ID91" s="53"/>
      <c r="IE91" s="53"/>
      <c r="IF91" s="53"/>
      <c r="IG91" s="53"/>
      <c r="IH91" s="53"/>
      <c r="II91" s="53"/>
      <c r="IJ91" s="53"/>
      <c r="IK91" s="53"/>
      <c r="IL91" s="53"/>
      <c r="IM91" s="53"/>
      <c r="IN91" s="53"/>
      <c r="IO91" s="53"/>
      <c r="IP91" s="53"/>
      <c r="IQ91" s="53"/>
      <c r="IR91" s="53"/>
      <c r="IS91" s="53"/>
      <c r="IT91" s="53"/>
      <c r="IU91" s="53"/>
      <c r="IV91" s="53"/>
    </row>
    <row r="92" spans="1:256" ht="12.75" customHeight="1" x14ac:dyDescent="0.2">
      <c r="B92" s="1">
        <v>2016</v>
      </c>
      <c r="C92" s="22">
        <v>24498</v>
      </c>
      <c r="D92" s="22">
        <v>9883</v>
      </c>
      <c r="E92" s="20">
        <v>0.40342068740305298</v>
      </c>
      <c r="F92" s="22">
        <v>4700</v>
      </c>
      <c r="G92" s="20">
        <v>0.47556409996964499</v>
      </c>
      <c r="H92" s="23">
        <v>2.0283975659229201</v>
      </c>
      <c r="HX92" s="53"/>
      <c r="HY92" s="53"/>
      <c r="HZ92" s="53"/>
      <c r="IA92" s="53"/>
      <c r="IB92" s="53"/>
      <c r="IC92" s="53"/>
      <c r="ID92" s="53"/>
      <c r="IE92" s="53"/>
      <c r="IF92" s="53"/>
      <c r="IG92" s="53"/>
      <c r="IH92" s="53"/>
      <c r="II92" s="53"/>
      <c r="IJ92" s="53"/>
      <c r="IK92" s="53"/>
      <c r="IL92" s="53"/>
      <c r="IM92" s="53"/>
      <c r="IN92" s="53"/>
      <c r="IO92" s="53"/>
      <c r="IP92" s="53"/>
      <c r="IQ92" s="53"/>
      <c r="IR92" s="53"/>
      <c r="IS92" s="53"/>
      <c r="IT92" s="53"/>
      <c r="IU92" s="53"/>
      <c r="IV92" s="53"/>
    </row>
    <row r="93" spans="1:256" ht="18" customHeight="1" x14ac:dyDescent="0.2">
      <c r="A93" s="1" t="s">
        <v>17</v>
      </c>
      <c r="B93" s="1">
        <v>2018</v>
      </c>
      <c r="C93" s="22">
        <v>5056</v>
      </c>
      <c r="D93" s="22">
        <v>4846</v>
      </c>
      <c r="E93" s="20">
        <f>D93/C93</f>
        <v>0.95846518987341767</v>
      </c>
      <c r="F93" s="22">
        <v>2294</v>
      </c>
      <c r="G93" s="20">
        <f>F93/D93</f>
        <v>0.4733801073049938</v>
      </c>
      <c r="H93" s="23">
        <v>1.1000000000000001</v>
      </c>
      <c r="HX93" s="53"/>
      <c r="HY93" s="53"/>
      <c r="HZ93" s="53"/>
      <c r="IA93" s="53"/>
      <c r="IB93" s="53"/>
      <c r="IC93" s="53"/>
      <c r="ID93" s="53"/>
      <c r="IE93" s="53"/>
      <c r="IF93" s="53"/>
      <c r="IG93" s="53"/>
      <c r="IH93" s="53"/>
      <c r="II93" s="53"/>
      <c r="IJ93" s="53"/>
      <c r="IK93" s="53"/>
      <c r="IL93" s="53"/>
      <c r="IM93" s="53"/>
      <c r="IN93" s="53"/>
      <c r="IO93" s="53"/>
      <c r="IP93" s="53"/>
      <c r="IQ93" s="53"/>
      <c r="IR93" s="53"/>
      <c r="IS93" s="53"/>
      <c r="IT93" s="53"/>
      <c r="IU93" s="53"/>
      <c r="IV93" s="53"/>
    </row>
    <row r="94" spans="1:256" ht="12.75" customHeight="1" x14ac:dyDescent="0.2">
      <c r="B94" s="1">
        <v>2017</v>
      </c>
      <c r="C94" s="22">
        <v>6510</v>
      </c>
      <c r="D94" s="22">
        <v>6742</v>
      </c>
      <c r="E94" s="20">
        <v>1.03563748079877</v>
      </c>
      <c r="F94" s="22">
        <v>4037</v>
      </c>
      <c r="G94" s="20">
        <v>0.598783743696233</v>
      </c>
      <c r="H94" s="23">
        <v>2.6128266033254199</v>
      </c>
      <c r="HX94" s="53"/>
      <c r="HY94" s="53"/>
      <c r="HZ94" s="53"/>
      <c r="IA94" s="53"/>
      <c r="IB94" s="53"/>
      <c r="IC94" s="53"/>
      <c r="ID94" s="53"/>
      <c r="IE94" s="53"/>
      <c r="IF94" s="53"/>
      <c r="IG94" s="53"/>
      <c r="IH94" s="53"/>
      <c r="II94" s="53"/>
      <c r="IJ94" s="53"/>
      <c r="IK94" s="53"/>
      <c r="IL94" s="53"/>
      <c r="IM94" s="53"/>
      <c r="IN94" s="53"/>
      <c r="IO94" s="53"/>
      <c r="IP94" s="53"/>
      <c r="IQ94" s="53"/>
      <c r="IR94" s="53"/>
      <c r="IS94" s="53"/>
      <c r="IT94" s="53"/>
      <c r="IU94" s="53"/>
      <c r="IV94" s="53"/>
    </row>
    <row r="95" spans="1:256" ht="12.75" customHeight="1" x14ac:dyDescent="0.2">
      <c r="B95" s="1">
        <v>2016</v>
      </c>
      <c r="C95" s="22">
        <v>9620.5</v>
      </c>
      <c r="D95" s="22">
        <v>8973</v>
      </c>
      <c r="E95" s="20">
        <v>0.93269580583129796</v>
      </c>
      <c r="F95" s="22">
        <v>3575</v>
      </c>
      <c r="G95" s="20">
        <v>0.39841747464616101</v>
      </c>
      <c r="H95" s="23">
        <v>0.553097345132743</v>
      </c>
      <c r="HX95" s="53"/>
      <c r="HY95" s="53"/>
      <c r="HZ95" s="53"/>
      <c r="IA95" s="53"/>
      <c r="IB95" s="53"/>
      <c r="IC95" s="53"/>
      <c r="ID95" s="53"/>
      <c r="IE95" s="53"/>
      <c r="IF95" s="53"/>
      <c r="IG95" s="53"/>
      <c r="IH95" s="53"/>
      <c r="II95" s="53"/>
      <c r="IJ95" s="53"/>
      <c r="IK95" s="53"/>
      <c r="IL95" s="53"/>
      <c r="IM95" s="53"/>
      <c r="IN95" s="53"/>
      <c r="IO95" s="53"/>
      <c r="IP95" s="53"/>
      <c r="IQ95" s="53"/>
      <c r="IR95" s="53"/>
      <c r="IS95" s="53"/>
      <c r="IT95" s="53"/>
      <c r="IU95" s="53"/>
      <c r="IV95" s="53"/>
    </row>
    <row r="96" spans="1:256" ht="18" customHeight="1" x14ac:dyDescent="0.2">
      <c r="A96" s="1" t="s">
        <v>18</v>
      </c>
      <c r="B96" s="1">
        <v>2018</v>
      </c>
      <c r="C96" s="22">
        <v>23000</v>
      </c>
      <c r="D96" s="22">
        <v>23541</v>
      </c>
      <c r="E96" s="20">
        <f>D96/C96</f>
        <v>1.0235217391304348</v>
      </c>
      <c r="F96" s="22">
        <v>9406</v>
      </c>
      <c r="G96" s="20">
        <f>F96/D96</f>
        <v>0.39955821757784293</v>
      </c>
      <c r="H96" s="23">
        <v>0.8</v>
      </c>
      <c r="HX96" s="53"/>
      <c r="HY96" s="53"/>
      <c r="HZ96" s="53"/>
      <c r="IA96" s="53"/>
      <c r="IB96" s="53"/>
      <c r="IC96" s="53"/>
      <c r="ID96" s="53"/>
      <c r="IE96" s="53"/>
      <c r="IF96" s="53"/>
      <c r="IG96" s="53"/>
      <c r="IH96" s="53"/>
      <c r="II96" s="53"/>
      <c r="IJ96" s="53"/>
      <c r="IK96" s="53"/>
      <c r="IL96" s="53"/>
      <c r="IM96" s="53"/>
      <c r="IN96" s="53"/>
      <c r="IO96" s="53"/>
      <c r="IP96" s="53"/>
      <c r="IQ96" s="53"/>
      <c r="IR96" s="53"/>
      <c r="IS96" s="53"/>
      <c r="IT96" s="53"/>
      <c r="IU96" s="53"/>
      <c r="IV96" s="53"/>
    </row>
    <row r="97" spans="1:256" ht="12.75" customHeight="1" x14ac:dyDescent="0.2">
      <c r="B97" s="1">
        <v>2017</v>
      </c>
      <c r="C97" s="22">
        <v>20081.5</v>
      </c>
      <c r="D97" s="22">
        <v>17298</v>
      </c>
      <c r="E97" s="20">
        <v>0.86138983641660205</v>
      </c>
      <c r="F97" s="22">
        <v>6232</v>
      </c>
      <c r="G97" s="20">
        <v>0.36027286391490299</v>
      </c>
      <c r="H97" s="23">
        <v>1.5035333032626701</v>
      </c>
      <c r="HX97" s="53"/>
      <c r="HY97" s="53"/>
      <c r="HZ97" s="53"/>
      <c r="IA97" s="53"/>
      <c r="IB97" s="53"/>
      <c r="IC97" s="53"/>
      <c r="ID97" s="53"/>
      <c r="IE97" s="53"/>
      <c r="IF97" s="53"/>
      <c r="IG97" s="53"/>
      <c r="IH97" s="53"/>
      <c r="II97" s="53"/>
      <c r="IJ97" s="53"/>
      <c r="IK97" s="53"/>
      <c r="IL97" s="53"/>
      <c r="IM97" s="53"/>
      <c r="IN97" s="53"/>
      <c r="IO97" s="53"/>
      <c r="IP97" s="53"/>
      <c r="IQ97" s="53"/>
      <c r="IR97" s="53"/>
      <c r="IS97" s="53"/>
      <c r="IT97" s="53"/>
      <c r="IU97" s="53"/>
      <c r="IV97" s="53"/>
    </row>
    <row r="98" spans="1:256" ht="12.75" customHeight="1" x14ac:dyDescent="0.2">
      <c r="B98" s="1">
        <v>2016</v>
      </c>
      <c r="C98" s="22">
        <v>17261.5</v>
      </c>
      <c r="D98" s="22">
        <v>18930</v>
      </c>
      <c r="E98" s="20">
        <v>1.0966601975494601</v>
      </c>
      <c r="F98" s="22">
        <v>10138</v>
      </c>
      <c r="G98" s="20">
        <v>0.53555203380876903</v>
      </c>
      <c r="H98" s="23">
        <v>0.97143967359627004</v>
      </c>
      <c r="HX98" s="53"/>
      <c r="HY98" s="53"/>
      <c r="HZ98" s="53"/>
      <c r="IA98" s="53"/>
      <c r="IB98" s="53"/>
      <c r="IC98" s="53"/>
      <c r="ID98" s="53"/>
      <c r="IE98" s="53"/>
      <c r="IF98" s="53"/>
      <c r="IG98" s="53"/>
      <c r="IH98" s="53"/>
      <c r="II98" s="53"/>
      <c r="IJ98" s="53"/>
      <c r="IK98" s="53"/>
      <c r="IL98" s="53"/>
      <c r="IM98" s="53"/>
      <c r="IN98" s="53"/>
      <c r="IO98" s="53"/>
      <c r="IP98" s="53"/>
      <c r="IQ98" s="53"/>
      <c r="IR98" s="53"/>
      <c r="IS98" s="53"/>
      <c r="IT98" s="53"/>
      <c r="IU98" s="53"/>
      <c r="IV98" s="53"/>
    </row>
    <row r="99" spans="1:256" ht="18" customHeight="1" x14ac:dyDescent="0.2">
      <c r="A99" s="27" t="s">
        <v>19</v>
      </c>
      <c r="B99" s="27">
        <v>2018</v>
      </c>
      <c r="C99" s="33">
        <v>121938</v>
      </c>
      <c r="D99" s="33">
        <v>130320</v>
      </c>
      <c r="E99" s="32">
        <f>D99/C99</f>
        <v>1.0687398513998918</v>
      </c>
      <c r="F99" s="33">
        <v>64082</v>
      </c>
      <c r="G99" s="32">
        <f>F99/D99</f>
        <v>0.49172805402087172</v>
      </c>
      <c r="H99" s="34">
        <v>2.2999999999999998</v>
      </c>
      <c r="HX99" s="53"/>
      <c r="HY99" s="53"/>
      <c r="HZ99" s="53"/>
      <c r="IA99" s="53"/>
      <c r="IB99" s="53"/>
      <c r="IC99" s="53"/>
      <c r="ID99" s="53"/>
      <c r="IE99" s="53"/>
      <c r="IF99" s="53"/>
      <c r="IG99" s="53"/>
      <c r="IH99" s="53"/>
      <c r="II99" s="53"/>
      <c r="IJ99" s="53"/>
      <c r="IK99" s="53"/>
      <c r="IL99" s="53"/>
      <c r="IM99" s="53"/>
      <c r="IN99" s="53"/>
      <c r="IO99" s="53"/>
      <c r="IP99" s="53"/>
      <c r="IQ99" s="53"/>
      <c r="IR99" s="53"/>
      <c r="IS99" s="53"/>
      <c r="IT99" s="53"/>
      <c r="IU99" s="53"/>
      <c r="IV99" s="53"/>
    </row>
    <row r="100" spans="1:256" ht="12.75" customHeight="1" x14ac:dyDescent="0.2">
      <c r="A100" s="27"/>
      <c r="B100" s="27">
        <v>2017</v>
      </c>
      <c r="C100" s="33">
        <v>115258.5</v>
      </c>
      <c r="D100" s="33">
        <v>121445</v>
      </c>
      <c r="E100" s="32">
        <v>1.0536750001084501</v>
      </c>
      <c r="F100" s="33">
        <v>57920</v>
      </c>
      <c r="G100" s="32">
        <v>0.47692371032154501</v>
      </c>
      <c r="H100" s="34">
        <v>1.92104237429701</v>
      </c>
      <c r="HX100" s="53"/>
      <c r="HY100" s="53"/>
      <c r="HZ100" s="53"/>
      <c r="IA100" s="53"/>
      <c r="IB100" s="53"/>
      <c r="IC100" s="53"/>
      <c r="ID100" s="53"/>
      <c r="IE100" s="53"/>
      <c r="IF100" s="53"/>
      <c r="IG100" s="53"/>
      <c r="IH100" s="53"/>
      <c r="II100" s="53"/>
      <c r="IJ100" s="53"/>
      <c r="IK100" s="53"/>
      <c r="IL100" s="53"/>
      <c r="IM100" s="53"/>
      <c r="IN100" s="53"/>
      <c r="IO100" s="53"/>
      <c r="IP100" s="53"/>
      <c r="IQ100" s="53"/>
      <c r="IR100" s="53"/>
      <c r="IS100" s="53"/>
      <c r="IT100" s="53"/>
      <c r="IU100" s="53"/>
      <c r="IV100" s="53"/>
    </row>
    <row r="101" spans="1:256" ht="12.75" customHeight="1" x14ac:dyDescent="0.2">
      <c r="A101" s="47"/>
      <c r="B101" s="47">
        <v>2016</v>
      </c>
      <c r="C101" s="49">
        <v>138827.5</v>
      </c>
      <c r="D101" s="49">
        <v>102817</v>
      </c>
      <c r="E101" s="50">
        <v>0.74060974950928304</v>
      </c>
      <c r="F101" s="49">
        <v>51926</v>
      </c>
      <c r="G101" s="50">
        <v>0.505033214351712</v>
      </c>
      <c r="H101" s="51">
        <v>2.17169776649237</v>
      </c>
      <c r="HX101" s="53"/>
      <c r="HY101" s="53"/>
      <c r="HZ101" s="53"/>
      <c r="IA101" s="53"/>
      <c r="IB101" s="53"/>
      <c r="IC101" s="53"/>
      <c r="ID101" s="53"/>
      <c r="IE101" s="53"/>
      <c r="IF101" s="53"/>
      <c r="IG101" s="53"/>
      <c r="IH101" s="53"/>
      <c r="II101" s="53"/>
      <c r="IJ101" s="53"/>
      <c r="IK101" s="53"/>
      <c r="IL101" s="53"/>
      <c r="IM101" s="53"/>
      <c r="IN101" s="53"/>
      <c r="IO101" s="53"/>
      <c r="IP101" s="53"/>
      <c r="IQ101" s="53"/>
      <c r="IR101" s="53"/>
      <c r="IS101" s="53"/>
      <c r="IT101" s="53"/>
      <c r="IU101" s="53"/>
      <c r="IV101" s="53"/>
    </row>
    <row r="102" spans="1:256" x14ac:dyDescent="0.2">
      <c r="C102" s="1"/>
      <c r="D102" s="1"/>
      <c r="E102" s="1"/>
      <c r="F102" s="1"/>
      <c r="G102" s="1"/>
      <c r="H102" s="1"/>
    </row>
    <row r="103" spans="1:256" x14ac:dyDescent="0.2">
      <c r="A103" s="63" t="s">
        <v>50</v>
      </c>
      <c r="B103" s="60"/>
      <c r="C103" s="62"/>
      <c r="D103" s="62"/>
      <c r="E103" s="62"/>
      <c r="F103" s="62"/>
      <c r="G103" s="62"/>
    </row>
    <row r="104" spans="1:256" x14ac:dyDescent="0.2">
      <c r="A104" s="60"/>
      <c r="B104" s="60"/>
      <c r="C104" s="62"/>
      <c r="D104" s="62"/>
      <c r="E104" s="62"/>
      <c r="F104" s="62"/>
      <c r="G104" s="62"/>
    </row>
    <row r="105" spans="1:256" x14ac:dyDescent="0.2">
      <c r="A105" s="76" t="s">
        <v>47</v>
      </c>
      <c r="B105" s="60"/>
      <c r="C105" s="62"/>
      <c r="D105" s="62"/>
      <c r="E105" s="62"/>
      <c r="F105" s="62"/>
      <c r="G105" s="62"/>
    </row>
    <row r="106" spans="1:256" x14ac:dyDescent="0.2">
      <c r="A106" s="60"/>
      <c r="B106" s="60"/>
      <c r="C106" s="62"/>
      <c r="D106" s="62"/>
      <c r="E106" s="62"/>
      <c r="F106" s="62"/>
      <c r="G106" s="62"/>
    </row>
  </sheetData>
  <mergeCells count="3">
    <mergeCell ref="C3:H3"/>
    <mergeCell ref="C37:H37"/>
    <mergeCell ref="C70:H70"/>
  </mergeCells>
  <pageMargins left="0.25" right="0.25" top="0.75" bottom="0.75" header="0.511811023622047" footer="0.511811023622047"/>
  <pageSetup paperSize="9" scale="85" orientation="landscape" horizontalDpi="300" verticalDpi="300"/>
  <rowBreaks count="2" manualBreakCount="2">
    <brk id="34" max="16383" man="1"/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35"/>
  <sheetViews>
    <sheetView zoomScaleNormal="100" workbookViewId="0"/>
  </sheetViews>
  <sheetFormatPr defaultColWidth="9.140625" defaultRowHeight="12.75" x14ac:dyDescent="0.2"/>
  <cols>
    <col min="1" max="1" width="25.7109375" style="1" customWidth="1"/>
    <col min="2" max="2" width="10" style="1" customWidth="1"/>
    <col min="3" max="3" width="15.7109375" style="3" customWidth="1"/>
    <col min="4" max="7" width="14.7109375" style="3" customWidth="1"/>
    <col min="8" max="8" width="15.7109375" style="3" customWidth="1"/>
    <col min="9" max="9" width="3.7109375" style="3" customWidth="1"/>
    <col min="10" max="257" width="9.140625" style="3"/>
  </cols>
  <sheetData>
    <row r="1" spans="1:9" ht="18" customHeight="1" x14ac:dyDescent="0.2">
      <c r="A1" s="4" t="s">
        <v>51</v>
      </c>
      <c r="B1" s="4"/>
      <c r="H1" s="6"/>
    </row>
    <row r="2" spans="1:9" x14ac:dyDescent="0.2">
      <c r="A2" s="7"/>
      <c r="B2" s="7"/>
      <c r="C2" s="7"/>
      <c r="D2" s="7"/>
      <c r="E2" s="7"/>
      <c r="F2" s="7"/>
      <c r="G2" s="7"/>
      <c r="H2" s="7"/>
    </row>
    <row r="3" spans="1:9" ht="18" customHeight="1" x14ac:dyDescent="0.2">
      <c r="B3" s="44"/>
      <c r="C3" s="96" t="s">
        <v>1</v>
      </c>
      <c r="D3" s="96"/>
      <c r="E3" s="96"/>
      <c r="F3" s="96"/>
      <c r="G3" s="96"/>
      <c r="H3" s="96"/>
    </row>
    <row r="4" spans="1:9" ht="39" customHeight="1" x14ac:dyDescent="0.2">
      <c r="A4" s="11" t="s">
        <v>2</v>
      </c>
      <c r="B4" s="77" t="s">
        <v>3</v>
      </c>
      <c r="C4" s="10" t="s">
        <v>49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</row>
    <row r="5" spans="1:9" ht="18" customHeight="1" x14ac:dyDescent="0.2">
      <c r="A5" s="1" t="s">
        <v>10</v>
      </c>
      <c r="B5" s="1">
        <v>2017</v>
      </c>
      <c r="C5" s="22">
        <v>61819</v>
      </c>
      <c r="D5" s="22">
        <f>63408+424</f>
        <v>63832</v>
      </c>
      <c r="E5" s="20">
        <v>1.0325628043158299</v>
      </c>
      <c r="F5" s="22">
        <v>32006</v>
      </c>
      <c r="G5" s="20">
        <v>0.50476280595508505</v>
      </c>
      <c r="H5" s="23">
        <v>5.1911567118602697</v>
      </c>
    </row>
    <row r="6" spans="1:9" ht="12.75" customHeight="1" x14ac:dyDescent="0.2">
      <c r="B6" s="1">
        <v>2016</v>
      </c>
      <c r="C6" s="22">
        <v>61916.5</v>
      </c>
      <c r="D6" s="22">
        <v>61214</v>
      </c>
      <c r="E6" s="20">
        <v>0.98865407443896203</v>
      </c>
      <c r="F6" s="22">
        <v>33818</v>
      </c>
      <c r="G6" s="20">
        <v>0.55245532067827596</v>
      </c>
      <c r="H6" s="23">
        <v>5.5887397244071204</v>
      </c>
    </row>
    <row r="7" spans="1:9" ht="12.75" customHeight="1" x14ac:dyDescent="0.2">
      <c r="B7" s="1">
        <v>2015</v>
      </c>
      <c r="C7" s="22">
        <v>61077</v>
      </c>
      <c r="D7" s="22">
        <v>38269</v>
      </c>
      <c r="E7" s="20">
        <v>0.62656973983660003</v>
      </c>
      <c r="F7" s="22">
        <v>28746</v>
      </c>
      <c r="G7" s="20">
        <v>0.751156288379628</v>
      </c>
      <c r="H7" s="23">
        <v>5.0093926111459002</v>
      </c>
    </row>
    <row r="8" spans="1:9" ht="18" customHeight="1" x14ac:dyDescent="0.2">
      <c r="A8" s="1" t="s">
        <v>11</v>
      </c>
      <c r="B8" s="1">
        <v>2017</v>
      </c>
      <c r="C8" s="22">
        <v>21925</v>
      </c>
      <c r="D8" s="22">
        <f>24226+67</f>
        <v>24293</v>
      </c>
      <c r="E8" s="20">
        <v>1.1080000000000001</v>
      </c>
      <c r="F8" s="22">
        <v>13879</v>
      </c>
      <c r="G8" s="20">
        <v>0.57299999999999995</v>
      </c>
      <c r="H8" s="23">
        <v>3.3005668364784402</v>
      </c>
    </row>
    <row r="9" spans="1:9" ht="12.75" customHeight="1" x14ac:dyDescent="0.2">
      <c r="B9" s="1">
        <v>2016</v>
      </c>
      <c r="C9" s="22">
        <v>21789</v>
      </c>
      <c r="D9" s="22">
        <v>23441</v>
      </c>
      <c r="E9" s="20">
        <v>1.07581807333976</v>
      </c>
      <c r="F9" s="22">
        <v>14578</v>
      </c>
      <c r="G9" s="20">
        <v>0.62190179599846396</v>
      </c>
      <c r="H9" s="23">
        <v>2.8124571271779399</v>
      </c>
    </row>
    <row r="10" spans="1:9" ht="12.75" customHeight="1" x14ac:dyDescent="0.2">
      <c r="B10" s="1">
        <v>2015</v>
      </c>
      <c r="C10" s="22">
        <v>21371</v>
      </c>
      <c r="D10" s="22">
        <v>22379</v>
      </c>
      <c r="E10" s="20">
        <v>1.04716672125778</v>
      </c>
      <c r="F10" s="22">
        <v>13704</v>
      </c>
      <c r="G10" s="20">
        <v>0.61235980159971404</v>
      </c>
      <c r="H10" s="23">
        <v>3.9404553415061301</v>
      </c>
    </row>
    <row r="11" spans="1:9" ht="18" customHeight="1" x14ac:dyDescent="0.2">
      <c r="A11" s="1" t="s">
        <v>12</v>
      </c>
      <c r="B11" s="1">
        <v>2017</v>
      </c>
      <c r="C11" s="22">
        <v>42763</v>
      </c>
      <c r="D11" s="22">
        <f>45189+530</f>
        <v>45719</v>
      </c>
      <c r="E11" s="20">
        <v>1.069</v>
      </c>
      <c r="F11" s="22">
        <v>21182</v>
      </c>
      <c r="G11" s="20">
        <v>0.46899999999999997</v>
      </c>
      <c r="H11" s="23">
        <v>4.76081483176928</v>
      </c>
    </row>
    <row r="12" spans="1:9" ht="12.75" customHeight="1" x14ac:dyDescent="0.2">
      <c r="B12" s="1">
        <v>2016</v>
      </c>
      <c r="C12" s="22">
        <v>42654</v>
      </c>
      <c r="D12" s="22">
        <v>24170</v>
      </c>
      <c r="E12" s="20">
        <v>0.56665259999062201</v>
      </c>
      <c r="F12" s="22">
        <v>17714</v>
      </c>
      <c r="G12" s="20">
        <v>0.73289201489449696</v>
      </c>
      <c r="H12" s="23">
        <v>4.2903917805125902</v>
      </c>
    </row>
    <row r="13" spans="1:9" ht="12.75" customHeight="1" x14ac:dyDescent="0.2">
      <c r="B13" s="1">
        <v>2015</v>
      </c>
      <c r="C13" s="22">
        <v>41967</v>
      </c>
      <c r="D13" s="22">
        <v>26086</v>
      </c>
      <c r="E13" s="20">
        <v>0.62158362522934696</v>
      </c>
      <c r="F13" s="22">
        <v>16706</v>
      </c>
      <c r="G13" s="20">
        <v>0.64042014873878705</v>
      </c>
      <c r="H13" s="23">
        <v>5.2675685382497299</v>
      </c>
    </row>
    <row r="14" spans="1:9" ht="18" customHeight="1" x14ac:dyDescent="0.2">
      <c r="A14" s="1" t="s">
        <v>13</v>
      </c>
      <c r="B14" s="1">
        <v>2017</v>
      </c>
      <c r="C14" s="22">
        <v>37691</v>
      </c>
      <c r="D14" s="22">
        <f>24705+416</f>
        <v>25121</v>
      </c>
      <c r="E14" s="20">
        <v>0.66600000000000004</v>
      </c>
      <c r="F14" s="22">
        <v>16951</v>
      </c>
      <c r="G14" s="20">
        <v>0.68600000000000005</v>
      </c>
      <c r="H14" s="23">
        <v>4.8927575809296204</v>
      </c>
    </row>
    <row r="15" spans="1:9" ht="12.75" customHeight="1" x14ac:dyDescent="0.2">
      <c r="B15" s="1">
        <v>2016</v>
      </c>
      <c r="C15" s="22">
        <v>37430.5</v>
      </c>
      <c r="D15" s="22">
        <v>25747</v>
      </c>
      <c r="E15" s="20">
        <v>0.68786150331948603</v>
      </c>
      <c r="F15" s="22">
        <v>19418</v>
      </c>
      <c r="G15" s="20">
        <v>0.75418495358682602</v>
      </c>
      <c r="H15" s="23">
        <v>2.4719332578020401</v>
      </c>
    </row>
    <row r="16" spans="1:9" ht="12.75" customHeight="1" x14ac:dyDescent="0.2">
      <c r="A16" s="80"/>
      <c r="B16" s="1">
        <v>2015</v>
      </c>
      <c r="C16" s="22">
        <v>36744</v>
      </c>
      <c r="D16" s="22">
        <v>22137</v>
      </c>
      <c r="E16" s="20">
        <v>0.60246570868713301</v>
      </c>
      <c r="F16" s="22">
        <v>16094</v>
      </c>
      <c r="G16" s="20">
        <v>0.72701811446898901</v>
      </c>
      <c r="H16" s="81">
        <v>6.2756306698148396</v>
      </c>
      <c r="I16" s="26"/>
    </row>
    <row r="17" spans="1:9" ht="18" customHeight="1" x14ac:dyDescent="0.2">
      <c r="A17" s="1" t="s">
        <v>14</v>
      </c>
      <c r="B17" s="1">
        <v>2017</v>
      </c>
      <c r="C17" s="22">
        <v>25321</v>
      </c>
      <c r="D17" s="22">
        <f>25586+198</f>
        <v>25784</v>
      </c>
      <c r="E17" s="20">
        <v>1.018</v>
      </c>
      <c r="F17" s="22">
        <v>12964</v>
      </c>
      <c r="G17" s="20">
        <v>0.50700000000000001</v>
      </c>
      <c r="H17" s="23">
        <v>5.2055827989437997</v>
      </c>
      <c r="I17" s="26"/>
    </row>
    <row r="18" spans="1:9" ht="12.75" customHeight="1" x14ac:dyDescent="0.2">
      <c r="B18" s="1">
        <v>2016</v>
      </c>
      <c r="C18" s="22">
        <v>25509</v>
      </c>
      <c r="D18" s="22">
        <v>18996</v>
      </c>
      <c r="E18" s="20">
        <v>0.74467834881806405</v>
      </c>
      <c r="F18" s="22">
        <v>13297</v>
      </c>
      <c r="G18" s="20">
        <v>0.69998947146767698</v>
      </c>
      <c r="H18" s="23">
        <v>3.3090170715198899</v>
      </c>
      <c r="I18" s="26"/>
    </row>
    <row r="19" spans="1:9" ht="12.75" customHeight="1" x14ac:dyDescent="0.2">
      <c r="B19" s="1">
        <v>2015</v>
      </c>
      <c r="C19" s="22">
        <v>25043</v>
      </c>
      <c r="D19" s="22">
        <v>17480</v>
      </c>
      <c r="E19" s="20">
        <v>0.69799944096154598</v>
      </c>
      <c r="F19" s="22">
        <v>12189</v>
      </c>
      <c r="G19" s="20">
        <v>0.69731121281464503</v>
      </c>
      <c r="H19" s="23">
        <v>3.8559356797112199</v>
      </c>
      <c r="I19" s="26"/>
    </row>
    <row r="20" spans="1:9" ht="18" customHeight="1" x14ac:dyDescent="0.2">
      <c r="A20" s="1" t="s">
        <v>15</v>
      </c>
      <c r="B20" s="1">
        <v>2017</v>
      </c>
      <c r="C20" s="22">
        <v>37465</v>
      </c>
      <c r="D20" s="22">
        <f>41983+184</f>
        <v>42167</v>
      </c>
      <c r="E20" s="20">
        <v>1.1259999999999999</v>
      </c>
      <c r="F20" s="22">
        <v>20369</v>
      </c>
      <c r="G20" s="20">
        <v>0.48499999999999999</v>
      </c>
      <c r="H20" s="23">
        <v>2.6138199790894401</v>
      </c>
      <c r="I20" s="26"/>
    </row>
    <row r="21" spans="1:9" ht="12.75" customHeight="1" x14ac:dyDescent="0.2">
      <c r="B21" s="1">
        <v>2016</v>
      </c>
      <c r="C21" s="22">
        <v>37078.5</v>
      </c>
      <c r="D21" s="22">
        <v>34073</v>
      </c>
      <c r="E21" s="20">
        <v>0.91894224415766601</v>
      </c>
      <c r="F21" s="22">
        <v>21291</v>
      </c>
      <c r="G21" s="20">
        <v>0.62486426202565104</v>
      </c>
      <c r="H21" s="23">
        <v>3.2408059743553599</v>
      </c>
      <c r="I21" s="26"/>
    </row>
    <row r="22" spans="1:9" ht="12.75" customHeight="1" x14ac:dyDescent="0.2">
      <c r="B22" s="1">
        <v>2015</v>
      </c>
      <c r="C22" s="22">
        <v>36236</v>
      </c>
      <c r="D22" s="22">
        <v>34564</v>
      </c>
      <c r="E22" s="20">
        <v>0.95385804172646005</v>
      </c>
      <c r="F22" s="22">
        <v>21244</v>
      </c>
      <c r="G22" s="20">
        <v>0.61462793658141401</v>
      </c>
      <c r="H22" s="23">
        <v>3.9540576162681198</v>
      </c>
      <c r="I22" s="26"/>
    </row>
    <row r="23" spans="1:9" ht="18" customHeight="1" x14ac:dyDescent="0.2">
      <c r="A23" s="1" t="s">
        <v>52</v>
      </c>
      <c r="B23" s="1">
        <v>2017</v>
      </c>
      <c r="C23" s="22">
        <v>40391</v>
      </c>
      <c r="D23" s="22">
        <f>36179+17</f>
        <v>36196</v>
      </c>
      <c r="E23" s="20">
        <v>0.89600000000000002</v>
      </c>
      <c r="F23" s="22">
        <v>24008</v>
      </c>
      <c r="G23" s="20">
        <v>0.66400000000000003</v>
      </c>
      <c r="H23" s="23">
        <v>5.7140180787785102</v>
      </c>
      <c r="I23" s="26"/>
    </row>
    <row r="24" spans="1:9" ht="12.75" customHeight="1" x14ac:dyDescent="0.2">
      <c r="B24" s="1">
        <v>2016</v>
      </c>
      <c r="C24" s="22">
        <v>39993.5</v>
      </c>
      <c r="D24" s="22">
        <v>35392</v>
      </c>
      <c r="E24" s="20">
        <v>0.88494380336804701</v>
      </c>
      <c r="F24" s="22">
        <v>23279</v>
      </c>
      <c r="G24" s="20">
        <v>0.65774751356238703</v>
      </c>
      <c r="H24" s="23">
        <v>5.3266892907771002</v>
      </c>
      <c r="I24" s="26"/>
    </row>
    <row r="25" spans="1:9" ht="12.75" customHeight="1" x14ac:dyDescent="0.2">
      <c r="B25" s="1">
        <v>2015</v>
      </c>
      <c r="C25" s="22">
        <v>38978</v>
      </c>
      <c r="D25" s="22">
        <v>39104</v>
      </c>
      <c r="E25" s="20">
        <v>1.0032325927446299</v>
      </c>
      <c r="F25" s="22">
        <v>25607</v>
      </c>
      <c r="G25" s="20">
        <v>0.65484349427168598</v>
      </c>
      <c r="H25" s="23">
        <v>5.58441051275042</v>
      </c>
      <c r="I25" s="26"/>
    </row>
    <row r="26" spans="1:9" ht="18" customHeight="1" x14ac:dyDescent="0.2">
      <c r="A26" s="1" t="s">
        <v>17</v>
      </c>
      <c r="B26" s="1">
        <v>2017</v>
      </c>
      <c r="C26" s="22">
        <v>15142</v>
      </c>
      <c r="D26" s="22">
        <f>13963+63</f>
        <v>14026</v>
      </c>
      <c r="E26" s="20">
        <v>0.92600000000000005</v>
      </c>
      <c r="F26" s="22">
        <v>8160</v>
      </c>
      <c r="G26" s="20">
        <v>0.58399999999999996</v>
      </c>
      <c r="H26" s="23">
        <v>4.9174569722514896</v>
      </c>
      <c r="I26" s="26"/>
    </row>
    <row r="27" spans="1:9" ht="12.75" customHeight="1" x14ac:dyDescent="0.2">
      <c r="A27" s="80"/>
      <c r="B27" s="1">
        <v>2016</v>
      </c>
      <c r="C27" s="22">
        <v>15046</v>
      </c>
      <c r="D27" s="22">
        <v>13634</v>
      </c>
      <c r="E27" s="20">
        <v>0.90615445965705199</v>
      </c>
      <c r="F27" s="22">
        <v>9370</v>
      </c>
      <c r="G27" s="20">
        <v>0.687252457092563</v>
      </c>
      <c r="H27" s="23">
        <v>6.4034151547492</v>
      </c>
      <c r="I27" s="26"/>
    </row>
    <row r="28" spans="1:9" ht="12.75" customHeight="1" x14ac:dyDescent="0.2">
      <c r="B28" s="1">
        <v>2015</v>
      </c>
      <c r="C28" s="22">
        <v>14407</v>
      </c>
      <c r="D28" s="22">
        <v>12984</v>
      </c>
      <c r="E28" s="20">
        <v>0.90122856944540897</v>
      </c>
      <c r="F28" s="22">
        <v>7060</v>
      </c>
      <c r="G28" s="20">
        <v>0.54374614910659302</v>
      </c>
      <c r="H28" s="23">
        <v>6.94050991501416</v>
      </c>
      <c r="I28" s="26"/>
    </row>
    <row r="29" spans="1:9" ht="18" customHeight="1" x14ac:dyDescent="0.2">
      <c r="A29" s="1" t="s">
        <v>18</v>
      </c>
      <c r="B29" s="1">
        <v>2017</v>
      </c>
      <c r="C29" s="22">
        <v>31848</v>
      </c>
      <c r="D29" s="22">
        <f>36691+125</f>
        <v>36816</v>
      </c>
      <c r="E29" s="20">
        <v>1.1559999999999999</v>
      </c>
      <c r="F29" s="22">
        <v>16636</v>
      </c>
      <c r="G29" s="20">
        <v>0.45300000000000001</v>
      </c>
      <c r="H29" s="23">
        <v>4.4428855372384</v>
      </c>
      <c r="I29" s="26"/>
    </row>
    <row r="30" spans="1:9" ht="12.75" customHeight="1" x14ac:dyDescent="0.2">
      <c r="B30" s="1">
        <v>2016</v>
      </c>
      <c r="C30" s="22">
        <v>31806</v>
      </c>
      <c r="D30" s="22">
        <v>28426</v>
      </c>
      <c r="E30" s="20">
        <v>0.893730742627177</v>
      </c>
      <c r="F30" s="22">
        <v>17789</v>
      </c>
      <c r="G30" s="20">
        <v>0.62580032364736504</v>
      </c>
      <c r="H30" s="23">
        <v>1.855078981393</v>
      </c>
      <c r="I30" s="26"/>
    </row>
    <row r="31" spans="1:9" ht="12.75" customHeight="1" x14ac:dyDescent="0.2">
      <c r="B31" s="1">
        <v>2015</v>
      </c>
      <c r="C31" s="22">
        <v>31724</v>
      </c>
      <c r="D31" s="22">
        <v>29655</v>
      </c>
      <c r="E31" s="20">
        <v>0.93478123817929704</v>
      </c>
      <c r="F31" s="22">
        <v>17325</v>
      </c>
      <c r="G31" s="20">
        <v>0.58421851289833104</v>
      </c>
      <c r="H31" s="23">
        <v>3.9826839826839802</v>
      </c>
      <c r="I31" s="26"/>
    </row>
    <row r="32" spans="1:9" ht="18" customHeight="1" x14ac:dyDescent="0.2">
      <c r="A32" s="27" t="s">
        <v>19</v>
      </c>
      <c r="B32" s="27">
        <v>2017</v>
      </c>
      <c r="C32" s="33">
        <v>314363</v>
      </c>
      <c r="D32" s="33">
        <f>311930+2024</f>
        <v>313954</v>
      </c>
      <c r="E32" s="32">
        <v>0.999</v>
      </c>
      <c r="F32" s="33">
        <v>166155</v>
      </c>
      <c r="G32" s="32">
        <v>0.53300000000000003</v>
      </c>
      <c r="H32" s="34">
        <v>4.5997060967013503</v>
      </c>
      <c r="I32" s="26"/>
    </row>
    <row r="33" spans="1:9" ht="12.75" customHeight="1" x14ac:dyDescent="0.2">
      <c r="A33" s="27"/>
      <c r="B33" s="27">
        <v>2016</v>
      </c>
      <c r="C33" s="33">
        <v>313223</v>
      </c>
      <c r="D33" s="33">
        <v>265093</v>
      </c>
      <c r="E33" s="32">
        <v>0.84633950891218102</v>
      </c>
      <c r="F33" s="33">
        <v>170554</v>
      </c>
      <c r="G33" s="32">
        <v>0.64337421206897205</v>
      </c>
      <c r="H33" s="34">
        <v>4.0104600302543503</v>
      </c>
      <c r="I33" s="26"/>
    </row>
    <row r="34" spans="1:9" ht="12.75" customHeight="1" x14ac:dyDescent="0.2">
      <c r="A34" s="27"/>
      <c r="B34" s="27">
        <v>2015</v>
      </c>
      <c r="C34" s="33">
        <v>307547</v>
      </c>
      <c r="D34" s="33">
        <v>242658</v>
      </c>
      <c r="E34" s="32">
        <v>0.78901111049693196</v>
      </c>
      <c r="F34" s="33">
        <v>158675</v>
      </c>
      <c r="G34" s="32">
        <v>0.65390384821435898</v>
      </c>
      <c r="H34" s="34">
        <v>4.9094060185914596</v>
      </c>
      <c r="I34" s="26"/>
    </row>
    <row r="35" spans="1:9" x14ac:dyDescent="0.2">
      <c r="A35" s="65"/>
      <c r="B35" s="65"/>
      <c r="C35" s="67"/>
      <c r="D35" s="67"/>
      <c r="E35" s="67"/>
      <c r="F35" s="68"/>
      <c r="G35" s="68"/>
      <c r="H35" s="69"/>
    </row>
    <row r="36" spans="1:9" ht="18" customHeight="1" x14ac:dyDescent="0.2">
      <c r="B36" s="44"/>
      <c r="C36" s="96" t="s">
        <v>53</v>
      </c>
      <c r="D36" s="96"/>
      <c r="E36" s="96"/>
      <c r="F36" s="96"/>
      <c r="G36" s="96"/>
      <c r="H36" s="96"/>
    </row>
    <row r="37" spans="1:9" ht="39" customHeight="1" x14ac:dyDescent="0.2">
      <c r="A37" s="11" t="s">
        <v>2</v>
      </c>
      <c r="B37" s="77" t="s">
        <v>3</v>
      </c>
      <c r="C37" s="10" t="s">
        <v>30</v>
      </c>
      <c r="D37" s="10" t="s">
        <v>5</v>
      </c>
      <c r="E37" s="10" t="s">
        <v>22</v>
      </c>
      <c r="F37" s="10" t="s">
        <v>23</v>
      </c>
      <c r="G37" s="10" t="s">
        <v>54</v>
      </c>
      <c r="H37" s="10" t="s">
        <v>9</v>
      </c>
    </row>
    <row r="38" spans="1:9" ht="18" customHeight="1" x14ac:dyDescent="0.2">
      <c r="A38" s="1" t="s">
        <v>10</v>
      </c>
      <c r="B38" s="1">
        <v>2017</v>
      </c>
      <c r="C38" s="22">
        <v>81195</v>
      </c>
      <c r="D38" s="22">
        <v>93616</v>
      </c>
      <c r="E38" s="20">
        <v>1.15298213347346</v>
      </c>
      <c r="F38" s="22">
        <v>36273</v>
      </c>
      <c r="G38" s="20">
        <v>0.38746581780892198</v>
      </c>
      <c r="H38" s="23">
        <v>14.1120581249127</v>
      </c>
    </row>
    <row r="39" spans="1:9" ht="12.75" customHeight="1" x14ac:dyDescent="0.2">
      <c r="B39" s="1">
        <v>2016</v>
      </c>
      <c r="C39" s="22">
        <v>81781</v>
      </c>
      <c r="D39" s="22">
        <v>56644</v>
      </c>
      <c r="E39" s="20">
        <v>0.69263031755542204</v>
      </c>
      <c r="F39" s="22">
        <v>31980</v>
      </c>
      <c r="G39" s="20">
        <v>0.56457877268554502</v>
      </c>
      <c r="H39" s="23">
        <v>9.8571339447251898</v>
      </c>
    </row>
    <row r="40" spans="1:9" ht="12.75" customHeight="1" x14ac:dyDescent="0.2">
      <c r="B40" s="1">
        <v>2015</v>
      </c>
      <c r="C40" s="22">
        <v>71898.666666666701</v>
      </c>
      <c r="D40" s="22">
        <v>55825</v>
      </c>
      <c r="E40" s="20">
        <v>0.77643998961501404</v>
      </c>
      <c r="F40" s="22">
        <v>30677</v>
      </c>
      <c r="G40" s="20">
        <v>0.54952082400358304</v>
      </c>
      <c r="H40" s="23">
        <v>6.4976137082398902</v>
      </c>
    </row>
    <row r="41" spans="1:9" ht="18" customHeight="1" x14ac:dyDescent="0.2">
      <c r="A41" s="1" t="s">
        <v>11</v>
      </c>
      <c r="B41" s="1">
        <v>2017</v>
      </c>
      <c r="C41" s="22">
        <v>22950</v>
      </c>
      <c r="D41" s="22">
        <v>24494</v>
      </c>
      <c r="E41" s="20">
        <v>1.0672766884531599</v>
      </c>
      <c r="F41" s="22">
        <v>11858</v>
      </c>
      <c r="G41" s="20">
        <v>0.48411855964726103</v>
      </c>
      <c r="H41" s="23">
        <v>8.7601078167115904</v>
      </c>
    </row>
    <row r="42" spans="1:9" ht="12.75" customHeight="1" x14ac:dyDescent="0.2">
      <c r="B42" s="1">
        <v>2016</v>
      </c>
      <c r="C42" s="22">
        <v>28159</v>
      </c>
      <c r="D42" s="22">
        <v>27668</v>
      </c>
      <c r="E42" s="20">
        <v>0.98256330125359603</v>
      </c>
      <c r="F42" s="22">
        <v>15924</v>
      </c>
      <c r="G42" s="20">
        <v>0.575538528263698</v>
      </c>
      <c r="H42" s="23">
        <v>7.3012080180538996</v>
      </c>
    </row>
    <row r="43" spans="1:9" ht="12.75" customHeight="1" x14ac:dyDescent="0.2">
      <c r="B43" s="1">
        <v>2015</v>
      </c>
      <c r="C43" s="22">
        <v>28313</v>
      </c>
      <c r="D43" s="22">
        <v>29402</v>
      </c>
      <c r="E43" s="20">
        <v>1.0384628969024801</v>
      </c>
      <c r="F43" s="22">
        <v>17107</v>
      </c>
      <c r="G43" s="20">
        <v>0.58183116794775902</v>
      </c>
      <c r="H43" s="23">
        <v>5.2642444260941401</v>
      </c>
    </row>
    <row r="44" spans="1:9" ht="18" customHeight="1" x14ac:dyDescent="0.2">
      <c r="A44" s="1" t="s">
        <v>12</v>
      </c>
      <c r="B44" s="1">
        <v>2017</v>
      </c>
      <c r="C44" s="22">
        <v>52695</v>
      </c>
      <c r="D44" s="22">
        <v>57472</v>
      </c>
      <c r="E44" s="20">
        <v>1.08510075899656</v>
      </c>
      <c r="F44" s="22">
        <v>23481</v>
      </c>
      <c r="G44" s="20">
        <v>0.40856417037861897</v>
      </c>
      <c r="H44" s="23">
        <v>5.4514480408858601</v>
      </c>
    </row>
    <row r="45" spans="1:9" ht="12.75" customHeight="1" x14ac:dyDescent="0.2">
      <c r="B45" s="1">
        <v>2016</v>
      </c>
      <c r="C45" s="22">
        <v>52966</v>
      </c>
      <c r="D45" s="22">
        <v>29239</v>
      </c>
      <c r="E45" s="20">
        <v>0.55203337990408896</v>
      </c>
      <c r="F45" s="22">
        <v>19519</v>
      </c>
      <c r="G45" s="20">
        <v>0.66756729026300499</v>
      </c>
      <c r="H45" s="23">
        <v>4.2432814710042397</v>
      </c>
    </row>
    <row r="46" spans="1:9" ht="12.75" customHeight="1" x14ac:dyDescent="0.2">
      <c r="B46" s="1">
        <v>2015</v>
      </c>
      <c r="C46" s="22">
        <v>53468</v>
      </c>
      <c r="D46" s="22">
        <v>30525</v>
      </c>
      <c r="E46" s="20">
        <v>0.57090222188972795</v>
      </c>
      <c r="F46" s="22">
        <v>19908</v>
      </c>
      <c r="G46" s="20">
        <v>0.65218673218673195</v>
      </c>
      <c r="H46" s="23">
        <v>2.7397260273972601</v>
      </c>
    </row>
    <row r="47" spans="1:9" ht="18" customHeight="1" x14ac:dyDescent="0.2">
      <c r="A47" s="1" t="s">
        <v>13</v>
      </c>
      <c r="B47" s="1">
        <v>2017</v>
      </c>
      <c r="C47" s="22">
        <v>40108</v>
      </c>
      <c r="D47" s="22">
        <v>48374</v>
      </c>
      <c r="E47" s="20">
        <v>1.20608352378974</v>
      </c>
      <c r="F47" s="22">
        <v>22764</v>
      </c>
      <c r="G47" s="20">
        <v>0.47058337123248001</v>
      </c>
      <c r="H47" s="23">
        <v>5.2923387096774199</v>
      </c>
    </row>
    <row r="48" spans="1:9" ht="12.75" customHeight="1" x14ac:dyDescent="0.2">
      <c r="B48" s="1">
        <v>2016</v>
      </c>
      <c r="C48" s="22">
        <v>47028</v>
      </c>
      <c r="D48" s="22">
        <v>42920</v>
      </c>
      <c r="E48" s="20">
        <v>0.91264778429871596</v>
      </c>
      <c r="F48" s="22">
        <v>24999</v>
      </c>
      <c r="G48" s="20">
        <v>0.58245573159366304</v>
      </c>
      <c r="H48" s="23">
        <v>5.9261632097381298</v>
      </c>
    </row>
    <row r="49" spans="1:256" ht="12.75" customHeight="1" x14ac:dyDescent="0.2">
      <c r="B49" s="80">
        <v>2015</v>
      </c>
      <c r="C49" s="22">
        <v>47562</v>
      </c>
      <c r="D49" s="22">
        <v>39009</v>
      </c>
      <c r="E49" s="20">
        <v>0.82017156553551196</v>
      </c>
      <c r="F49" s="22">
        <v>24484</v>
      </c>
      <c r="G49" s="20">
        <v>0.62765002948037596</v>
      </c>
      <c r="H49" s="23">
        <v>2.7567682194104801</v>
      </c>
      <c r="IM49" s="53"/>
      <c r="IN49" s="53"/>
      <c r="IO49" s="53"/>
      <c r="IP49" s="53"/>
      <c r="IQ49" s="53"/>
      <c r="IR49" s="53"/>
      <c r="IS49" s="53"/>
      <c r="IT49" s="53"/>
      <c r="IU49" s="53"/>
      <c r="IV49" s="53"/>
    </row>
    <row r="50" spans="1:256" ht="18" customHeight="1" x14ac:dyDescent="0.2">
      <c r="A50" s="1" t="s">
        <v>14</v>
      </c>
      <c r="B50" s="1">
        <v>2017</v>
      </c>
      <c r="C50" s="22">
        <v>25078</v>
      </c>
      <c r="D50" s="22">
        <v>25982</v>
      </c>
      <c r="E50" s="20">
        <v>1.0360613028857</v>
      </c>
      <c r="F50" s="22">
        <v>10246</v>
      </c>
      <c r="G50" s="20">
        <v>0.39434993457008699</v>
      </c>
      <c r="H50" s="23">
        <v>2.53421186011151</v>
      </c>
      <c r="IM50" s="53"/>
      <c r="IN50" s="53"/>
      <c r="IO50" s="53"/>
      <c r="IP50" s="53"/>
      <c r="IQ50" s="53"/>
      <c r="IR50" s="53"/>
      <c r="IS50" s="53"/>
      <c r="IT50" s="53"/>
      <c r="IU50" s="53"/>
      <c r="IV50" s="53"/>
    </row>
    <row r="51" spans="1:256" ht="12.75" customHeight="1" x14ac:dyDescent="0.2">
      <c r="B51" s="1">
        <v>2016</v>
      </c>
      <c r="C51" s="22">
        <v>30384</v>
      </c>
      <c r="D51" s="22">
        <v>28726</v>
      </c>
      <c r="E51" s="20">
        <v>0.94543180621379697</v>
      </c>
      <c r="F51" s="22">
        <v>12787</v>
      </c>
      <c r="G51" s="20">
        <v>0.44513680985866499</v>
      </c>
      <c r="H51" s="23">
        <v>2.0015396458814498</v>
      </c>
      <c r="IM51" s="53"/>
      <c r="IN51" s="53"/>
      <c r="IO51" s="53"/>
      <c r="IP51" s="53"/>
      <c r="IQ51" s="53"/>
      <c r="IR51" s="53"/>
      <c r="IS51" s="53"/>
      <c r="IT51" s="53"/>
      <c r="IU51" s="53"/>
      <c r="IV51" s="53"/>
    </row>
    <row r="52" spans="1:256" ht="12.75" customHeight="1" x14ac:dyDescent="0.2">
      <c r="B52" s="1">
        <v>2015</v>
      </c>
      <c r="C52" s="22">
        <v>30794.333333333299</v>
      </c>
      <c r="D52" s="22">
        <v>29712</v>
      </c>
      <c r="E52" s="20">
        <v>0.96485284089064005</v>
      </c>
      <c r="F52" s="22">
        <v>12610</v>
      </c>
      <c r="G52" s="20">
        <v>0.424407646742057</v>
      </c>
      <c r="H52" s="23">
        <v>2.06583115273378</v>
      </c>
      <c r="IM52" s="53"/>
      <c r="IN52" s="53"/>
      <c r="IO52" s="53"/>
      <c r="IP52" s="53"/>
      <c r="IQ52" s="53"/>
      <c r="IR52" s="53"/>
      <c r="IS52" s="53"/>
      <c r="IT52" s="53"/>
      <c r="IU52" s="53"/>
      <c r="IV52" s="53"/>
    </row>
    <row r="53" spans="1:256" ht="18" customHeight="1" x14ac:dyDescent="0.2">
      <c r="A53" s="1" t="s">
        <v>15</v>
      </c>
      <c r="B53" s="1">
        <v>2017</v>
      </c>
      <c r="C53" s="22">
        <v>33661</v>
      </c>
      <c r="D53" s="22">
        <v>35841</v>
      </c>
      <c r="E53" s="20">
        <v>1.06475283213182</v>
      </c>
      <c r="F53" s="22">
        <v>18383</v>
      </c>
      <c r="G53" s="20">
        <v>0.51290421584219203</v>
      </c>
      <c r="H53" s="23">
        <v>5.2583147101353997</v>
      </c>
      <c r="IM53" s="53"/>
      <c r="IN53" s="53"/>
      <c r="IO53" s="53"/>
      <c r="IP53" s="53"/>
      <c r="IQ53" s="53"/>
      <c r="IR53" s="53"/>
      <c r="IS53" s="53"/>
      <c r="IT53" s="53"/>
      <c r="IU53" s="53"/>
      <c r="IV53" s="53"/>
    </row>
    <row r="54" spans="1:256" ht="12.75" customHeight="1" x14ac:dyDescent="0.2">
      <c r="B54" s="1">
        <v>2016</v>
      </c>
      <c r="C54" s="22">
        <v>47175</v>
      </c>
      <c r="D54" s="22">
        <v>48839</v>
      </c>
      <c r="E54" s="20">
        <v>1.0352729199788</v>
      </c>
      <c r="F54" s="22">
        <v>17837</v>
      </c>
      <c r="G54" s="20">
        <v>0.36522041810847899</v>
      </c>
      <c r="H54" s="23">
        <v>4.88514707410872</v>
      </c>
      <c r="IM54" s="53"/>
      <c r="IN54" s="53"/>
      <c r="IO54" s="53"/>
      <c r="IP54" s="53"/>
      <c r="IQ54" s="53"/>
      <c r="IR54" s="53"/>
      <c r="IS54" s="53"/>
      <c r="IT54" s="53"/>
      <c r="IU54" s="53"/>
      <c r="IV54" s="53"/>
    </row>
    <row r="55" spans="1:256" ht="12.75" customHeight="1" x14ac:dyDescent="0.2">
      <c r="B55" s="1">
        <v>2015</v>
      </c>
      <c r="C55" s="22">
        <v>47613.666666666701</v>
      </c>
      <c r="D55" s="22">
        <v>49918</v>
      </c>
      <c r="E55" s="20">
        <v>1.0483964688009699</v>
      </c>
      <c r="F55" s="22">
        <v>17503</v>
      </c>
      <c r="G55" s="20">
        <v>0.350635041468008</v>
      </c>
      <c r="H55" s="23">
        <v>4.4301248489730201</v>
      </c>
      <c r="IM55" s="53"/>
      <c r="IN55" s="53"/>
      <c r="IO55" s="53"/>
      <c r="IP55" s="53"/>
      <c r="IQ55" s="53"/>
      <c r="IR55" s="53"/>
      <c r="IS55" s="53"/>
      <c r="IT55" s="53"/>
      <c r="IU55" s="53"/>
      <c r="IV55" s="53"/>
    </row>
    <row r="56" spans="1:256" ht="18" customHeight="1" x14ac:dyDescent="0.2">
      <c r="A56" s="1" t="s">
        <v>52</v>
      </c>
      <c r="B56" s="1">
        <v>2017</v>
      </c>
      <c r="C56" s="22">
        <v>50692</v>
      </c>
      <c r="D56" s="22">
        <v>49138</v>
      </c>
      <c r="E56" s="20">
        <v>0.96934427523080602</v>
      </c>
      <c r="F56" s="22">
        <v>29758</v>
      </c>
      <c r="G56" s="20">
        <v>0.60560055354308295</v>
      </c>
      <c r="H56" s="23">
        <v>3.58058740988049</v>
      </c>
      <c r="IM56" s="53"/>
      <c r="IN56" s="53"/>
      <c r="IO56" s="53"/>
      <c r="IP56" s="53"/>
      <c r="IQ56" s="53"/>
      <c r="IR56" s="53"/>
      <c r="IS56" s="53"/>
      <c r="IT56" s="53"/>
      <c r="IU56" s="53"/>
      <c r="IV56" s="53"/>
    </row>
    <row r="57" spans="1:256" ht="12.75" customHeight="1" x14ac:dyDescent="0.2">
      <c r="B57" s="1">
        <v>2016</v>
      </c>
      <c r="C57" s="22">
        <v>50878</v>
      </c>
      <c r="D57" s="22">
        <v>43726</v>
      </c>
      <c r="E57" s="20">
        <v>0.859428436652384</v>
      </c>
      <c r="F57" s="22">
        <v>28291</v>
      </c>
      <c r="G57" s="20">
        <v>0.64700635777340698</v>
      </c>
      <c r="H57" s="23">
        <v>3.52391510928096</v>
      </c>
      <c r="IM57" s="53"/>
      <c r="IN57" s="53"/>
      <c r="IO57" s="53"/>
      <c r="IP57" s="53"/>
      <c r="IQ57" s="53"/>
      <c r="IR57" s="53"/>
      <c r="IS57" s="53"/>
      <c r="IT57" s="53"/>
      <c r="IU57" s="53"/>
      <c r="IV57" s="53"/>
    </row>
    <row r="58" spans="1:256" ht="12.75" customHeight="1" x14ac:dyDescent="0.2">
      <c r="B58" s="1">
        <v>2015</v>
      </c>
      <c r="C58" s="22">
        <v>52444.333333333299</v>
      </c>
      <c r="D58" s="22">
        <v>50138</v>
      </c>
      <c r="E58" s="20">
        <v>0.95602321191358497</v>
      </c>
      <c r="F58" s="22">
        <v>24092</v>
      </c>
      <c r="G58" s="20">
        <v>0.48051378196178501</v>
      </c>
      <c r="H58" s="23">
        <v>4.6488460899883801</v>
      </c>
      <c r="IM58" s="53"/>
      <c r="IN58" s="53"/>
      <c r="IO58" s="53"/>
      <c r="IP58" s="53"/>
      <c r="IQ58" s="53"/>
      <c r="IR58" s="53"/>
      <c r="IS58" s="53"/>
      <c r="IT58" s="53"/>
      <c r="IU58" s="53"/>
      <c r="IV58" s="53"/>
    </row>
    <row r="59" spans="1:256" ht="18" customHeight="1" x14ac:dyDescent="0.2">
      <c r="A59" s="1" t="s">
        <v>17</v>
      </c>
      <c r="B59" s="1">
        <v>2017</v>
      </c>
      <c r="C59" s="22">
        <v>10405</v>
      </c>
      <c r="D59" s="22">
        <v>17262</v>
      </c>
      <c r="E59" s="20">
        <v>1.65906324085346</v>
      </c>
      <c r="F59" s="22">
        <v>7798</v>
      </c>
      <c r="G59" s="20">
        <v>0.451743714517437</v>
      </c>
      <c r="H59" s="23">
        <v>9.2333519865696694</v>
      </c>
      <c r="IM59" s="53"/>
      <c r="IN59" s="53"/>
      <c r="IO59" s="53"/>
      <c r="IP59" s="53"/>
      <c r="IQ59" s="53"/>
      <c r="IR59" s="53"/>
      <c r="IS59" s="53"/>
      <c r="IT59" s="53"/>
      <c r="IU59" s="53"/>
      <c r="IV59" s="53"/>
    </row>
    <row r="60" spans="1:256" ht="12.75" customHeight="1" x14ac:dyDescent="0.2">
      <c r="B60" s="80">
        <v>2016</v>
      </c>
      <c r="C60" s="22">
        <v>18760</v>
      </c>
      <c r="D60" s="22">
        <v>20249</v>
      </c>
      <c r="E60" s="20">
        <v>1.0793710021322001</v>
      </c>
      <c r="F60" s="22">
        <v>12697</v>
      </c>
      <c r="G60" s="20">
        <v>0.62704331078077902</v>
      </c>
      <c r="H60" s="23">
        <v>8.7447108603667107</v>
      </c>
      <c r="IM60" s="53"/>
      <c r="IN60" s="53"/>
      <c r="IO60" s="53"/>
      <c r="IP60" s="53"/>
      <c r="IQ60" s="53"/>
      <c r="IR60" s="53"/>
      <c r="IS60" s="53"/>
      <c r="IT60" s="53"/>
      <c r="IU60" s="53"/>
      <c r="IV60" s="53"/>
    </row>
    <row r="61" spans="1:256" ht="12.75" customHeight="1" x14ac:dyDescent="0.2">
      <c r="B61" s="1">
        <v>2015</v>
      </c>
      <c r="C61" s="22">
        <v>18427.666666666701</v>
      </c>
      <c r="D61" s="22">
        <v>18323</v>
      </c>
      <c r="E61" s="20">
        <v>0.99432013458025104</v>
      </c>
      <c r="F61" s="22">
        <v>9233</v>
      </c>
      <c r="G61" s="20">
        <v>0.50390219942149195</v>
      </c>
      <c r="H61" s="23">
        <v>5.4604486422668197</v>
      </c>
      <c r="IM61" s="53"/>
      <c r="IN61" s="53"/>
      <c r="IO61" s="53"/>
      <c r="IP61" s="53"/>
      <c r="IQ61" s="53"/>
      <c r="IR61" s="53"/>
      <c r="IS61" s="53"/>
      <c r="IT61" s="53"/>
      <c r="IU61" s="53"/>
      <c r="IV61" s="53"/>
    </row>
    <row r="62" spans="1:256" ht="18" customHeight="1" x14ac:dyDescent="0.2">
      <c r="A62" s="1" t="s">
        <v>18</v>
      </c>
      <c r="B62" s="1">
        <v>2017</v>
      </c>
      <c r="C62" s="22">
        <v>40943</v>
      </c>
      <c r="D62" s="22">
        <v>40019</v>
      </c>
      <c r="E62" s="20">
        <v>0.97743999739473097</v>
      </c>
      <c r="F62" s="22">
        <v>16919</v>
      </c>
      <c r="G62" s="20">
        <v>0.422774182263425</v>
      </c>
      <c r="H62" s="23">
        <v>4.1470041470041501</v>
      </c>
      <c r="IM62" s="53"/>
      <c r="IN62" s="53"/>
      <c r="IO62" s="53"/>
      <c r="IP62" s="53"/>
      <c r="IQ62" s="53"/>
      <c r="IR62" s="53"/>
      <c r="IS62" s="53"/>
      <c r="IT62" s="53"/>
      <c r="IU62" s="53"/>
      <c r="IV62" s="53"/>
    </row>
    <row r="63" spans="1:256" ht="12.75" customHeight="1" x14ac:dyDescent="0.2">
      <c r="B63" s="1">
        <v>2016</v>
      </c>
      <c r="C63" s="22">
        <v>38592</v>
      </c>
      <c r="D63" s="22">
        <v>32374</v>
      </c>
      <c r="E63" s="20">
        <v>0.83887852404643504</v>
      </c>
      <c r="F63" s="22">
        <v>15025</v>
      </c>
      <c r="G63" s="20">
        <v>0.46410699944399803</v>
      </c>
      <c r="H63" s="23">
        <v>5.81395348837209</v>
      </c>
      <c r="IM63" s="53"/>
      <c r="IN63" s="53"/>
      <c r="IO63" s="53"/>
      <c r="IP63" s="53"/>
      <c r="IQ63" s="53"/>
      <c r="IR63" s="53"/>
      <c r="IS63" s="53"/>
      <c r="IT63" s="53"/>
      <c r="IU63" s="53"/>
      <c r="IV63" s="53"/>
    </row>
    <row r="64" spans="1:256" ht="12.75" customHeight="1" x14ac:dyDescent="0.2">
      <c r="B64" s="1">
        <v>2015</v>
      </c>
      <c r="C64" s="22">
        <v>39623</v>
      </c>
      <c r="D64" s="22">
        <v>37602</v>
      </c>
      <c r="E64" s="20">
        <v>0.94899427100421496</v>
      </c>
      <c r="F64" s="22">
        <v>16556</v>
      </c>
      <c r="G64" s="20">
        <v>0.44029572895058799</v>
      </c>
      <c r="H64" s="23">
        <v>5.4162487462387201</v>
      </c>
      <c r="IM64" s="53"/>
      <c r="IN64" s="53"/>
      <c r="IO64" s="53"/>
      <c r="IP64" s="53"/>
      <c r="IQ64" s="53"/>
      <c r="IR64" s="53"/>
      <c r="IS64" s="53"/>
      <c r="IT64" s="53"/>
      <c r="IU64" s="53"/>
      <c r="IV64" s="53"/>
    </row>
    <row r="65" spans="1:256" ht="18" customHeight="1" x14ac:dyDescent="0.2">
      <c r="A65" s="27" t="s">
        <v>19</v>
      </c>
      <c r="B65" s="27">
        <v>2017</v>
      </c>
      <c r="C65" s="33">
        <v>357996</v>
      </c>
      <c r="D65" s="33">
        <v>392198</v>
      </c>
      <c r="E65" s="32">
        <v>1.0955373803059301</v>
      </c>
      <c r="F65" s="33">
        <v>177480</v>
      </c>
      <c r="G65" s="32">
        <v>0.45252652996700699</v>
      </c>
      <c r="H65" s="34">
        <v>8.6046943130160507</v>
      </c>
      <c r="IM65" s="53"/>
      <c r="IN65" s="53"/>
      <c r="IO65" s="53"/>
      <c r="IP65" s="53"/>
      <c r="IQ65" s="53"/>
      <c r="IR65" s="53"/>
      <c r="IS65" s="53"/>
      <c r="IT65" s="53"/>
      <c r="IU65" s="53"/>
      <c r="IV65" s="53"/>
    </row>
    <row r="66" spans="1:256" ht="12.75" customHeight="1" x14ac:dyDescent="0.2">
      <c r="A66" s="27"/>
      <c r="B66" s="27">
        <v>2016</v>
      </c>
      <c r="C66" s="33">
        <v>395723</v>
      </c>
      <c r="D66" s="33">
        <v>330385</v>
      </c>
      <c r="E66" s="32">
        <v>0.83488955658377195</v>
      </c>
      <c r="F66" s="33">
        <v>179059</v>
      </c>
      <c r="G66" s="32">
        <v>0.541970731116727</v>
      </c>
      <c r="H66" s="34">
        <v>7.7187537623908096</v>
      </c>
      <c r="IM66" s="53"/>
      <c r="IN66" s="53"/>
      <c r="IO66" s="53"/>
      <c r="IP66" s="53"/>
      <c r="IQ66" s="53"/>
      <c r="IR66" s="53"/>
      <c r="IS66" s="53"/>
      <c r="IT66" s="53"/>
      <c r="IU66" s="53"/>
      <c r="IV66" s="53"/>
    </row>
    <row r="67" spans="1:256" ht="12.75" customHeight="1" x14ac:dyDescent="0.2">
      <c r="A67" s="27"/>
      <c r="B67" s="27">
        <v>2015</v>
      </c>
      <c r="C67" s="33">
        <v>390144.66666666698</v>
      </c>
      <c r="D67" s="33">
        <v>340454</v>
      </c>
      <c r="E67" s="32">
        <v>0.87263527887945802</v>
      </c>
      <c r="F67" s="33">
        <v>172170</v>
      </c>
      <c r="G67" s="32">
        <v>0.50570708524499597</v>
      </c>
      <c r="H67" s="34">
        <v>5.6979731658578396</v>
      </c>
      <c r="IM67" s="53"/>
      <c r="IN67" s="53"/>
      <c r="IO67" s="53"/>
      <c r="IP67" s="53"/>
      <c r="IQ67" s="53"/>
      <c r="IR67" s="53"/>
      <c r="IS67" s="53"/>
      <c r="IT67" s="53"/>
      <c r="IU67" s="53"/>
      <c r="IV67" s="53"/>
    </row>
    <row r="68" spans="1:256" x14ac:dyDescent="0.2">
      <c r="A68" s="65"/>
      <c r="B68" s="65"/>
      <c r="C68" s="67"/>
      <c r="D68" s="67"/>
      <c r="E68" s="67"/>
      <c r="F68" s="68"/>
      <c r="G68" s="68"/>
      <c r="H68" s="69"/>
    </row>
    <row r="69" spans="1:256" ht="18" customHeight="1" x14ac:dyDescent="0.2">
      <c r="A69" s="44"/>
      <c r="B69" s="44"/>
      <c r="C69" s="96" t="s">
        <v>20</v>
      </c>
      <c r="D69" s="96"/>
      <c r="E69" s="96"/>
      <c r="F69" s="96"/>
      <c r="G69" s="96"/>
      <c r="H69" s="96"/>
    </row>
    <row r="70" spans="1:256" ht="39" customHeight="1" x14ac:dyDescent="0.2">
      <c r="A70" s="11" t="s">
        <v>2</v>
      </c>
      <c r="B70" s="77" t="s">
        <v>3</v>
      </c>
      <c r="C70" s="10" t="s">
        <v>21</v>
      </c>
      <c r="D70" s="10" t="s">
        <v>5</v>
      </c>
      <c r="E70" s="10" t="s">
        <v>22</v>
      </c>
      <c r="F70" s="10" t="s">
        <v>23</v>
      </c>
      <c r="G70" s="10" t="s">
        <v>8</v>
      </c>
      <c r="H70" s="10" t="s">
        <v>9</v>
      </c>
    </row>
    <row r="71" spans="1:256" ht="18" customHeight="1" x14ac:dyDescent="0.2">
      <c r="A71" s="1" t="s">
        <v>10</v>
      </c>
      <c r="B71" s="1">
        <v>2017</v>
      </c>
      <c r="C71" s="22">
        <v>12047</v>
      </c>
      <c r="D71" s="22">
        <v>11970</v>
      </c>
      <c r="E71" s="20">
        <v>0.99360836722835599</v>
      </c>
      <c r="F71" s="22">
        <v>3752</v>
      </c>
      <c r="G71" s="20">
        <v>0.31345029239766098</v>
      </c>
      <c r="H71" s="23">
        <v>1.59108989657916</v>
      </c>
    </row>
    <row r="72" spans="1:256" ht="12.75" customHeight="1" x14ac:dyDescent="0.2">
      <c r="B72" s="1">
        <v>2016</v>
      </c>
      <c r="C72" s="22">
        <v>11682</v>
      </c>
      <c r="D72" s="22">
        <v>13318</v>
      </c>
      <c r="E72" s="20">
        <v>1.1400445129258701</v>
      </c>
      <c r="F72" s="22">
        <v>3877</v>
      </c>
      <c r="G72" s="20">
        <v>0.29110977624267897</v>
      </c>
      <c r="H72" s="23">
        <v>3.2635300516725598</v>
      </c>
    </row>
    <row r="73" spans="1:256" ht="12.75" customHeight="1" x14ac:dyDescent="0.2">
      <c r="B73" s="1">
        <v>2015</v>
      </c>
      <c r="C73" s="22">
        <v>11608</v>
      </c>
      <c r="D73" s="22">
        <v>9800</v>
      </c>
      <c r="E73" s="20">
        <v>0.84424534803583695</v>
      </c>
      <c r="F73" s="22">
        <v>3693</v>
      </c>
      <c r="G73" s="20">
        <v>0.37683673469387802</v>
      </c>
      <c r="H73" s="23">
        <v>4.2635658914728696</v>
      </c>
    </row>
    <row r="74" spans="1:256" ht="18" customHeight="1" x14ac:dyDescent="0.2">
      <c r="A74" s="1" t="s">
        <v>11</v>
      </c>
      <c r="B74" s="1">
        <v>2017</v>
      </c>
      <c r="C74" s="22">
        <v>4300</v>
      </c>
      <c r="D74" s="22">
        <v>4292</v>
      </c>
      <c r="E74" s="20">
        <v>0.99813953488372098</v>
      </c>
      <c r="F74" s="22">
        <v>1854</v>
      </c>
      <c r="G74" s="20">
        <v>0.43196644920782901</v>
      </c>
      <c r="H74" s="23">
        <v>2.8409090909090899</v>
      </c>
    </row>
    <row r="75" spans="1:256" ht="12.75" customHeight="1" x14ac:dyDescent="0.2">
      <c r="B75" s="1">
        <v>2016</v>
      </c>
      <c r="C75" s="22">
        <v>4125</v>
      </c>
      <c r="D75" s="22">
        <v>4542</v>
      </c>
      <c r="E75" s="20">
        <v>1.10109090909091</v>
      </c>
      <c r="F75" s="22">
        <v>1725</v>
      </c>
      <c r="G75" s="20">
        <v>0.379788639365918</v>
      </c>
      <c r="H75" s="23">
        <v>3.6199095022624399</v>
      </c>
    </row>
    <row r="76" spans="1:256" ht="12.75" customHeight="1" x14ac:dyDescent="0.2">
      <c r="B76" s="1">
        <v>2015</v>
      </c>
      <c r="C76" s="22">
        <v>4139</v>
      </c>
      <c r="D76" s="22">
        <v>4262</v>
      </c>
      <c r="E76" s="20">
        <v>1.0297173230248899</v>
      </c>
      <c r="F76" s="22">
        <v>1342</v>
      </c>
      <c r="G76" s="20">
        <v>0.31487564523697797</v>
      </c>
      <c r="H76" s="23">
        <v>5.2493438320210002</v>
      </c>
    </row>
    <row r="77" spans="1:256" ht="18" customHeight="1" x14ac:dyDescent="0.2">
      <c r="A77" s="1" t="s">
        <v>12</v>
      </c>
      <c r="B77" s="1">
        <v>2017</v>
      </c>
      <c r="C77" s="22">
        <v>8299</v>
      </c>
      <c r="D77" s="22">
        <v>11312</v>
      </c>
      <c r="E77" s="20">
        <v>1.3630557898542</v>
      </c>
      <c r="F77" s="22">
        <v>3900</v>
      </c>
      <c r="G77" s="20">
        <v>0.34476661951909499</v>
      </c>
      <c r="H77" s="23">
        <v>2.23588596981554</v>
      </c>
    </row>
    <row r="78" spans="1:256" ht="12.75" customHeight="1" x14ac:dyDescent="0.2">
      <c r="B78" s="1">
        <v>2016</v>
      </c>
      <c r="C78" s="22">
        <v>8165.5</v>
      </c>
      <c r="D78" s="22">
        <v>8017.5</v>
      </c>
      <c r="E78" s="20">
        <v>0.98187496172922695</v>
      </c>
      <c r="F78" s="22">
        <v>2668</v>
      </c>
      <c r="G78" s="20">
        <v>0.33277206111630803</v>
      </c>
      <c r="H78" s="23">
        <v>3.4129692832764502</v>
      </c>
    </row>
    <row r="79" spans="1:256" ht="12.75" customHeight="1" x14ac:dyDescent="0.2">
      <c r="B79" s="1">
        <v>2015</v>
      </c>
      <c r="C79" s="22">
        <v>8089</v>
      </c>
      <c r="D79" s="22">
        <v>7569</v>
      </c>
      <c r="E79" s="20">
        <v>0.93571516874768201</v>
      </c>
      <c r="F79" s="22">
        <v>2444</v>
      </c>
      <c r="G79" s="20">
        <v>0.32289602325274103</v>
      </c>
      <c r="H79" s="23">
        <v>2.6939655172413799</v>
      </c>
    </row>
    <row r="80" spans="1:256" ht="18" customHeight="1" x14ac:dyDescent="0.2">
      <c r="A80" s="1" t="s">
        <v>13</v>
      </c>
      <c r="B80" s="1">
        <v>2017</v>
      </c>
      <c r="C80" s="22">
        <v>7896</v>
      </c>
      <c r="D80" s="22">
        <v>8501</v>
      </c>
      <c r="E80" s="20">
        <v>1.0766210739615001</v>
      </c>
      <c r="F80" s="22">
        <v>3022</v>
      </c>
      <c r="G80" s="20">
        <v>0.35548758969533001</v>
      </c>
      <c r="H80" s="23">
        <v>2.5630072618539099</v>
      </c>
    </row>
    <row r="81" spans="1:8" ht="12.75" customHeight="1" x14ac:dyDescent="0.2">
      <c r="B81" s="1">
        <v>2016</v>
      </c>
      <c r="C81" s="22">
        <v>7311</v>
      </c>
      <c r="D81" s="22">
        <v>7692</v>
      </c>
      <c r="E81" s="20">
        <v>1.05211325400082</v>
      </c>
      <c r="F81" s="22">
        <v>2950</v>
      </c>
      <c r="G81" s="20">
        <v>0.38351534061362502</v>
      </c>
      <c r="H81" s="23">
        <v>1.7636684303351</v>
      </c>
    </row>
    <row r="82" spans="1:8" ht="12.75" customHeight="1" x14ac:dyDescent="0.2">
      <c r="A82" s="80"/>
      <c r="B82" s="1">
        <v>2015</v>
      </c>
      <c r="C82" s="22">
        <v>7308</v>
      </c>
      <c r="D82" s="22">
        <v>7196</v>
      </c>
      <c r="E82" s="20">
        <v>0.98467432950191602</v>
      </c>
      <c r="F82" s="22">
        <v>2398</v>
      </c>
      <c r="G82" s="20">
        <v>0.33324068927181799</v>
      </c>
      <c r="H82" s="23">
        <v>3.1705770450221902</v>
      </c>
    </row>
    <row r="83" spans="1:8" ht="18" customHeight="1" x14ac:dyDescent="0.2">
      <c r="A83" s="1" t="s">
        <v>14</v>
      </c>
      <c r="B83" s="1">
        <v>2017</v>
      </c>
      <c r="C83" s="22">
        <v>5015</v>
      </c>
      <c r="D83" s="22">
        <v>5790</v>
      </c>
      <c r="E83" s="20">
        <v>1.1545363908275199</v>
      </c>
      <c r="F83" s="22">
        <v>1657</v>
      </c>
      <c r="G83" s="20">
        <v>0.286183074265976</v>
      </c>
      <c r="H83" s="23">
        <v>4.8076923076923102</v>
      </c>
    </row>
    <row r="84" spans="1:8" ht="12.75" customHeight="1" x14ac:dyDescent="0.2">
      <c r="B84" s="1">
        <v>2016</v>
      </c>
      <c r="C84" s="22">
        <v>4825.5</v>
      </c>
      <c r="D84" s="22">
        <v>5789</v>
      </c>
      <c r="E84" s="20">
        <v>1.1996684281421599</v>
      </c>
      <c r="F84" s="22">
        <v>1747</v>
      </c>
      <c r="G84" s="20">
        <v>0.30177923648298499</v>
      </c>
      <c r="H84" s="23">
        <v>8.9641434262948199</v>
      </c>
    </row>
    <row r="85" spans="1:8" ht="12.75" customHeight="1" x14ac:dyDescent="0.2">
      <c r="B85" s="1">
        <v>2015</v>
      </c>
      <c r="C85" s="22">
        <v>4837</v>
      </c>
      <c r="D85" s="22">
        <v>4449</v>
      </c>
      <c r="E85" s="20">
        <v>0.91978499069671305</v>
      </c>
      <c r="F85" s="22">
        <v>1208</v>
      </c>
      <c r="G85" s="20">
        <v>0.27152169026747602</v>
      </c>
      <c r="H85" s="23">
        <v>2.1459227467811202</v>
      </c>
    </row>
    <row r="86" spans="1:8" ht="18" customHeight="1" x14ac:dyDescent="0.2">
      <c r="A86" s="1" t="s">
        <v>15</v>
      </c>
      <c r="B86" s="1">
        <v>2017</v>
      </c>
      <c r="C86" s="22">
        <v>7448</v>
      </c>
      <c r="D86" s="22">
        <v>6227</v>
      </c>
      <c r="E86" s="20">
        <v>0.83606337271750797</v>
      </c>
      <c r="F86" s="22">
        <v>2483</v>
      </c>
      <c r="G86" s="20">
        <v>0.39874739039666002</v>
      </c>
      <c r="H86" s="23">
        <v>1.6411378555798699</v>
      </c>
    </row>
    <row r="87" spans="1:8" ht="12.75" customHeight="1" x14ac:dyDescent="0.2">
      <c r="B87" s="1">
        <v>2016</v>
      </c>
      <c r="C87" s="22">
        <v>7150.5</v>
      </c>
      <c r="D87" s="22">
        <v>7394</v>
      </c>
      <c r="E87" s="20">
        <v>1.0340535626879199</v>
      </c>
      <c r="F87" s="22">
        <v>2718</v>
      </c>
      <c r="G87" s="20">
        <v>0.36759534757911799</v>
      </c>
      <c r="H87" s="23">
        <v>1.76782557454331</v>
      </c>
    </row>
    <row r="88" spans="1:8" ht="12.75" customHeight="1" x14ac:dyDescent="0.2">
      <c r="B88" s="1">
        <v>2015</v>
      </c>
      <c r="C88" s="22">
        <v>6993</v>
      </c>
      <c r="D88" s="22">
        <v>7713</v>
      </c>
      <c r="E88" s="20">
        <v>1.1029601029600999</v>
      </c>
      <c r="F88" s="22">
        <v>3021</v>
      </c>
      <c r="G88" s="20">
        <v>0.39167639050952902</v>
      </c>
      <c r="H88" s="23">
        <v>2.9880478087649398</v>
      </c>
    </row>
    <row r="89" spans="1:8" ht="18" customHeight="1" x14ac:dyDescent="0.2">
      <c r="A89" s="1" t="s">
        <v>52</v>
      </c>
      <c r="B89" s="1">
        <v>2017</v>
      </c>
      <c r="C89" s="22">
        <v>8262</v>
      </c>
      <c r="D89" s="22">
        <v>6528</v>
      </c>
      <c r="E89" s="20">
        <v>0.79012345679012297</v>
      </c>
      <c r="F89" s="22">
        <v>2537</v>
      </c>
      <c r="G89" s="20">
        <v>0.38863357843137297</v>
      </c>
      <c r="H89" s="23">
        <v>1.51209677419355</v>
      </c>
    </row>
    <row r="90" spans="1:8" ht="12.75" customHeight="1" x14ac:dyDescent="0.2">
      <c r="B90" s="1">
        <v>2016</v>
      </c>
      <c r="C90" s="22">
        <v>7965.5</v>
      </c>
      <c r="D90" s="22">
        <v>6781</v>
      </c>
      <c r="E90" s="20">
        <v>0.85129621492687202</v>
      </c>
      <c r="F90" s="22">
        <v>2861</v>
      </c>
      <c r="G90" s="20">
        <v>0.42191417195103997</v>
      </c>
      <c r="H90" s="23">
        <v>3.1446540880503102</v>
      </c>
    </row>
    <row r="91" spans="1:8" ht="12.75" customHeight="1" x14ac:dyDescent="0.2">
      <c r="B91" s="1">
        <v>2015</v>
      </c>
      <c r="C91" s="22">
        <v>7763</v>
      </c>
      <c r="D91" s="22">
        <v>3650</v>
      </c>
      <c r="E91" s="20">
        <v>0.47017905448924402</v>
      </c>
      <c r="F91" s="22">
        <v>1518</v>
      </c>
      <c r="G91" s="20">
        <v>0.415890410958904</v>
      </c>
      <c r="H91" s="23">
        <v>3.1282586027111599</v>
      </c>
    </row>
    <row r="92" spans="1:8" ht="18" customHeight="1" x14ac:dyDescent="0.2">
      <c r="A92" s="1" t="s">
        <v>17</v>
      </c>
      <c r="B92" s="1">
        <v>2017</v>
      </c>
      <c r="C92" s="22">
        <v>2934</v>
      </c>
      <c r="D92" s="22">
        <v>4330</v>
      </c>
      <c r="E92" s="20">
        <v>1.47580095432856</v>
      </c>
      <c r="F92" s="22">
        <v>1290</v>
      </c>
      <c r="G92" s="20">
        <v>0.29792147806004599</v>
      </c>
      <c r="H92" s="23">
        <v>3.4324942791762001</v>
      </c>
    </row>
    <row r="93" spans="1:8" ht="12.75" customHeight="1" x14ac:dyDescent="0.2">
      <c r="B93" s="1">
        <v>2016</v>
      </c>
      <c r="C93" s="22">
        <v>2825</v>
      </c>
      <c r="D93" s="22">
        <v>4422</v>
      </c>
      <c r="E93" s="20">
        <v>1.56530973451327</v>
      </c>
      <c r="F93" s="22">
        <v>1058</v>
      </c>
      <c r="G93" s="20">
        <v>0.23925825418362701</v>
      </c>
      <c r="H93" s="23">
        <v>2.08550573514077</v>
      </c>
    </row>
    <row r="94" spans="1:8" ht="12.75" customHeight="1" x14ac:dyDescent="0.2">
      <c r="B94" s="1">
        <v>2015</v>
      </c>
      <c r="C94" s="22">
        <v>2860</v>
      </c>
      <c r="D94" s="22">
        <v>2517</v>
      </c>
      <c r="E94" s="20">
        <v>0.88006993006992995</v>
      </c>
      <c r="F94" s="22">
        <v>654</v>
      </c>
      <c r="G94" s="20">
        <v>0.25983313468414798</v>
      </c>
      <c r="H94" s="23">
        <v>4.4345898004434599</v>
      </c>
    </row>
    <row r="95" spans="1:8" ht="18" customHeight="1" x14ac:dyDescent="0.2">
      <c r="A95" s="1" t="s">
        <v>18</v>
      </c>
      <c r="B95" s="1">
        <v>2017</v>
      </c>
      <c r="C95" s="22">
        <v>6402</v>
      </c>
      <c r="D95" s="22">
        <v>1160</v>
      </c>
      <c r="E95" s="20">
        <v>0.18119337706966601</v>
      </c>
      <c r="F95" s="22">
        <v>318</v>
      </c>
      <c r="G95" s="20">
        <v>0.27413793103448297</v>
      </c>
      <c r="H95" s="23">
        <v>12.4223602484472</v>
      </c>
    </row>
    <row r="96" spans="1:8" ht="12.75" customHeight="1" x14ac:dyDescent="0.2">
      <c r="B96" s="1">
        <v>2016</v>
      </c>
      <c r="C96" s="22">
        <v>6332.5</v>
      </c>
      <c r="D96" s="22">
        <v>1343</v>
      </c>
      <c r="E96" s="20">
        <v>0.212080536912752</v>
      </c>
      <c r="F96" s="22">
        <v>269</v>
      </c>
      <c r="G96" s="20">
        <v>0.200297840655249</v>
      </c>
      <c r="H96" s="23">
        <v>12.3456790123457</v>
      </c>
    </row>
    <row r="97" spans="1:8" ht="12.75" customHeight="1" x14ac:dyDescent="0.2">
      <c r="B97" s="1">
        <v>2015</v>
      </c>
      <c r="C97" s="22">
        <v>6222</v>
      </c>
      <c r="D97" s="22">
        <v>2107</v>
      </c>
      <c r="E97" s="20">
        <v>0.33863709418193499</v>
      </c>
      <c r="F97" s="22">
        <v>310</v>
      </c>
      <c r="G97" s="20">
        <v>0.147128618889416</v>
      </c>
      <c r="H97" s="23">
        <v>6.8027210884353702</v>
      </c>
    </row>
    <row r="98" spans="1:8" ht="18" customHeight="1" x14ac:dyDescent="0.2">
      <c r="A98" s="27" t="s">
        <v>19</v>
      </c>
      <c r="B98" s="27">
        <v>2017</v>
      </c>
      <c r="C98" s="33">
        <v>62603</v>
      </c>
      <c r="D98" s="33">
        <v>60110</v>
      </c>
      <c r="E98" s="32">
        <v>0.96017762727025902</v>
      </c>
      <c r="F98" s="33">
        <v>20813</v>
      </c>
      <c r="G98" s="32">
        <v>0.34624854433538499</v>
      </c>
      <c r="H98" s="34">
        <v>2.4148108398175498</v>
      </c>
    </row>
    <row r="99" spans="1:8" ht="12.75" customHeight="1" x14ac:dyDescent="0.2">
      <c r="A99" s="27"/>
      <c r="B99" s="27">
        <v>2016</v>
      </c>
      <c r="C99" s="33">
        <v>60382.5</v>
      </c>
      <c r="D99" s="33">
        <v>59298.5</v>
      </c>
      <c r="E99" s="32">
        <v>0.98204777874384097</v>
      </c>
      <c r="F99" s="33">
        <v>19873</v>
      </c>
      <c r="G99" s="32">
        <v>0.33513495282342698</v>
      </c>
      <c r="H99" s="34">
        <v>3.3016921172100702</v>
      </c>
    </row>
    <row r="100" spans="1:8" ht="12.75" customHeight="1" x14ac:dyDescent="0.2">
      <c r="A100" s="27"/>
      <c r="B100" s="27">
        <v>2015</v>
      </c>
      <c r="C100" s="33">
        <v>59819</v>
      </c>
      <c r="D100" s="33">
        <v>49263</v>
      </c>
      <c r="E100" s="32">
        <v>0.82353432855781605</v>
      </c>
      <c r="F100" s="33">
        <v>16588</v>
      </c>
      <c r="G100" s="32">
        <v>0.33672330146357299</v>
      </c>
      <c r="H100" s="34">
        <v>3.4426526544663898</v>
      </c>
    </row>
    <row r="101" spans="1:8" x14ac:dyDescent="0.2">
      <c r="A101" s="65"/>
      <c r="B101" s="65"/>
      <c r="C101" s="67"/>
      <c r="D101" s="67"/>
      <c r="E101" s="67"/>
      <c r="F101" s="68"/>
      <c r="G101" s="68"/>
      <c r="H101" s="69"/>
    </row>
    <row r="102" spans="1:8" ht="18" customHeight="1" x14ac:dyDescent="0.2">
      <c r="A102" s="44"/>
      <c r="B102" s="44"/>
      <c r="C102" s="96" t="s">
        <v>24</v>
      </c>
      <c r="D102" s="96"/>
      <c r="E102" s="96"/>
      <c r="F102" s="96"/>
      <c r="G102" s="96"/>
      <c r="H102" s="96"/>
    </row>
    <row r="103" spans="1:8" ht="39" customHeight="1" x14ac:dyDescent="0.2">
      <c r="A103" s="11" t="s">
        <v>2</v>
      </c>
      <c r="B103" s="77" t="s">
        <v>3</v>
      </c>
      <c r="C103" s="10" t="s">
        <v>25</v>
      </c>
      <c r="D103" s="10" t="s">
        <v>5</v>
      </c>
      <c r="E103" s="10" t="s">
        <v>27</v>
      </c>
      <c r="F103" s="10" t="s">
        <v>23</v>
      </c>
      <c r="G103" s="10" t="s">
        <v>8</v>
      </c>
      <c r="H103" s="10" t="s">
        <v>9</v>
      </c>
    </row>
    <row r="104" spans="1:8" ht="18" customHeight="1" x14ac:dyDescent="0.2">
      <c r="A104" s="1" t="s">
        <v>10</v>
      </c>
      <c r="B104" s="1">
        <v>2017</v>
      </c>
      <c r="C104" s="22">
        <v>18843</v>
      </c>
      <c r="D104" s="22">
        <v>15797</v>
      </c>
      <c r="E104" s="20">
        <v>0.83834845831343197</v>
      </c>
      <c r="F104" s="22">
        <v>5307</v>
      </c>
      <c r="G104" s="20">
        <v>0.33594986389820902</v>
      </c>
      <c r="H104" s="23">
        <v>2.1099828563892902</v>
      </c>
    </row>
    <row r="105" spans="1:8" ht="12.75" customHeight="1" x14ac:dyDescent="0.2">
      <c r="B105" s="1">
        <v>2016</v>
      </c>
      <c r="C105" s="22">
        <v>15842</v>
      </c>
      <c r="D105" s="22">
        <v>5780</v>
      </c>
      <c r="E105" s="20">
        <v>0.36485292261078101</v>
      </c>
      <c r="F105" s="22">
        <v>3871</v>
      </c>
      <c r="G105" s="20">
        <v>0.66972318339100401</v>
      </c>
      <c r="H105" s="23">
        <v>2.7075812274368198</v>
      </c>
    </row>
    <row r="106" spans="1:8" ht="12.75" customHeight="1" x14ac:dyDescent="0.2">
      <c r="B106" s="1">
        <v>2015</v>
      </c>
      <c r="C106" s="22">
        <v>12688.5</v>
      </c>
      <c r="D106" s="22">
        <v>5780</v>
      </c>
      <c r="E106" s="20">
        <v>0.45553059857351103</v>
      </c>
      <c r="F106" s="22">
        <v>3871</v>
      </c>
      <c r="G106" s="20">
        <v>0.66972318339100401</v>
      </c>
      <c r="H106" s="23">
        <v>3.0173497611264799</v>
      </c>
    </row>
    <row r="107" spans="1:8" ht="18" customHeight="1" x14ac:dyDescent="0.2">
      <c r="A107" s="1" t="s">
        <v>11</v>
      </c>
      <c r="B107" s="1">
        <v>2017</v>
      </c>
      <c r="C107" s="22">
        <v>10402.5</v>
      </c>
      <c r="D107" s="22">
        <v>10396</v>
      </c>
      <c r="E107" s="20">
        <v>0.99937515020427803</v>
      </c>
      <c r="F107" s="22">
        <v>5806</v>
      </c>
      <c r="G107" s="20">
        <v>0.558484032320123</v>
      </c>
      <c r="H107" s="23">
        <v>1.73750334135258</v>
      </c>
    </row>
    <row r="108" spans="1:8" ht="12.75" customHeight="1" x14ac:dyDescent="0.2">
      <c r="B108" s="1">
        <v>2016</v>
      </c>
      <c r="C108" s="22">
        <v>18480.5</v>
      </c>
      <c r="D108" s="22">
        <v>17407</v>
      </c>
      <c r="E108" s="20">
        <v>0.94191174481209905</v>
      </c>
      <c r="F108" s="22">
        <v>10042</v>
      </c>
      <c r="G108" s="20">
        <v>0.57689435284655599</v>
      </c>
      <c r="H108" s="23">
        <v>2.9113448534936102</v>
      </c>
    </row>
    <row r="109" spans="1:8" ht="12.75" customHeight="1" x14ac:dyDescent="0.2">
      <c r="B109" s="1">
        <v>2015</v>
      </c>
      <c r="C109" s="22">
        <v>18306.25</v>
      </c>
      <c r="D109" s="22">
        <v>16137</v>
      </c>
      <c r="E109" s="20">
        <v>0.88150221918743599</v>
      </c>
      <c r="F109" s="22">
        <v>8571</v>
      </c>
      <c r="G109" s="20">
        <v>0.53113961702918799</v>
      </c>
      <c r="H109" s="23">
        <v>2.4229837313949498</v>
      </c>
    </row>
    <row r="110" spans="1:8" ht="18" customHeight="1" x14ac:dyDescent="0.2">
      <c r="A110" s="1" t="s">
        <v>12</v>
      </c>
      <c r="B110" s="1">
        <v>2017</v>
      </c>
      <c r="C110" s="22">
        <v>16357.5</v>
      </c>
      <c r="D110" s="22">
        <v>20951</v>
      </c>
      <c r="E110" s="20">
        <v>1.28081919608742</v>
      </c>
      <c r="F110" s="22">
        <v>10353</v>
      </c>
      <c r="G110" s="20">
        <v>0.49415302372201803</v>
      </c>
      <c r="H110" s="23">
        <v>1.7217348528326599</v>
      </c>
    </row>
    <row r="111" spans="1:8" ht="12.75" customHeight="1" x14ac:dyDescent="0.2">
      <c r="B111" s="1">
        <v>2016</v>
      </c>
      <c r="C111" s="22">
        <v>25204.5</v>
      </c>
      <c r="D111" s="22">
        <v>11241</v>
      </c>
      <c r="E111" s="20">
        <v>0.44599178718086102</v>
      </c>
      <c r="F111" s="22">
        <v>5896</v>
      </c>
      <c r="G111" s="20">
        <v>0.524508495685437</v>
      </c>
      <c r="H111" s="23">
        <v>3.61383582860093</v>
      </c>
    </row>
    <row r="112" spans="1:8" ht="12.75" customHeight="1" x14ac:dyDescent="0.2">
      <c r="B112" s="1">
        <v>2015</v>
      </c>
      <c r="C112" s="22">
        <v>27628.5</v>
      </c>
      <c r="D112" s="22">
        <v>26281</v>
      </c>
      <c r="E112" s="20">
        <v>0.95122789872776303</v>
      </c>
      <c r="F112" s="22">
        <v>11739</v>
      </c>
      <c r="G112" s="20">
        <v>0.44667250104638301</v>
      </c>
      <c r="H112" s="23">
        <v>2.7801744799156398</v>
      </c>
    </row>
    <row r="113" spans="1:256" ht="18" customHeight="1" x14ac:dyDescent="0.2">
      <c r="A113" s="1" t="s">
        <v>13</v>
      </c>
      <c r="B113" s="1">
        <v>2017</v>
      </c>
      <c r="C113" s="22">
        <v>10627.5</v>
      </c>
      <c r="D113" s="22">
        <v>14652</v>
      </c>
      <c r="E113" s="20">
        <v>1.3786873676781899</v>
      </c>
      <c r="F113" s="22">
        <v>6195</v>
      </c>
      <c r="G113" s="20">
        <v>0.42280917280917302</v>
      </c>
      <c r="H113" s="23">
        <v>2.9664787896766498</v>
      </c>
      <c r="IM113" s="53"/>
      <c r="IN113" s="53"/>
      <c r="IO113" s="53"/>
      <c r="IP113" s="53"/>
      <c r="IQ113" s="53"/>
      <c r="IR113" s="53"/>
      <c r="IS113" s="53"/>
      <c r="IT113" s="53"/>
      <c r="IU113" s="53"/>
      <c r="IV113" s="53"/>
    </row>
    <row r="114" spans="1:256" ht="12.75" customHeight="1" x14ac:dyDescent="0.2">
      <c r="B114" s="1">
        <v>2016</v>
      </c>
      <c r="C114" s="22">
        <v>14859.5</v>
      </c>
      <c r="D114" s="22">
        <v>19370</v>
      </c>
      <c r="E114" s="20">
        <v>1.30354318785962</v>
      </c>
      <c r="F114" s="22">
        <v>7780</v>
      </c>
      <c r="G114" s="20">
        <v>0.40165203923593201</v>
      </c>
      <c r="H114" s="23">
        <v>2.1919142717973701</v>
      </c>
      <c r="IM114" s="53"/>
      <c r="IN114" s="53"/>
      <c r="IO114" s="53"/>
      <c r="IP114" s="53"/>
      <c r="IQ114" s="53"/>
      <c r="IR114" s="53"/>
      <c r="IS114" s="53"/>
      <c r="IT114" s="53"/>
      <c r="IU114" s="53"/>
      <c r="IV114" s="53"/>
    </row>
    <row r="115" spans="1:256" ht="12.75" customHeight="1" x14ac:dyDescent="0.2">
      <c r="B115" s="80">
        <v>2015</v>
      </c>
      <c r="C115" s="22">
        <v>17207</v>
      </c>
      <c r="D115" s="22">
        <v>10381</v>
      </c>
      <c r="E115" s="20">
        <v>0.60330098215842398</v>
      </c>
      <c r="F115" s="22">
        <v>3055</v>
      </c>
      <c r="G115" s="20">
        <v>0.29428764088238102</v>
      </c>
      <c r="H115" s="23">
        <v>3.6376864314296098</v>
      </c>
      <c r="IM115" s="53"/>
      <c r="IN115" s="53"/>
      <c r="IO115" s="53"/>
      <c r="IP115" s="53"/>
      <c r="IQ115" s="53"/>
      <c r="IR115" s="53"/>
      <c r="IS115" s="53"/>
      <c r="IT115" s="53"/>
      <c r="IU115" s="53"/>
      <c r="IV115" s="53"/>
    </row>
    <row r="116" spans="1:256" ht="18" customHeight="1" x14ac:dyDescent="0.2">
      <c r="A116" s="1" t="s">
        <v>14</v>
      </c>
      <c r="B116" s="1">
        <v>2017</v>
      </c>
      <c r="C116" s="22">
        <v>6694.5</v>
      </c>
      <c r="D116" s="22">
        <v>4519</v>
      </c>
      <c r="E116" s="20">
        <v>0.67503174247516595</v>
      </c>
      <c r="F116" s="22">
        <v>2873</v>
      </c>
      <c r="G116" s="20">
        <v>0.63576012392122205</v>
      </c>
      <c r="H116" s="23">
        <v>2.7968471904398702</v>
      </c>
      <c r="IM116" s="53"/>
      <c r="IN116" s="53"/>
      <c r="IO116" s="53"/>
      <c r="IP116" s="53"/>
      <c r="IQ116" s="53"/>
      <c r="IR116" s="53"/>
      <c r="IS116" s="53"/>
      <c r="IT116" s="53"/>
      <c r="IU116" s="53"/>
      <c r="IV116" s="53"/>
    </row>
    <row r="117" spans="1:256" ht="12.75" customHeight="1" x14ac:dyDescent="0.2">
      <c r="B117" s="1">
        <v>2016</v>
      </c>
      <c r="C117" s="22">
        <v>9176</v>
      </c>
      <c r="D117" s="22">
        <v>7746</v>
      </c>
      <c r="E117" s="20">
        <v>0.844158674803836</v>
      </c>
      <c r="F117" s="22">
        <v>3160</v>
      </c>
      <c r="G117" s="20">
        <v>0.407952491608572</v>
      </c>
      <c r="H117" s="23">
        <v>2.1777003484320598</v>
      </c>
      <c r="IM117" s="53"/>
      <c r="IN117" s="53"/>
      <c r="IO117" s="53"/>
      <c r="IP117" s="53"/>
      <c r="IQ117" s="53"/>
      <c r="IR117" s="53"/>
      <c r="IS117" s="53"/>
      <c r="IT117" s="53"/>
      <c r="IU117" s="53"/>
      <c r="IV117" s="53"/>
    </row>
    <row r="118" spans="1:256" ht="12.75" customHeight="1" x14ac:dyDescent="0.2">
      <c r="B118" s="1">
        <v>2015</v>
      </c>
      <c r="C118" s="22">
        <v>10341.5</v>
      </c>
      <c r="D118" s="22">
        <v>7620</v>
      </c>
      <c r="E118" s="20">
        <v>0.73683701590678297</v>
      </c>
      <c r="F118" s="22">
        <v>2953</v>
      </c>
      <c r="G118" s="20">
        <v>0.38753280839894999</v>
      </c>
      <c r="H118" s="23">
        <v>0.35448422545196701</v>
      </c>
      <c r="IM118" s="53"/>
      <c r="IN118" s="53"/>
      <c r="IO118" s="53"/>
      <c r="IP118" s="53"/>
      <c r="IQ118" s="53"/>
      <c r="IR118" s="53"/>
      <c r="IS118" s="53"/>
      <c r="IT118" s="53"/>
      <c r="IU118" s="53"/>
      <c r="IV118" s="53"/>
    </row>
    <row r="119" spans="1:256" ht="18" customHeight="1" x14ac:dyDescent="0.2">
      <c r="A119" s="1" t="s">
        <v>15</v>
      </c>
      <c r="B119" s="1">
        <v>2017</v>
      </c>
      <c r="C119" s="22">
        <v>3641</v>
      </c>
      <c r="D119" s="22">
        <v>2813</v>
      </c>
      <c r="E119" s="20">
        <v>0.77258994781653401</v>
      </c>
      <c r="F119" s="22">
        <v>1892</v>
      </c>
      <c r="G119" s="20">
        <v>0.67259153928190496</v>
      </c>
      <c r="H119" s="23">
        <v>1.89798339264531</v>
      </c>
      <c r="IM119" s="53"/>
      <c r="IN119" s="53"/>
      <c r="IO119" s="53"/>
      <c r="IP119" s="53"/>
      <c r="IQ119" s="53"/>
      <c r="IR119" s="53"/>
      <c r="IS119" s="53"/>
      <c r="IT119" s="53"/>
      <c r="IU119" s="53"/>
      <c r="IV119" s="53"/>
    </row>
    <row r="120" spans="1:256" ht="12.75" customHeight="1" x14ac:dyDescent="0.2">
      <c r="B120" s="1">
        <v>2016</v>
      </c>
      <c r="C120" s="22">
        <v>3885</v>
      </c>
      <c r="D120" s="22">
        <v>3487</v>
      </c>
      <c r="E120" s="20">
        <v>0.89755469755469797</v>
      </c>
      <c r="F120" s="22">
        <v>2764</v>
      </c>
      <c r="G120" s="20">
        <v>0.79265844565529098</v>
      </c>
      <c r="H120" s="23">
        <v>1.46327187591454</v>
      </c>
      <c r="IM120" s="53"/>
      <c r="IN120" s="53"/>
      <c r="IO120" s="53"/>
      <c r="IP120" s="53"/>
      <c r="IQ120" s="53"/>
      <c r="IR120" s="53"/>
      <c r="IS120" s="53"/>
      <c r="IT120" s="53"/>
      <c r="IU120" s="53"/>
      <c r="IV120" s="53"/>
    </row>
    <row r="121" spans="1:256" ht="12.75" customHeight="1" x14ac:dyDescent="0.2">
      <c r="B121" s="1">
        <v>2015</v>
      </c>
      <c r="C121" s="22">
        <v>5352.5</v>
      </c>
      <c r="D121" s="22">
        <v>3590</v>
      </c>
      <c r="E121" s="20">
        <v>0.67071461933675902</v>
      </c>
      <c r="F121" s="22">
        <v>2693</v>
      </c>
      <c r="G121" s="20">
        <v>0.75013927576601702</v>
      </c>
      <c r="H121" s="23">
        <v>1.2702445220705001</v>
      </c>
      <c r="IM121" s="53"/>
      <c r="IN121" s="53"/>
      <c r="IO121" s="53"/>
      <c r="IP121" s="53"/>
      <c r="IQ121" s="53"/>
      <c r="IR121" s="53"/>
      <c r="IS121" s="53"/>
      <c r="IT121" s="53"/>
      <c r="IU121" s="53"/>
      <c r="IV121" s="53"/>
    </row>
    <row r="122" spans="1:256" ht="18" customHeight="1" x14ac:dyDescent="0.2">
      <c r="A122" s="1" t="s">
        <v>52</v>
      </c>
      <c r="B122" s="1">
        <v>2017</v>
      </c>
      <c r="C122" s="22">
        <v>22101</v>
      </c>
      <c r="D122" s="22">
        <v>28277</v>
      </c>
      <c r="E122" s="20">
        <v>1.2794443690330799</v>
      </c>
      <c r="F122" s="22">
        <v>15225</v>
      </c>
      <c r="G122" s="20">
        <v>0.538423453690278</v>
      </c>
      <c r="H122" s="23">
        <v>1.1648977478643501</v>
      </c>
      <c r="IM122" s="53"/>
      <c r="IN122" s="53"/>
      <c r="IO122" s="53"/>
      <c r="IP122" s="53"/>
      <c r="IQ122" s="53"/>
      <c r="IR122" s="53"/>
      <c r="IS122" s="53"/>
      <c r="IT122" s="53"/>
      <c r="IU122" s="53"/>
      <c r="IV122" s="53"/>
    </row>
    <row r="123" spans="1:256" ht="12.75" customHeight="1" x14ac:dyDescent="0.2">
      <c r="B123" s="1">
        <v>2016</v>
      </c>
      <c r="C123" s="22">
        <v>24498</v>
      </c>
      <c r="D123" s="22">
        <v>9883</v>
      </c>
      <c r="E123" s="20">
        <v>0.40342068740305298</v>
      </c>
      <c r="F123" s="22">
        <v>4700</v>
      </c>
      <c r="G123" s="20">
        <v>0.47556409996964499</v>
      </c>
      <c r="H123" s="23">
        <v>2.0283975659229201</v>
      </c>
      <c r="IM123" s="53"/>
      <c r="IN123" s="53"/>
      <c r="IO123" s="53"/>
      <c r="IP123" s="53"/>
      <c r="IQ123" s="53"/>
      <c r="IR123" s="53"/>
      <c r="IS123" s="53"/>
      <c r="IT123" s="53"/>
      <c r="IU123" s="53"/>
      <c r="IV123" s="53"/>
    </row>
    <row r="124" spans="1:256" ht="12.75" customHeight="1" x14ac:dyDescent="0.2">
      <c r="B124" s="1">
        <v>2015</v>
      </c>
      <c r="C124" s="22">
        <v>28605</v>
      </c>
      <c r="D124" s="22">
        <v>33225</v>
      </c>
      <c r="E124" s="20">
        <v>1.16151022548506</v>
      </c>
      <c r="F124" s="22">
        <v>17812</v>
      </c>
      <c r="G124" s="20">
        <v>0.53610233258088802</v>
      </c>
      <c r="H124" s="23">
        <v>2.0669422589678601</v>
      </c>
      <c r="IM124" s="53"/>
      <c r="IN124" s="53"/>
      <c r="IO124" s="53"/>
      <c r="IP124" s="53"/>
      <c r="IQ124" s="53"/>
      <c r="IR124" s="53"/>
      <c r="IS124" s="53"/>
      <c r="IT124" s="53"/>
      <c r="IU124" s="53"/>
      <c r="IV124" s="53"/>
    </row>
    <row r="125" spans="1:256" ht="18" customHeight="1" x14ac:dyDescent="0.2">
      <c r="A125" s="1" t="s">
        <v>17</v>
      </c>
      <c r="B125" s="1">
        <v>2017</v>
      </c>
      <c r="C125" s="22">
        <v>6510</v>
      </c>
      <c r="D125" s="22">
        <v>6742</v>
      </c>
      <c r="E125" s="20">
        <v>1.03563748079877</v>
      </c>
      <c r="F125" s="22">
        <v>4037</v>
      </c>
      <c r="G125" s="20">
        <v>0.598783743696233</v>
      </c>
      <c r="H125" s="23">
        <v>2.6128266033254199</v>
      </c>
      <c r="IM125" s="53"/>
      <c r="IN125" s="53"/>
      <c r="IO125" s="53"/>
      <c r="IP125" s="53"/>
      <c r="IQ125" s="53"/>
      <c r="IR125" s="53"/>
      <c r="IS125" s="53"/>
      <c r="IT125" s="53"/>
      <c r="IU125" s="53"/>
      <c r="IV125" s="53"/>
    </row>
    <row r="126" spans="1:256" ht="12.75" customHeight="1" x14ac:dyDescent="0.2">
      <c r="B126" s="1">
        <v>2016</v>
      </c>
      <c r="C126" s="22">
        <v>9620.5</v>
      </c>
      <c r="D126" s="22">
        <v>8973</v>
      </c>
      <c r="E126" s="20">
        <v>0.93269580583129796</v>
      </c>
      <c r="F126" s="22">
        <v>3575</v>
      </c>
      <c r="G126" s="20">
        <v>0.39841747464616101</v>
      </c>
      <c r="H126" s="23">
        <v>0.553097345132743</v>
      </c>
      <c r="IM126" s="53"/>
      <c r="IN126" s="53"/>
      <c r="IO126" s="53"/>
      <c r="IP126" s="53"/>
      <c r="IQ126" s="53"/>
      <c r="IR126" s="53"/>
      <c r="IS126" s="53"/>
      <c r="IT126" s="53"/>
      <c r="IU126" s="53"/>
      <c r="IV126" s="53"/>
    </row>
    <row r="127" spans="1:256" ht="12.75" customHeight="1" x14ac:dyDescent="0.2">
      <c r="B127" s="1">
        <v>2015</v>
      </c>
      <c r="C127" s="22">
        <v>10807</v>
      </c>
      <c r="D127" s="22">
        <v>7211</v>
      </c>
      <c r="E127" s="20">
        <v>0.66725270657906899</v>
      </c>
      <c r="F127" s="22">
        <v>2955</v>
      </c>
      <c r="G127" s="20">
        <v>0.409790597697961</v>
      </c>
      <c r="H127" s="23">
        <v>1.03199174406605</v>
      </c>
      <c r="IM127" s="53"/>
      <c r="IN127" s="53"/>
      <c r="IO127" s="53"/>
      <c r="IP127" s="53"/>
      <c r="IQ127" s="53"/>
      <c r="IR127" s="53"/>
      <c r="IS127" s="53"/>
      <c r="IT127" s="53"/>
      <c r="IU127" s="53"/>
      <c r="IV127" s="53"/>
    </row>
    <row r="128" spans="1:256" ht="18" customHeight="1" x14ac:dyDescent="0.2">
      <c r="A128" s="1" t="s">
        <v>18</v>
      </c>
      <c r="B128" s="1">
        <v>2017</v>
      </c>
      <c r="C128" s="22">
        <v>20081.5</v>
      </c>
      <c r="D128" s="22">
        <v>17298</v>
      </c>
      <c r="E128" s="20">
        <v>0.86138983641660205</v>
      </c>
      <c r="F128" s="22">
        <v>6232</v>
      </c>
      <c r="G128" s="20">
        <v>0.36027286391490299</v>
      </c>
      <c r="H128" s="23">
        <v>1.5035333032626701</v>
      </c>
      <c r="IM128" s="53"/>
      <c r="IN128" s="53"/>
      <c r="IO128" s="53"/>
      <c r="IP128" s="53"/>
      <c r="IQ128" s="53"/>
      <c r="IR128" s="53"/>
      <c r="IS128" s="53"/>
      <c r="IT128" s="53"/>
      <c r="IU128" s="53"/>
      <c r="IV128" s="53"/>
    </row>
    <row r="129" spans="1:256" ht="12.75" customHeight="1" x14ac:dyDescent="0.2">
      <c r="B129" s="1">
        <v>2016</v>
      </c>
      <c r="C129" s="22">
        <v>17261.5</v>
      </c>
      <c r="D129" s="22">
        <v>18930</v>
      </c>
      <c r="E129" s="20">
        <v>1.0966601975494601</v>
      </c>
      <c r="F129" s="22">
        <v>10138</v>
      </c>
      <c r="G129" s="20">
        <v>0.53555203380876903</v>
      </c>
      <c r="H129" s="23">
        <v>0.97143967359627004</v>
      </c>
      <c r="IM129" s="53"/>
      <c r="IN129" s="53"/>
      <c r="IO129" s="53"/>
      <c r="IP129" s="53"/>
      <c r="IQ129" s="53"/>
      <c r="IR129" s="53"/>
      <c r="IS129" s="53"/>
      <c r="IT129" s="53"/>
      <c r="IU129" s="53"/>
      <c r="IV129" s="53"/>
    </row>
    <row r="130" spans="1:256" ht="12.75" customHeight="1" x14ac:dyDescent="0.2">
      <c r="B130" s="1">
        <v>2015</v>
      </c>
      <c r="C130" s="22">
        <v>26290</v>
      </c>
      <c r="D130" s="22">
        <v>21136</v>
      </c>
      <c r="E130" s="20">
        <v>0.80395587675922398</v>
      </c>
      <c r="F130" s="22">
        <v>6552</v>
      </c>
      <c r="G130" s="20">
        <v>0.30999242997728998</v>
      </c>
      <c r="H130" s="23">
        <v>3.3568311513930902</v>
      </c>
      <c r="IM130" s="53"/>
      <c r="IN130" s="53"/>
      <c r="IO130" s="53"/>
      <c r="IP130" s="53"/>
      <c r="IQ130" s="53"/>
      <c r="IR130" s="53"/>
      <c r="IS130" s="53"/>
      <c r="IT130" s="53"/>
      <c r="IU130" s="53"/>
      <c r="IV130" s="53"/>
    </row>
    <row r="131" spans="1:256" ht="18" customHeight="1" x14ac:dyDescent="0.2">
      <c r="A131" s="27" t="s">
        <v>19</v>
      </c>
      <c r="B131" s="27">
        <v>2017</v>
      </c>
      <c r="C131" s="33">
        <v>115258.5</v>
      </c>
      <c r="D131" s="33">
        <v>121445</v>
      </c>
      <c r="E131" s="32">
        <v>1.0536750001084501</v>
      </c>
      <c r="F131" s="33">
        <v>57920</v>
      </c>
      <c r="G131" s="32">
        <v>0.47692371032154501</v>
      </c>
      <c r="H131" s="34">
        <v>1.92104237429701</v>
      </c>
      <c r="IM131" s="53"/>
      <c r="IN131" s="53"/>
      <c r="IO131" s="53"/>
      <c r="IP131" s="53"/>
      <c r="IQ131" s="53"/>
      <c r="IR131" s="53"/>
      <c r="IS131" s="53"/>
      <c r="IT131" s="53"/>
      <c r="IU131" s="53"/>
      <c r="IV131" s="53"/>
    </row>
    <row r="132" spans="1:256" ht="12.75" customHeight="1" x14ac:dyDescent="0.2">
      <c r="A132" s="27"/>
      <c r="B132" s="27">
        <v>2016</v>
      </c>
      <c r="C132" s="33">
        <v>138827.5</v>
      </c>
      <c r="D132" s="33">
        <v>102817</v>
      </c>
      <c r="E132" s="32">
        <v>0.74060974950928304</v>
      </c>
      <c r="F132" s="33">
        <v>51926</v>
      </c>
      <c r="G132" s="32">
        <v>0.505033214351712</v>
      </c>
      <c r="H132" s="34">
        <v>2.17169776649237</v>
      </c>
      <c r="IM132" s="53"/>
      <c r="IN132" s="53"/>
      <c r="IO132" s="53"/>
      <c r="IP132" s="53"/>
      <c r="IQ132" s="53"/>
      <c r="IR132" s="53"/>
      <c r="IS132" s="53"/>
      <c r="IT132" s="53"/>
      <c r="IU132" s="53"/>
      <c r="IV132" s="53"/>
    </row>
    <row r="133" spans="1:256" ht="12.75" customHeight="1" x14ac:dyDescent="0.2">
      <c r="A133" s="71"/>
      <c r="B133" s="71">
        <v>2015</v>
      </c>
      <c r="C133" s="73">
        <v>157226.25</v>
      </c>
      <c r="D133" s="73">
        <v>131361</v>
      </c>
      <c r="E133" s="74">
        <v>0.83549025687504497</v>
      </c>
      <c r="F133" s="73">
        <v>60201</v>
      </c>
      <c r="G133" s="74">
        <v>0.45828670609998401</v>
      </c>
      <c r="H133" s="75">
        <v>2.27412530057599</v>
      </c>
      <c r="IM133" s="53"/>
      <c r="IN133" s="53"/>
      <c r="IO133" s="53"/>
      <c r="IP133" s="53"/>
      <c r="IQ133" s="53"/>
      <c r="IR133" s="53"/>
      <c r="IS133" s="53"/>
      <c r="IT133" s="53"/>
      <c r="IU133" s="53"/>
      <c r="IV133" s="53"/>
    </row>
    <row r="134" spans="1:256" x14ac:dyDescent="0.2">
      <c r="C134" s="1"/>
      <c r="D134" s="1"/>
      <c r="E134" s="1"/>
      <c r="F134" s="1"/>
      <c r="G134" s="1"/>
      <c r="H134" s="1"/>
    </row>
    <row r="135" spans="1:256" x14ac:dyDescent="0.2">
      <c r="A135" s="76" t="s">
        <v>47</v>
      </c>
      <c r="C135" s="1"/>
      <c r="D135" s="1"/>
      <c r="E135" s="1"/>
      <c r="F135" s="1"/>
      <c r="G135" s="1"/>
      <c r="H135" s="1"/>
    </row>
  </sheetData>
  <mergeCells count="4">
    <mergeCell ref="C3:H3"/>
    <mergeCell ref="C36:H36"/>
    <mergeCell ref="C69:H69"/>
    <mergeCell ref="C102:H102"/>
  </mergeCells>
  <pageMargins left="0.7" right="0.7" top="0.75" bottom="0.75" header="0.511811023622047" footer="0.511811023622047"/>
  <pageSetup paperSize="9" scale="68" orientation="landscape" horizontalDpi="300" verticalDpi="300"/>
  <rowBreaks count="3" manualBreakCount="3">
    <brk id="35" max="16383" man="1"/>
    <brk id="67" max="16383" man="1"/>
    <brk id="10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37"/>
  <sheetViews>
    <sheetView topLeftCell="A70" zoomScaleNormal="100" workbookViewId="0"/>
  </sheetViews>
  <sheetFormatPr defaultColWidth="9.140625" defaultRowHeight="12.75" x14ac:dyDescent="0.2"/>
  <cols>
    <col min="1" max="1" width="25.7109375" style="1" customWidth="1"/>
    <col min="2" max="2" width="10" style="1" customWidth="1"/>
    <col min="3" max="3" width="15.7109375" style="3" customWidth="1"/>
    <col min="4" max="7" width="14.7109375" style="3" customWidth="1"/>
    <col min="8" max="8" width="15.7109375" style="3" customWidth="1"/>
    <col min="9" max="9" width="3.7109375" style="3" customWidth="1"/>
    <col min="10" max="257" width="9.140625" style="3"/>
  </cols>
  <sheetData>
    <row r="1" spans="1:9" ht="18" customHeight="1" x14ac:dyDescent="0.2">
      <c r="A1" s="4" t="s">
        <v>55</v>
      </c>
      <c r="B1" s="4"/>
      <c r="H1" s="6"/>
    </row>
    <row r="2" spans="1:9" x14ac:dyDescent="0.2">
      <c r="A2" s="7"/>
      <c r="B2" s="7"/>
      <c r="C2" s="7"/>
      <c r="D2" s="7"/>
      <c r="E2" s="7"/>
      <c r="F2" s="7"/>
      <c r="G2" s="7"/>
      <c r="H2" s="7"/>
    </row>
    <row r="3" spans="1:9" ht="18" customHeight="1" x14ac:dyDescent="0.2">
      <c r="B3" s="44"/>
      <c r="C3" s="96" t="s">
        <v>1</v>
      </c>
      <c r="D3" s="96"/>
      <c r="E3" s="96"/>
      <c r="F3" s="96"/>
      <c r="G3" s="96"/>
      <c r="H3" s="96"/>
    </row>
    <row r="4" spans="1:9" ht="39" customHeight="1" x14ac:dyDescent="0.2">
      <c r="A4" s="11" t="s">
        <v>2</v>
      </c>
      <c r="B4" s="77" t="s">
        <v>3</v>
      </c>
      <c r="C4" s="10" t="s">
        <v>49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</row>
    <row r="5" spans="1:9" ht="18" customHeight="1" x14ac:dyDescent="0.2">
      <c r="A5" s="1" t="s">
        <v>10</v>
      </c>
      <c r="B5" s="1">
        <v>2016</v>
      </c>
      <c r="C5" s="22">
        <v>61916.5</v>
      </c>
      <c r="D5" s="22">
        <v>61214</v>
      </c>
      <c r="E5" s="20">
        <v>0.98865407443896203</v>
      </c>
      <c r="F5" s="22">
        <v>33818</v>
      </c>
      <c r="G5" s="20">
        <v>0.55245532067827596</v>
      </c>
      <c r="H5" s="23">
        <v>5.5887397244071204</v>
      </c>
    </row>
    <row r="6" spans="1:9" ht="12.75" customHeight="1" x14ac:dyDescent="0.2">
      <c r="B6" s="1">
        <v>2015</v>
      </c>
      <c r="C6" s="22">
        <v>61077</v>
      </c>
      <c r="D6" s="22">
        <v>38269</v>
      </c>
      <c r="E6" s="20">
        <v>0.62656973983660003</v>
      </c>
      <c r="F6" s="22">
        <v>28746</v>
      </c>
      <c r="G6" s="20">
        <v>0.751156288379628</v>
      </c>
      <c r="H6" s="23">
        <v>5.0093926111459002</v>
      </c>
    </row>
    <row r="7" spans="1:9" ht="12.75" customHeight="1" x14ac:dyDescent="0.2">
      <c r="B7" s="1">
        <v>2014</v>
      </c>
      <c r="C7" s="22">
        <v>60483</v>
      </c>
      <c r="D7" s="22">
        <v>40169</v>
      </c>
      <c r="E7" s="20">
        <v>0.664137030239902</v>
      </c>
      <c r="F7" s="22">
        <v>29385</v>
      </c>
      <c r="G7" s="20">
        <v>0.73153426771888796</v>
      </c>
      <c r="H7" s="23">
        <v>4.9553367672947797</v>
      </c>
    </row>
    <row r="8" spans="1:9" ht="18" customHeight="1" x14ac:dyDescent="0.2">
      <c r="A8" s="1" t="s">
        <v>11</v>
      </c>
      <c r="B8" s="1">
        <v>2016</v>
      </c>
      <c r="C8" s="22">
        <v>21789</v>
      </c>
      <c r="D8" s="22">
        <v>23441</v>
      </c>
      <c r="E8" s="20">
        <v>1.07581807333976</v>
      </c>
      <c r="F8" s="22">
        <v>14578</v>
      </c>
      <c r="G8" s="20">
        <v>0.62190179599846396</v>
      </c>
      <c r="H8" s="23">
        <v>2.8124571271779399</v>
      </c>
    </row>
    <row r="9" spans="1:9" ht="12.75" customHeight="1" x14ac:dyDescent="0.2">
      <c r="B9" s="1">
        <v>2015</v>
      </c>
      <c r="C9" s="22">
        <v>21371</v>
      </c>
      <c r="D9" s="22">
        <v>22379</v>
      </c>
      <c r="E9" s="20">
        <v>1.04716672125778</v>
      </c>
      <c r="F9" s="22">
        <v>13704</v>
      </c>
      <c r="G9" s="20">
        <v>0.61235980159971404</v>
      </c>
      <c r="H9" s="23">
        <v>3.9404553415061301</v>
      </c>
    </row>
    <row r="10" spans="1:9" ht="12.75" customHeight="1" x14ac:dyDescent="0.2">
      <c r="B10" s="1">
        <v>2014</v>
      </c>
      <c r="C10" s="22">
        <v>21069</v>
      </c>
      <c r="D10" s="22">
        <v>22384</v>
      </c>
      <c r="E10" s="20">
        <v>1.0624139731358899</v>
      </c>
      <c r="F10" s="22">
        <v>12592</v>
      </c>
      <c r="G10" s="20">
        <v>0.56254467476769099</v>
      </c>
      <c r="H10" s="23">
        <v>5.7304400977995096</v>
      </c>
    </row>
    <row r="11" spans="1:9" ht="18" customHeight="1" x14ac:dyDescent="0.2">
      <c r="A11" s="1" t="s">
        <v>12</v>
      </c>
      <c r="B11" s="1">
        <v>2016</v>
      </c>
      <c r="C11" s="22">
        <v>42654</v>
      </c>
      <c r="D11" s="22">
        <v>24170</v>
      </c>
      <c r="E11" s="20">
        <v>0.56665259999062201</v>
      </c>
      <c r="F11" s="22">
        <v>17714</v>
      </c>
      <c r="G11" s="20">
        <v>0.73289201489449696</v>
      </c>
      <c r="H11" s="23">
        <v>4.2903917805125902</v>
      </c>
    </row>
    <row r="12" spans="1:9" ht="12.75" customHeight="1" x14ac:dyDescent="0.2">
      <c r="B12" s="1">
        <v>2015</v>
      </c>
      <c r="C12" s="22">
        <v>41967</v>
      </c>
      <c r="D12" s="22">
        <v>26086</v>
      </c>
      <c r="E12" s="20">
        <v>0.62158362522934696</v>
      </c>
      <c r="F12" s="22">
        <v>16706</v>
      </c>
      <c r="G12" s="20">
        <v>0.64042014873878705</v>
      </c>
      <c r="H12" s="23">
        <v>5.2675685382497299</v>
      </c>
    </row>
    <row r="13" spans="1:9" ht="12.75" customHeight="1" x14ac:dyDescent="0.2">
      <c r="B13" s="1">
        <v>2014</v>
      </c>
      <c r="C13" s="22">
        <v>41227</v>
      </c>
      <c r="D13" s="22">
        <v>17943</v>
      </c>
      <c r="E13" s="20">
        <v>0.43522448880587999</v>
      </c>
      <c r="F13" s="22">
        <v>13942</v>
      </c>
      <c r="G13" s="20">
        <v>0.77701610655966102</v>
      </c>
      <c r="H13" s="23">
        <v>5.3105673568163496</v>
      </c>
    </row>
    <row r="14" spans="1:9" ht="18" customHeight="1" x14ac:dyDescent="0.2">
      <c r="A14" s="1" t="s">
        <v>13</v>
      </c>
      <c r="B14" s="1">
        <v>2016</v>
      </c>
      <c r="C14" s="22">
        <v>37430.5</v>
      </c>
      <c r="D14" s="22">
        <v>25747</v>
      </c>
      <c r="E14" s="20">
        <v>0.68786150331948603</v>
      </c>
      <c r="F14" s="22">
        <v>19418</v>
      </c>
      <c r="G14" s="20">
        <v>0.75418495358682602</v>
      </c>
      <c r="H14" s="23">
        <v>2.4719332578020401</v>
      </c>
    </row>
    <row r="15" spans="1:9" ht="12.75" customHeight="1" x14ac:dyDescent="0.2">
      <c r="B15" s="1">
        <v>2015</v>
      </c>
      <c r="C15" s="22">
        <v>36744</v>
      </c>
      <c r="D15" s="22">
        <v>22137</v>
      </c>
      <c r="E15" s="20">
        <v>0.60246570868713301</v>
      </c>
      <c r="F15" s="22">
        <v>16094</v>
      </c>
      <c r="G15" s="20">
        <v>0.72701811446898901</v>
      </c>
      <c r="H15" s="23">
        <v>6.2756306698148396</v>
      </c>
      <c r="I15" s="26"/>
    </row>
    <row r="16" spans="1:9" ht="12.75" customHeight="1" x14ac:dyDescent="0.2">
      <c r="B16" s="1">
        <v>2014</v>
      </c>
      <c r="C16" s="22">
        <v>36077</v>
      </c>
      <c r="D16" s="22">
        <v>17789</v>
      </c>
      <c r="E16" s="20">
        <v>0.493084236494165</v>
      </c>
      <c r="F16" s="22">
        <v>12853</v>
      </c>
      <c r="G16" s="20">
        <v>0.722525155995278</v>
      </c>
      <c r="H16" s="23">
        <v>5.1093839953943601</v>
      </c>
      <c r="I16" s="26"/>
    </row>
    <row r="17" spans="1:9" ht="18" customHeight="1" x14ac:dyDescent="0.2">
      <c r="A17" s="1" t="s">
        <v>14</v>
      </c>
      <c r="B17" s="1">
        <v>2016</v>
      </c>
      <c r="C17" s="22">
        <v>25509</v>
      </c>
      <c r="D17" s="22">
        <v>18996</v>
      </c>
      <c r="E17" s="20">
        <v>0.74467834881806405</v>
      </c>
      <c r="F17" s="22">
        <v>13297</v>
      </c>
      <c r="G17" s="20">
        <v>0.69998947146767698</v>
      </c>
      <c r="H17" s="23">
        <v>3.3090170715198899</v>
      </c>
      <c r="I17" s="26"/>
    </row>
    <row r="18" spans="1:9" ht="12.75" customHeight="1" x14ac:dyDescent="0.2">
      <c r="B18" s="1">
        <v>2015</v>
      </c>
      <c r="C18" s="22">
        <v>25043</v>
      </c>
      <c r="D18" s="22">
        <v>17480</v>
      </c>
      <c r="E18" s="20">
        <v>0.69799944096154598</v>
      </c>
      <c r="F18" s="22">
        <v>12189</v>
      </c>
      <c r="G18" s="20">
        <v>0.69731121281464503</v>
      </c>
      <c r="H18" s="23">
        <v>3.8559356797112199</v>
      </c>
      <c r="I18" s="26"/>
    </row>
    <row r="19" spans="1:9" ht="12.75" customHeight="1" x14ac:dyDescent="0.2">
      <c r="B19" s="1">
        <v>2014</v>
      </c>
      <c r="C19" s="22">
        <v>24631</v>
      </c>
      <c r="D19" s="22">
        <v>18456</v>
      </c>
      <c r="E19" s="20">
        <v>0.74929966302626805</v>
      </c>
      <c r="F19" s="22">
        <v>10523</v>
      </c>
      <c r="G19" s="20">
        <v>0.57016688339835297</v>
      </c>
      <c r="H19" s="23">
        <v>3.5928143712574898</v>
      </c>
      <c r="I19" s="26"/>
    </row>
    <row r="20" spans="1:9" ht="18" customHeight="1" x14ac:dyDescent="0.2">
      <c r="A20" s="1" t="s">
        <v>15</v>
      </c>
      <c r="B20" s="1">
        <v>2016</v>
      </c>
      <c r="C20" s="22">
        <v>37078.5</v>
      </c>
      <c r="D20" s="22">
        <v>34073</v>
      </c>
      <c r="E20" s="20">
        <v>0.91894224415766601</v>
      </c>
      <c r="F20" s="22">
        <v>21291</v>
      </c>
      <c r="G20" s="20">
        <v>0.62486426202565104</v>
      </c>
      <c r="H20" s="23">
        <v>3.2408059743553599</v>
      </c>
      <c r="I20" s="26"/>
    </row>
    <row r="21" spans="1:9" ht="12.75" customHeight="1" x14ac:dyDescent="0.2">
      <c r="B21" s="1">
        <v>2015</v>
      </c>
      <c r="C21" s="22">
        <v>36236</v>
      </c>
      <c r="D21" s="22">
        <v>34564</v>
      </c>
      <c r="E21" s="20">
        <v>0.95385804172646005</v>
      </c>
      <c r="F21" s="22">
        <v>21244</v>
      </c>
      <c r="G21" s="20">
        <v>0.61462793658141401</v>
      </c>
      <c r="H21" s="23">
        <v>3.9540576162681198</v>
      </c>
      <c r="I21" s="26"/>
    </row>
    <row r="22" spans="1:9" ht="12.75" customHeight="1" x14ac:dyDescent="0.2">
      <c r="B22" s="1">
        <v>2014</v>
      </c>
      <c r="C22" s="22">
        <v>35450</v>
      </c>
      <c r="D22" s="22">
        <v>29287</v>
      </c>
      <c r="E22" s="20">
        <v>0.82614950634696804</v>
      </c>
      <c r="F22" s="22">
        <v>18319</v>
      </c>
      <c r="G22" s="20">
        <v>0.62549936832041497</v>
      </c>
      <c r="H22" s="23">
        <v>3.41619803437221</v>
      </c>
      <c r="I22" s="26"/>
    </row>
    <row r="23" spans="1:9" ht="18" customHeight="1" x14ac:dyDescent="0.2">
      <c r="A23" s="1" t="s">
        <v>52</v>
      </c>
      <c r="B23" s="1">
        <v>2016</v>
      </c>
      <c r="C23" s="22">
        <v>39993.5</v>
      </c>
      <c r="D23" s="22">
        <v>35392</v>
      </c>
      <c r="E23" s="20">
        <v>0.88494380336804701</v>
      </c>
      <c r="F23" s="22">
        <v>23279</v>
      </c>
      <c r="G23" s="20">
        <v>0.65774751356238703</v>
      </c>
      <c r="H23" s="23">
        <v>5.3266892907771002</v>
      </c>
      <c r="I23" s="26"/>
    </row>
    <row r="24" spans="1:9" ht="12.75" customHeight="1" x14ac:dyDescent="0.2">
      <c r="B24" s="1">
        <v>2015</v>
      </c>
      <c r="C24" s="22">
        <v>38978</v>
      </c>
      <c r="D24" s="22">
        <v>39104</v>
      </c>
      <c r="E24" s="20">
        <v>1.0032325927446299</v>
      </c>
      <c r="F24" s="22">
        <v>25607</v>
      </c>
      <c r="G24" s="20">
        <v>0.65484349427168598</v>
      </c>
      <c r="H24" s="23">
        <v>5.58441051275042</v>
      </c>
      <c r="I24" s="26"/>
    </row>
    <row r="25" spans="1:9" ht="12.75" customHeight="1" x14ac:dyDescent="0.2">
      <c r="B25" s="1">
        <v>2014</v>
      </c>
      <c r="C25" s="22">
        <v>38124</v>
      </c>
      <c r="D25" s="22">
        <v>25349</v>
      </c>
      <c r="E25" s="20">
        <v>0.664909243521142</v>
      </c>
      <c r="F25" s="22">
        <v>19166</v>
      </c>
      <c r="G25" s="20">
        <v>0.75608505266479897</v>
      </c>
      <c r="H25" s="23">
        <v>6.9119634133665899</v>
      </c>
      <c r="I25" s="26"/>
    </row>
    <row r="26" spans="1:9" ht="18" customHeight="1" x14ac:dyDescent="0.2">
      <c r="A26" s="1" t="s">
        <v>17</v>
      </c>
      <c r="B26" s="1">
        <v>2016</v>
      </c>
      <c r="C26" s="22">
        <v>15046</v>
      </c>
      <c r="D26" s="22">
        <v>13634</v>
      </c>
      <c r="E26" s="20">
        <v>0.90615445965705199</v>
      </c>
      <c r="F26" s="22">
        <v>9370</v>
      </c>
      <c r="G26" s="20">
        <v>0.687252457092563</v>
      </c>
      <c r="H26" s="23">
        <v>6.4034151547492</v>
      </c>
      <c r="I26" s="26"/>
    </row>
    <row r="27" spans="1:9" ht="12.75" customHeight="1" x14ac:dyDescent="0.2">
      <c r="B27" s="1">
        <v>2015</v>
      </c>
      <c r="C27" s="22">
        <v>14407</v>
      </c>
      <c r="D27" s="22">
        <v>12984</v>
      </c>
      <c r="E27" s="20">
        <v>0.90122856944540897</v>
      </c>
      <c r="F27" s="22">
        <v>7060</v>
      </c>
      <c r="G27" s="20">
        <v>0.54374614910659302</v>
      </c>
      <c r="H27" s="23">
        <v>6.94050991501416</v>
      </c>
      <c r="I27" s="26"/>
    </row>
    <row r="28" spans="1:9" ht="12.75" customHeight="1" x14ac:dyDescent="0.2">
      <c r="B28" s="1">
        <v>2014</v>
      </c>
      <c r="C28" s="22">
        <v>14123</v>
      </c>
      <c r="D28" s="22">
        <v>9369</v>
      </c>
      <c r="E28" s="20">
        <v>0.66338596615449996</v>
      </c>
      <c r="F28" s="22">
        <v>7568</v>
      </c>
      <c r="G28" s="20">
        <v>0.80777030632938396</v>
      </c>
      <c r="H28" s="23">
        <v>6.39899623588457</v>
      </c>
      <c r="I28" s="26"/>
    </row>
    <row r="29" spans="1:9" ht="18" customHeight="1" x14ac:dyDescent="0.2">
      <c r="A29" s="1" t="s">
        <v>18</v>
      </c>
      <c r="B29" s="1">
        <v>2016</v>
      </c>
      <c r="C29" s="22">
        <v>31806</v>
      </c>
      <c r="D29" s="22">
        <v>28426</v>
      </c>
      <c r="E29" s="20">
        <v>0.893730742627177</v>
      </c>
      <c r="F29" s="22">
        <v>17789</v>
      </c>
      <c r="G29" s="20">
        <v>0.62580032364736504</v>
      </c>
      <c r="H29" s="23">
        <v>1.855078981393</v>
      </c>
      <c r="I29" s="26"/>
    </row>
    <row r="30" spans="1:9" ht="12.75" customHeight="1" x14ac:dyDescent="0.2">
      <c r="B30" s="1">
        <v>2015</v>
      </c>
      <c r="C30" s="22">
        <v>31724</v>
      </c>
      <c r="D30" s="22">
        <v>29655</v>
      </c>
      <c r="E30" s="20">
        <v>0.93478123817929704</v>
      </c>
      <c r="F30" s="22">
        <v>17325</v>
      </c>
      <c r="G30" s="20">
        <v>0.58421851289833104</v>
      </c>
      <c r="H30" s="23">
        <v>3.9826839826839802</v>
      </c>
      <c r="I30" s="26"/>
    </row>
    <row r="31" spans="1:9" ht="12.75" customHeight="1" x14ac:dyDescent="0.2">
      <c r="B31" s="1">
        <v>2014</v>
      </c>
      <c r="C31" s="22">
        <v>31196</v>
      </c>
      <c r="D31" s="22">
        <v>27577</v>
      </c>
      <c r="E31" s="20">
        <v>0.88399153737658698</v>
      </c>
      <c r="F31" s="22">
        <v>15177</v>
      </c>
      <c r="G31" s="20">
        <v>0.55034992928890003</v>
      </c>
      <c r="H31" s="23">
        <v>3.7292206560900101</v>
      </c>
      <c r="I31" s="26"/>
    </row>
    <row r="32" spans="1:9" ht="18" customHeight="1" x14ac:dyDescent="0.2">
      <c r="A32" s="27" t="s">
        <v>19</v>
      </c>
      <c r="B32" s="27">
        <v>2016</v>
      </c>
      <c r="C32" s="33">
        <v>313223</v>
      </c>
      <c r="D32" s="33">
        <v>265093</v>
      </c>
      <c r="E32" s="32">
        <v>0.84633950891218102</v>
      </c>
      <c r="F32" s="33">
        <v>170554</v>
      </c>
      <c r="G32" s="32">
        <v>0.64337421206897205</v>
      </c>
      <c r="H32" s="34">
        <v>4.0104600302543503</v>
      </c>
      <c r="I32" s="26"/>
    </row>
    <row r="33" spans="1:9" ht="12.75" customHeight="1" x14ac:dyDescent="0.2">
      <c r="A33" s="27"/>
      <c r="B33" s="27">
        <v>2015</v>
      </c>
      <c r="C33" s="33">
        <v>307547</v>
      </c>
      <c r="D33" s="33">
        <v>242658</v>
      </c>
      <c r="E33" s="32">
        <v>0.78901111049693196</v>
      </c>
      <c r="F33" s="33">
        <v>158675</v>
      </c>
      <c r="G33" s="32">
        <v>0.65390384821435898</v>
      </c>
      <c r="H33" s="34">
        <v>4.9094060185914596</v>
      </c>
      <c r="I33" s="26"/>
    </row>
    <row r="34" spans="1:9" ht="12.75" customHeight="1" x14ac:dyDescent="0.2">
      <c r="A34" s="27"/>
      <c r="B34" s="27">
        <v>2014</v>
      </c>
      <c r="C34" s="33">
        <v>302380</v>
      </c>
      <c r="D34" s="33">
        <v>208323</v>
      </c>
      <c r="E34" s="32">
        <v>0.68894437462795199</v>
      </c>
      <c r="F34" s="33">
        <v>139525</v>
      </c>
      <c r="G34" s="32">
        <v>0.66975321975970004</v>
      </c>
      <c r="H34" s="34">
        <v>4.9776897744226503</v>
      </c>
      <c r="I34" s="26"/>
    </row>
    <row r="35" spans="1:9" x14ac:dyDescent="0.2">
      <c r="A35" s="65"/>
      <c r="B35" s="65"/>
      <c r="C35" s="67"/>
      <c r="D35" s="67"/>
      <c r="E35" s="67"/>
      <c r="F35" s="68"/>
      <c r="G35" s="68"/>
      <c r="H35" s="69"/>
    </row>
    <row r="36" spans="1:9" ht="18" customHeight="1" x14ac:dyDescent="0.2">
      <c r="B36" s="44"/>
      <c r="C36" s="96" t="s">
        <v>53</v>
      </c>
      <c r="D36" s="96"/>
      <c r="E36" s="96"/>
      <c r="F36" s="96"/>
      <c r="G36" s="96"/>
      <c r="H36" s="96"/>
    </row>
    <row r="37" spans="1:9" ht="39" customHeight="1" x14ac:dyDescent="0.2">
      <c r="A37" s="11" t="s">
        <v>2</v>
      </c>
      <c r="B37" s="77" t="s">
        <v>3</v>
      </c>
      <c r="C37" s="10" t="s">
        <v>30</v>
      </c>
      <c r="D37" s="10" t="s">
        <v>5</v>
      </c>
      <c r="E37" s="10" t="s">
        <v>22</v>
      </c>
      <c r="F37" s="10" t="s">
        <v>23</v>
      </c>
      <c r="G37" s="10" t="s">
        <v>54</v>
      </c>
      <c r="H37" s="10" t="s">
        <v>9</v>
      </c>
    </row>
    <row r="38" spans="1:9" ht="18" customHeight="1" x14ac:dyDescent="0.2">
      <c r="A38" s="1" t="s">
        <v>10</v>
      </c>
      <c r="B38" s="1">
        <v>2016</v>
      </c>
      <c r="C38" s="22">
        <v>81781</v>
      </c>
      <c r="D38" s="22">
        <v>56644</v>
      </c>
      <c r="E38" s="20">
        <v>0.69263031755542204</v>
      </c>
      <c r="F38" s="22">
        <v>31980</v>
      </c>
      <c r="G38" s="20">
        <v>0.56457877268554502</v>
      </c>
      <c r="H38" s="23">
        <v>9.8571339447251898</v>
      </c>
    </row>
    <row r="39" spans="1:9" ht="12.75" customHeight="1" x14ac:dyDescent="0.2">
      <c r="B39" s="1">
        <v>2015</v>
      </c>
      <c r="C39" s="22">
        <v>71898.666666666701</v>
      </c>
      <c r="D39" s="22">
        <v>55825</v>
      </c>
      <c r="E39" s="20">
        <v>0.77643998961501404</v>
      </c>
      <c r="F39" s="22">
        <v>30677</v>
      </c>
      <c r="G39" s="20">
        <v>0.54952082400358304</v>
      </c>
      <c r="H39" s="23">
        <v>6.4976137082398902</v>
      </c>
    </row>
    <row r="40" spans="1:9" ht="12.75" customHeight="1" x14ac:dyDescent="0.2">
      <c r="B40" s="1">
        <v>2014</v>
      </c>
      <c r="C40" s="22">
        <v>71856</v>
      </c>
      <c r="D40" s="22">
        <v>56980</v>
      </c>
      <c r="E40" s="20">
        <v>0.79297483856602102</v>
      </c>
      <c r="F40" s="22">
        <v>32152</v>
      </c>
      <c r="G40" s="20">
        <v>0.56426816426816395</v>
      </c>
      <c r="H40" s="23">
        <v>7.2</v>
      </c>
    </row>
    <row r="41" spans="1:9" ht="18" customHeight="1" x14ac:dyDescent="0.2">
      <c r="A41" s="1" t="s">
        <v>11</v>
      </c>
      <c r="B41" s="1">
        <v>2016</v>
      </c>
      <c r="C41" s="22">
        <v>28159</v>
      </c>
      <c r="D41" s="22">
        <v>27668</v>
      </c>
      <c r="E41" s="20">
        <v>0.98256330125359603</v>
      </c>
      <c r="F41" s="22">
        <v>15924</v>
      </c>
      <c r="G41" s="20">
        <v>0.575538528263698</v>
      </c>
      <c r="H41" s="23">
        <v>7.3012080180538996</v>
      </c>
    </row>
    <row r="42" spans="1:9" ht="12.75" customHeight="1" x14ac:dyDescent="0.2">
      <c r="B42" s="1">
        <v>2015</v>
      </c>
      <c r="C42" s="22">
        <v>28313</v>
      </c>
      <c r="D42" s="22">
        <v>29402</v>
      </c>
      <c r="E42" s="20">
        <v>1.0384628969024801</v>
      </c>
      <c r="F42" s="22">
        <v>17107</v>
      </c>
      <c r="G42" s="20">
        <v>0.58183116794775902</v>
      </c>
      <c r="H42" s="23">
        <v>5.2642444260941401</v>
      </c>
    </row>
    <row r="43" spans="1:9" ht="12.75" customHeight="1" x14ac:dyDescent="0.2">
      <c r="B43" s="1">
        <v>2014</v>
      </c>
      <c r="C43" s="22">
        <v>28550</v>
      </c>
      <c r="D43" s="22">
        <v>25912</v>
      </c>
      <c r="E43" s="20">
        <v>0.90760070052539399</v>
      </c>
      <c r="F43" s="22">
        <v>12714</v>
      </c>
      <c r="G43" s="20">
        <v>0.49066069774621801</v>
      </c>
      <c r="H43" s="23">
        <v>4.3</v>
      </c>
    </row>
    <row r="44" spans="1:9" ht="18" customHeight="1" x14ac:dyDescent="0.2">
      <c r="A44" s="1" t="s">
        <v>12</v>
      </c>
      <c r="B44" s="1">
        <v>2016</v>
      </c>
      <c r="C44" s="22">
        <v>52966</v>
      </c>
      <c r="D44" s="22">
        <v>29239</v>
      </c>
      <c r="E44" s="20">
        <v>0.55203337990408896</v>
      </c>
      <c r="F44" s="22">
        <v>19519</v>
      </c>
      <c r="G44" s="20">
        <v>0.66756729026300499</v>
      </c>
      <c r="H44" s="23">
        <v>4.2432814710042397</v>
      </c>
    </row>
    <row r="45" spans="1:9" ht="12.75" customHeight="1" x14ac:dyDescent="0.2">
      <c r="B45" s="1">
        <v>2015</v>
      </c>
      <c r="C45" s="22">
        <v>53468</v>
      </c>
      <c r="D45" s="22">
        <v>30525</v>
      </c>
      <c r="E45" s="20">
        <v>0.57090222188972795</v>
      </c>
      <c r="F45" s="22">
        <v>19908</v>
      </c>
      <c r="G45" s="20">
        <v>0.65218673218673195</v>
      </c>
      <c r="H45" s="23">
        <v>2.7397260273972601</v>
      </c>
    </row>
    <row r="46" spans="1:9" ht="12.75" customHeight="1" x14ac:dyDescent="0.2">
      <c r="B46" s="1">
        <v>2014</v>
      </c>
      <c r="C46" s="22">
        <v>53896</v>
      </c>
      <c r="D46" s="22">
        <v>29919</v>
      </c>
      <c r="E46" s="20">
        <v>0.55512468457770503</v>
      </c>
      <c r="F46" s="22">
        <v>18801</v>
      </c>
      <c r="G46" s="20">
        <v>0.62839667101173202</v>
      </c>
      <c r="H46" s="23">
        <v>1.9</v>
      </c>
    </row>
    <row r="47" spans="1:9" ht="18" customHeight="1" x14ac:dyDescent="0.2">
      <c r="A47" s="1" t="s">
        <v>13</v>
      </c>
      <c r="B47" s="1">
        <v>2016</v>
      </c>
      <c r="C47" s="22">
        <v>47028</v>
      </c>
      <c r="D47" s="22">
        <v>42920</v>
      </c>
      <c r="E47" s="20">
        <v>0.91264778429871596</v>
      </c>
      <c r="F47" s="22">
        <v>24999</v>
      </c>
      <c r="G47" s="20">
        <v>0.58245573159366304</v>
      </c>
      <c r="H47" s="23">
        <v>5.9261632097381298</v>
      </c>
    </row>
    <row r="48" spans="1:9" ht="12.75" customHeight="1" x14ac:dyDescent="0.2">
      <c r="B48" s="1">
        <v>2015</v>
      </c>
      <c r="C48" s="22">
        <v>47562</v>
      </c>
      <c r="D48" s="22">
        <v>39009</v>
      </c>
      <c r="E48" s="20">
        <v>0.82017156553551196</v>
      </c>
      <c r="F48" s="22">
        <v>24484</v>
      </c>
      <c r="G48" s="20">
        <v>0.62765002948037596</v>
      </c>
      <c r="H48" s="23">
        <v>2.7567682194104801</v>
      </c>
    </row>
    <row r="49" spans="1:8" ht="12.75" customHeight="1" x14ac:dyDescent="0.2">
      <c r="B49" s="1">
        <v>2014</v>
      </c>
      <c r="C49" s="22">
        <v>47981</v>
      </c>
      <c r="D49" s="22">
        <v>38788</v>
      </c>
      <c r="E49" s="20">
        <v>0.808403326316667</v>
      </c>
      <c r="F49" s="22">
        <v>23589</v>
      </c>
      <c r="G49" s="20">
        <v>0.60815200577498196</v>
      </c>
      <c r="H49" s="23">
        <v>3.4</v>
      </c>
    </row>
    <row r="50" spans="1:8" ht="18" customHeight="1" x14ac:dyDescent="0.2">
      <c r="A50" s="1" t="s">
        <v>14</v>
      </c>
      <c r="B50" s="1">
        <v>2016</v>
      </c>
      <c r="C50" s="22">
        <v>30384</v>
      </c>
      <c r="D50" s="22">
        <v>28726</v>
      </c>
      <c r="E50" s="20">
        <v>0.94543180621379697</v>
      </c>
      <c r="F50" s="22">
        <v>12787</v>
      </c>
      <c r="G50" s="20">
        <v>0.44513680985866499</v>
      </c>
      <c r="H50" s="23">
        <v>2.0015396458814498</v>
      </c>
    </row>
    <row r="51" spans="1:8" ht="12.75" customHeight="1" x14ac:dyDescent="0.2">
      <c r="B51" s="1">
        <v>2015</v>
      </c>
      <c r="C51" s="22">
        <v>30794.333333333299</v>
      </c>
      <c r="D51" s="22">
        <v>29712</v>
      </c>
      <c r="E51" s="20">
        <v>0.96485284089064005</v>
      </c>
      <c r="F51" s="22">
        <v>12610</v>
      </c>
      <c r="G51" s="20">
        <v>0.424407646742057</v>
      </c>
      <c r="H51" s="23">
        <v>2.06583115273378</v>
      </c>
    </row>
    <row r="52" spans="1:8" ht="12.75" customHeight="1" x14ac:dyDescent="0.2">
      <c r="B52" s="1">
        <v>2014</v>
      </c>
      <c r="C52" s="22">
        <v>31169</v>
      </c>
      <c r="D52" s="22">
        <v>27128</v>
      </c>
      <c r="E52" s="20">
        <v>0.87035195226025897</v>
      </c>
      <c r="F52" s="22">
        <v>10930</v>
      </c>
      <c r="G52" s="20">
        <v>0.40290474786198799</v>
      </c>
      <c r="H52" s="23">
        <v>1.6</v>
      </c>
    </row>
    <row r="53" spans="1:8" ht="18" customHeight="1" x14ac:dyDescent="0.2">
      <c r="A53" s="1" t="s">
        <v>15</v>
      </c>
      <c r="B53" s="1">
        <v>2016</v>
      </c>
      <c r="C53" s="22">
        <v>47175</v>
      </c>
      <c r="D53" s="22">
        <v>48839</v>
      </c>
      <c r="E53" s="20">
        <v>1.0352729199788</v>
      </c>
      <c r="F53" s="22">
        <v>17837</v>
      </c>
      <c r="G53" s="20">
        <v>0.36522041810847899</v>
      </c>
      <c r="H53" s="23">
        <v>4.88514707410872</v>
      </c>
    </row>
    <row r="54" spans="1:8" ht="12.75" customHeight="1" x14ac:dyDescent="0.2">
      <c r="B54" s="1">
        <v>2015</v>
      </c>
      <c r="C54" s="22">
        <v>47613.666666666701</v>
      </c>
      <c r="D54" s="22">
        <v>49918</v>
      </c>
      <c r="E54" s="20">
        <v>1.0483964688009699</v>
      </c>
      <c r="F54" s="22">
        <v>17503</v>
      </c>
      <c r="G54" s="20">
        <v>0.350635041468008</v>
      </c>
      <c r="H54" s="23">
        <v>4.4301248489730201</v>
      </c>
    </row>
    <row r="55" spans="1:8" ht="12.75" customHeight="1" x14ac:dyDescent="0.2">
      <c r="B55" s="1">
        <v>2014</v>
      </c>
      <c r="C55" s="22">
        <v>47948</v>
      </c>
      <c r="D55" s="22">
        <v>29222</v>
      </c>
      <c r="E55" s="20">
        <v>0.60945190623175105</v>
      </c>
      <c r="F55" s="22">
        <v>15608</v>
      </c>
      <c r="G55" s="20">
        <v>0.53411813017589505</v>
      </c>
      <c r="H55" s="23">
        <v>1.8</v>
      </c>
    </row>
    <row r="56" spans="1:8" ht="18" customHeight="1" x14ac:dyDescent="0.2">
      <c r="A56" s="1" t="s">
        <v>52</v>
      </c>
      <c r="B56" s="1">
        <v>2016</v>
      </c>
      <c r="C56" s="22">
        <v>50878</v>
      </c>
      <c r="D56" s="22">
        <v>43726</v>
      </c>
      <c r="E56" s="20">
        <v>0.859428436652384</v>
      </c>
      <c r="F56" s="22">
        <v>28291</v>
      </c>
      <c r="G56" s="20">
        <v>0.64700635777340698</v>
      </c>
      <c r="H56" s="23">
        <v>3.52391510928096</v>
      </c>
    </row>
    <row r="57" spans="1:8" ht="12.75" customHeight="1" x14ac:dyDescent="0.2">
      <c r="B57" s="1">
        <v>2015</v>
      </c>
      <c r="C57" s="22">
        <v>52444.333333333299</v>
      </c>
      <c r="D57" s="22">
        <v>50138</v>
      </c>
      <c r="E57" s="20">
        <v>0.95602321191358497</v>
      </c>
      <c r="F57" s="22">
        <v>24092</v>
      </c>
      <c r="G57" s="20">
        <v>0.48051378196178501</v>
      </c>
      <c r="H57" s="23">
        <v>4.6488460899883801</v>
      </c>
    </row>
    <row r="58" spans="1:8" ht="12.75" customHeight="1" x14ac:dyDescent="0.2">
      <c r="B58" s="1">
        <v>2014</v>
      </c>
      <c r="C58" s="22">
        <v>52647</v>
      </c>
      <c r="D58" s="22">
        <v>51387</v>
      </c>
      <c r="E58" s="20">
        <v>0.97606701236537696</v>
      </c>
      <c r="F58" s="22">
        <v>28909</v>
      </c>
      <c r="G58" s="20">
        <v>0.56257419191624303</v>
      </c>
      <c r="H58" s="23">
        <v>3.3</v>
      </c>
    </row>
    <row r="59" spans="1:8" ht="18" customHeight="1" x14ac:dyDescent="0.2">
      <c r="A59" s="1" t="s">
        <v>17</v>
      </c>
      <c r="B59" s="1">
        <v>2016</v>
      </c>
      <c r="C59" s="22">
        <v>18760</v>
      </c>
      <c r="D59" s="22">
        <v>20249</v>
      </c>
      <c r="E59" s="20">
        <v>1.0793710021322001</v>
      </c>
      <c r="F59" s="22">
        <v>12697</v>
      </c>
      <c r="G59" s="20">
        <v>0.62704331078077902</v>
      </c>
      <c r="H59" s="23">
        <v>8.7447108603667107</v>
      </c>
    </row>
    <row r="60" spans="1:8" ht="12.75" customHeight="1" x14ac:dyDescent="0.2">
      <c r="B60" s="1">
        <v>2015</v>
      </c>
      <c r="C60" s="22">
        <v>18427.666666666701</v>
      </c>
      <c r="D60" s="22">
        <v>18323</v>
      </c>
      <c r="E60" s="20">
        <v>0.99432013458025104</v>
      </c>
      <c r="F60" s="22">
        <v>9233</v>
      </c>
      <c r="G60" s="20">
        <v>0.50390219942149195</v>
      </c>
      <c r="H60" s="23">
        <v>5.4604486422668197</v>
      </c>
    </row>
    <row r="61" spans="1:8" ht="12.75" customHeight="1" x14ac:dyDescent="0.2">
      <c r="B61" s="1">
        <v>2014</v>
      </c>
      <c r="C61" s="22">
        <v>18633</v>
      </c>
      <c r="D61" s="22">
        <v>5447</v>
      </c>
      <c r="E61" s="20">
        <v>0.29233081092684998</v>
      </c>
      <c r="F61" s="22">
        <v>3909</v>
      </c>
      <c r="G61" s="20">
        <v>0.71764273912245302</v>
      </c>
      <c r="H61" s="23">
        <v>3.3</v>
      </c>
    </row>
    <row r="62" spans="1:8" ht="18" customHeight="1" x14ac:dyDescent="0.2">
      <c r="A62" s="1" t="s">
        <v>18</v>
      </c>
      <c r="B62" s="1">
        <v>2016</v>
      </c>
      <c r="C62" s="22">
        <v>38592</v>
      </c>
      <c r="D62" s="22">
        <v>32374</v>
      </c>
      <c r="E62" s="20">
        <v>0.83887852404643504</v>
      </c>
      <c r="F62" s="22">
        <v>15025</v>
      </c>
      <c r="G62" s="20">
        <v>0.46410699944399803</v>
      </c>
      <c r="H62" s="23">
        <v>5.81395348837209</v>
      </c>
    </row>
    <row r="63" spans="1:8" ht="12.75" customHeight="1" x14ac:dyDescent="0.2">
      <c r="B63" s="1">
        <v>2015</v>
      </c>
      <c r="C63" s="22">
        <v>39623</v>
      </c>
      <c r="D63" s="22">
        <v>37602</v>
      </c>
      <c r="E63" s="20">
        <v>0.94899427100421496</v>
      </c>
      <c r="F63" s="22">
        <v>16556</v>
      </c>
      <c r="G63" s="20">
        <v>0.44029572895058799</v>
      </c>
      <c r="H63" s="23">
        <v>5.4162487462387201</v>
      </c>
    </row>
    <row r="64" spans="1:8" ht="12.75" customHeight="1" x14ac:dyDescent="0.2">
      <c r="B64" s="1">
        <v>2014</v>
      </c>
      <c r="C64" s="22">
        <v>39946</v>
      </c>
      <c r="D64" s="22">
        <v>43913</v>
      </c>
      <c r="E64" s="20">
        <v>1.0993090672407799</v>
      </c>
      <c r="F64" s="22">
        <v>19547</v>
      </c>
      <c r="G64" s="20">
        <v>0.44513014369321202</v>
      </c>
      <c r="H64" s="23">
        <v>5.2</v>
      </c>
    </row>
    <row r="65" spans="1:8" ht="18" customHeight="1" x14ac:dyDescent="0.2">
      <c r="A65" s="27" t="s">
        <v>19</v>
      </c>
      <c r="B65" s="27">
        <v>2016</v>
      </c>
      <c r="C65" s="33">
        <v>395723</v>
      </c>
      <c r="D65" s="33">
        <v>330385</v>
      </c>
      <c r="E65" s="32">
        <v>0.83488955658377195</v>
      </c>
      <c r="F65" s="33">
        <v>179059</v>
      </c>
      <c r="G65" s="32">
        <v>0.541970731116727</v>
      </c>
      <c r="H65" s="34">
        <v>7.7187537623908096</v>
      </c>
    </row>
    <row r="66" spans="1:8" ht="12.75" customHeight="1" x14ac:dyDescent="0.2">
      <c r="A66" s="27"/>
      <c r="B66" s="27">
        <v>2015</v>
      </c>
      <c r="C66" s="33">
        <v>390144.66666666698</v>
      </c>
      <c r="D66" s="33">
        <v>340454</v>
      </c>
      <c r="E66" s="32">
        <v>0.87263527887945802</v>
      </c>
      <c r="F66" s="33">
        <v>172170</v>
      </c>
      <c r="G66" s="32">
        <v>0.50570708524499597</v>
      </c>
      <c r="H66" s="34">
        <v>5.6979731658578396</v>
      </c>
    </row>
    <row r="67" spans="1:8" ht="12.75" customHeight="1" x14ac:dyDescent="0.2">
      <c r="A67" s="47"/>
      <c r="B67" s="47">
        <v>2014</v>
      </c>
      <c r="C67" s="49">
        <v>392626</v>
      </c>
      <c r="D67" s="49">
        <v>308696</v>
      </c>
      <c r="E67" s="50">
        <v>0.78623422799305198</v>
      </c>
      <c r="F67" s="49">
        <v>166159</v>
      </c>
      <c r="G67" s="50">
        <v>0.53826094280457204</v>
      </c>
      <c r="H67" s="51">
        <v>3.6</v>
      </c>
    </row>
    <row r="68" spans="1:8" x14ac:dyDescent="0.2">
      <c r="A68" s="44"/>
      <c r="B68" s="44"/>
      <c r="C68" s="26"/>
      <c r="D68" s="26"/>
      <c r="E68" s="26"/>
      <c r="F68" s="55"/>
      <c r="G68" s="55"/>
      <c r="H68" s="56"/>
    </row>
    <row r="69" spans="1:8" x14ac:dyDescent="0.2">
      <c r="A69" s="44"/>
      <c r="B69" s="44"/>
      <c r="C69" s="26"/>
      <c r="D69" s="26"/>
      <c r="E69" s="26"/>
      <c r="F69" s="55"/>
      <c r="G69" s="55"/>
      <c r="H69" s="56"/>
    </row>
    <row r="70" spans="1:8" ht="18" customHeight="1" x14ac:dyDescent="0.2">
      <c r="A70" s="35"/>
      <c r="B70" s="35"/>
      <c r="C70" s="97" t="s">
        <v>20</v>
      </c>
      <c r="D70" s="97"/>
      <c r="E70" s="97"/>
      <c r="F70" s="97"/>
      <c r="G70" s="97"/>
      <c r="H70" s="97"/>
    </row>
    <row r="71" spans="1:8" ht="39" customHeight="1" x14ac:dyDescent="0.2">
      <c r="A71" s="11" t="s">
        <v>2</v>
      </c>
      <c r="B71" s="77" t="s">
        <v>3</v>
      </c>
      <c r="C71" s="10" t="s">
        <v>21</v>
      </c>
      <c r="D71" s="10" t="s">
        <v>5</v>
      </c>
      <c r="E71" s="10" t="s">
        <v>22</v>
      </c>
      <c r="F71" s="10" t="s">
        <v>23</v>
      </c>
      <c r="G71" s="10" t="s">
        <v>8</v>
      </c>
      <c r="H71" s="10" t="s">
        <v>9</v>
      </c>
    </row>
    <row r="72" spans="1:8" ht="12.75" customHeight="1" x14ac:dyDescent="0.2">
      <c r="A72" s="1" t="s">
        <v>10</v>
      </c>
      <c r="B72" s="1">
        <v>2016</v>
      </c>
      <c r="C72" s="22">
        <v>11682</v>
      </c>
      <c r="D72" s="22">
        <v>13318</v>
      </c>
      <c r="E72" s="20">
        <v>1.1400445129258701</v>
      </c>
      <c r="F72" s="22">
        <v>3877</v>
      </c>
      <c r="G72" s="20">
        <v>0.29110977624267897</v>
      </c>
      <c r="H72" s="23">
        <v>3.2635300516725598</v>
      </c>
    </row>
    <row r="73" spans="1:8" ht="12.75" customHeight="1" x14ac:dyDescent="0.2">
      <c r="C73" s="22"/>
      <c r="D73" s="22"/>
      <c r="E73" s="20"/>
      <c r="F73" s="22"/>
      <c r="G73" s="20"/>
      <c r="H73" s="23"/>
    </row>
    <row r="74" spans="1:8" ht="12.75" customHeight="1" x14ac:dyDescent="0.2">
      <c r="B74" s="1">
        <v>2015</v>
      </c>
      <c r="C74" s="22">
        <v>11608</v>
      </c>
      <c r="D74" s="22">
        <v>9800</v>
      </c>
      <c r="E74" s="20">
        <v>0.84424534803583695</v>
      </c>
      <c r="F74" s="22">
        <v>3693</v>
      </c>
      <c r="G74" s="20">
        <v>0.37683673469387802</v>
      </c>
      <c r="H74" s="23">
        <v>4.2635658914728696</v>
      </c>
    </row>
    <row r="75" spans="1:8" ht="12.75" customHeight="1" x14ac:dyDescent="0.2">
      <c r="B75" s="1">
        <v>2014</v>
      </c>
      <c r="C75" s="22">
        <v>10915</v>
      </c>
      <c r="D75" s="22">
        <v>9070</v>
      </c>
      <c r="E75" s="20">
        <v>0.83096655978011902</v>
      </c>
      <c r="F75" s="22">
        <v>2352</v>
      </c>
      <c r="G75" s="20">
        <v>0.25931642778390301</v>
      </c>
      <c r="H75" s="23">
        <v>4.9180327868852496</v>
      </c>
    </row>
    <row r="76" spans="1:8" ht="18" customHeight="1" x14ac:dyDescent="0.2">
      <c r="A76" s="1" t="s">
        <v>11</v>
      </c>
      <c r="B76" s="1">
        <v>2016</v>
      </c>
      <c r="C76" s="22">
        <v>4125</v>
      </c>
      <c r="D76" s="22">
        <v>4542</v>
      </c>
      <c r="E76" s="20">
        <v>1.10109090909091</v>
      </c>
      <c r="F76" s="22">
        <v>1725</v>
      </c>
      <c r="G76" s="20">
        <v>0.379788639365918</v>
      </c>
      <c r="H76" s="23">
        <v>3.6199095022624399</v>
      </c>
    </row>
    <row r="77" spans="1:8" ht="12.75" customHeight="1" x14ac:dyDescent="0.2">
      <c r="B77" s="1">
        <v>2015</v>
      </c>
      <c r="C77" s="22">
        <v>4139</v>
      </c>
      <c r="D77" s="22">
        <v>4262</v>
      </c>
      <c r="E77" s="20">
        <v>1.0297173230248899</v>
      </c>
      <c r="F77" s="22">
        <v>1342</v>
      </c>
      <c r="G77" s="20">
        <v>0.31487564523697797</v>
      </c>
      <c r="H77" s="23">
        <v>5.2493438320210002</v>
      </c>
    </row>
    <row r="78" spans="1:8" ht="12.75" customHeight="1" x14ac:dyDescent="0.2">
      <c r="B78" s="1">
        <v>2014</v>
      </c>
      <c r="C78" s="22">
        <v>4101</v>
      </c>
      <c r="D78" s="22">
        <v>4091</v>
      </c>
      <c r="E78" s="20">
        <v>0.99756157034869497</v>
      </c>
      <c r="F78" s="22">
        <v>1202</v>
      </c>
      <c r="G78" s="20">
        <v>0.29381569298459997</v>
      </c>
      <c r="H78" s="23">
        <v>2.6881720430107499</v>
      </c>
    </row>
    <row r="79" spans="1:8" ht="18" customHeight="1" x14ac:dyDescent="0.2">
      <c r="A79" s="1" t="s">
        <v>12</v>
      </c>
      <c r="B79" s="1">
        <v>2016</v>
      </c>
      <c r="C79" s="22">
        <v>8165.5</v>
      </c>
      <c r="D79" s="22">
        <v>8017.5</v>
      </c>
      <c r="E79" s="20">
        <v>0.98187496172922695</v>
      </c>
      <c r="F79" s="22">
        <v>2668</v>
      </c>
      <c r="G79" s="20">
        <v>0.33277206111630803</v>
      </c>
      <c r="H79" s="23">
        <v>3.4129692832764502</v>
      </c>
    </row>
    <row r="80" spans="1:8" ht="12.75" customHeight="1" x14ac:dyDescent="0.2">
      <c r="B80" s="1">
        <v>2015</v>
      </c>
      <c r="C80" s="22">
        <v>8089</v>
      </c>
      <c r="D80" s="22">
        <v>7569</v>
      </c>
      <c r="E80" s="20">
        <v>0.93571516874768201</v>
      </c>
      <c r="F80" s="22">
        <v>2444</v>
      </c>
      <c r="G80" s="20">
        <v>0.32289602325274103</v>
      </c>
      <c r="H80" s="23">
        <v>2.6939655172413799</v>
      </c>
    </row>
    <row r="81" spans="1:8" ht="12.75" customHeight="1" x14ac:dyDescent="0.2">
      <c r="B81" s="1">
        <v>2014</v>
      </c>
      <c r="C81" s="22">
        <v>8099</v>
      </c>
      <c r="D81" s="22">
        <v>9218</v>
      </c>
      <c r="E81" s="20">
        <v>1.1381652055809399</v>
      </c>
      <c r="F81" s="22">
        <v>3398</v>
      </c>
      <c r="G81" s="20">
        <v>0.36862660013018</v>
      </c>
      <c r="H81" s="23">
        <v>2.2893772893772901</v>
      </c>
    </row>
    <row r="82" spans="1:8" ht="18" customHeight="1" x14ac:dyDescent="0.2">
      <c r="A82" s="1" t="s">
        <v>13</v>
      </c>
      <c r="B82" s="1">
        <v>2016</v>
      </c>
      <c r="C82" s="22">
        <v>7311</v>
      </c>
      <c r="D82" s="22">
        <v>7692</v>
      </c>
      <c r="E82" s="20">
        <v>1.05211325400082</v>
      </c>
      <c r="F82" s="22">
        <v>2950</v>
      </c>
      <c r="G82" s="20">
        <v>0.38351534061362502</v>
      </c>
      <c r="H82" s="23">
        <v>1.7636684303351</v>
      </c>
    </row>
    <row r="83" spans="1:8" ht="12.75" customHeight="1" x14ac:dyDescent="0.2">
      <c r="B83" s="1">
        <v>2015</v>
      </c>
      <c r="C83" s="22">
        <v>7308</v>
      </c>
      <c r="D83" s="22">
        <v>7196</v>
      </c>
      <c r="E83" s="20">
        <v>0.98467432950191602</v>
      </c>
      <c r="F83" s="22">
        <v>2398</v>
      </c>
      <c r="G83" s="20">
        <v>0.33324068927181799</v>
      </c>
      <c r="H83" s="23">
        <v>3.1705770450221902</v>
      </c>
    </row>
    <row r="84" spans="1:8" ht="12.75" customHeight="1" x14ac:dyDescent="0.2">
      <c r="B84" s="1">
        <v>2014</v>
      </c>
      <c r="C84" s="22">
        <v>7329</v>
      </c>
      <c r="D84" s="22">
        <v>4237</v>
      </c>
      <c r="E84" s="20">
        <v>0.57811434029199105</v>
      </c>
      <c r="F84" s="22">
        <v>1475</v>
      </c>
      <c r="G84" s="20">
        <v>0.34812367240972403</v>
      </c>
      <c r="H84" s="23">
        <v>2.68336314847943</v>
      </c>
    </row>
    <row r="85" spans="1:8" ht="18" customHeight="1" x14ac:dyDescent="0.2">
      <c r="A85" s="1" t="s">
        <v>14</v>
      </c>
      <c r="B85" s="1">
        <v>2016</v>
      </c>
      <c r="C85" s="22">
        <v>4825.5</v>
      </c>
      <c r="D85" s="22">
        <v>5789</v>
      </c>
      <c r="E85" s="20">
        <v>1.1996684281421599</v>
      </c>
      <c r="F85" s="22">
        <v>1747</v>
      </c>
      <c r="G85" s="20">
        <v>0.30177923648298499</v>
      </c>
      <c r="H85" s="23">
        <v>8.9641434262948199</v>
      </c>
    </row>
    <row r="86" spans="1:8" ht="12.75" customHeight="1" x14ac:dyDescent="0.2">
      <c r="B86" s="1">
        <v>2015</v>
      </c>
      <c r="C86" s="22">
        <v>4837</v>
      </c>
      <c r="D86" s="22">
        <v>4449</v>
      </c>
      <c r="E86" s="20">
        <v>0.91978499069671305</v>
      </c>
      <c r="F86" s="22">
        <v>1208</v>
      </c>
      <c r="G86" s="20">
        <v>0.27152169026747602</v>
      </c>
      <c r="H86" s="23">
        <v>2.1459227467811202</v>
      </c>
    </row>
    <row r="87" spans="1:8" ht="12.75" customHeight="1" x14ac:dyDescent="0.2">
      <c r="B87" s="1">
        <v>2014</v>
      </c>
      <c r="C87" s="22">
        <v>4870</v>
      </c>
      <c r="D87" s="22">
        <v>5402</v>
      </c>
      <c r="E87" s="20">
        <v>1.10924024640657</v>
      </c>
      <c r="F87" s="22">
        <v>1579</v>
      </c>
      <c r="G87" s="20">
        <v>0.292299148463532</v>
      </c>
      <c r="H87" s="23">
        <v>4.0281973816717001</v>
      </c>
    </row>
    <row r="88" spans="1:8" ht="18" customHeight="1" x14ac:dyDescent="0.2">
      <c r="A88" s="1" t="s">
        <v>15</v>
      </c>
      <c r="B88" s="1">
        <v>2016</v>
      </c>
      <c r="C88" s="22">
        <v>7150.5</v>
      </c>
      <c r="D88" s="22">
        <v>7394</v>
      </c>
      <c r="E88" s="20">
        <v>1.0340535626879199</v>
      </c>
      <c r="F88" s="22">
        <v>2718</v>
      </c>
      <c r="G88" s="20">
        <v>0.36759534757911799</v>
      </c>
      <c r="H88" s="23">
        <v>1.76782557454331</v>
      </c>
    </row>
    <row r="89" spans="1:8" ht="12.75" customHeight="1" x14ac:dyDescent="0.2">
      <c r="B89" s="1">
        <v>2015</v>
      </c>
      <c r="C89" s="22">
        <v>6993</v>
      </c>
      <c r="D89" s="22">
        <v>7713</v>
      </c>
      <c r="E89" s="20">
        <v>1.1029601029600999</v>
      </c>
      <c r="F89" s="22">
        <v>3021</v>
      </c>
      <c r="G89" s="20">
        <v>0.39167639050952902</v>
      </c>
      <c r="H89" s="23">
        <v>2.9880478087649398</v>
      </c>
    </row>
    <row r="90" spans="1:8" ht="12.75" customHeight="1" x14ac:dyDescent="0.2">
      <c r="B90" s="1">
        <v>2014</v>
      </c>
      <c r="C90" s="22">
        <v>6832</v>
      </c>
      <c r="D90" s="22">
        <v>7594</v>
      </c>
      <c r="E90" s="20">
        <v>1.11153395784543</v>
      </c>
      <c r="F90" s="22">
        <v>2978</v>
      </c>
      <c r="G90" s="20">
        <v>0.392151698709508</v>
      </c>
      <c r="H90" s="23">
        <v>1.4541929229277799</v>
      </c>
    </row>
    <row r="91" spans="1:8" ht="18" customHeight="1" x14ac:dyDescent="0.2">
      <c r="A91" s="1" t="s">
        <v>52</v>
      </c>
      <c r="B91" s="1">
        <v>2016</v>
      </c>
      <c r="C91" s="22">
        <v>7965.5</v>
      </c>
      <c r="D91" s="22">
        <v>6781</v>
      </c>
      <c r="E91" s="20">
        <v>0.85129621492687202</v>
      </c>
      <c r="F91" s="22">
        <v>2861</v>
      </c>
      <c r="G91" s="20">
        <v>0.42191417195103997</v>
      </c>
      <c r="H91" s="23">
        <v>3.1446540880503102</v>
      </c>
    </row>
    <row r="92" spans="1:8" ht="12.75" customHeight="1" x14ac:dyDescent="0.2">
      <c r="B92" s="1">
        <v>2015</v>
      </c>
      <c r="C92" s="22">
        <v>7763</v>
      </c>
      <c r="D92" s="22">
        <v>3650</v>
      </c>
      <c r="E92" s="20">
        <v>0.47017905448924402</v>
      </c>
      <c r="F92" s="22">
        <v>1518</v>
      </c>
      <c r="G92" s="20">
        <v>0.415890410958904</v>
      </c>
      <c r="H92" s="23">
        <v>3.1282586027111599</v>
      </c>
    </row>
    <row r="93" spans="1:8" ht="12.75" customHeight="1" x14ac:dyDescent="0.2">
      <c r="B93" s="1">
        <v>2014</v>
      </c>
      <c r="C93" s="22">
        <v>7644</v>
      </c>
      <c r="D93" s="22">
        <v>5460</v>
      </c>
      <c r="E93" s="20">
        <v>0.71428571428571397</v>
      </c>
      <c r="F93" s="22">
        <v>1890</v>
      </c>
      <c r="G93" s="20">
        <v>0.34615384615384598</v>
      </c>
      <c r="H93" s="23">
        <v>0.61804697156983901</v>
      </c>
    </row>
    <row r="94" spans="1:8" ht="18" customHeight="1" x14ac:dyDescent="0.2">
      <c r="A94" s="1" t="s">
        <v>17</v>
      </c>
      <c r="B94" s="1">
        <v>2016</v>
      </c>
      <c r="C94" s="22">
        <v>2825</v>
      </c>
      <c r="D94" s="22">
        <v>4422</v>
      </c>
      <c r="E94" s="20">
        <v>1.56530973451327</v>
      </c>
      <c r="F94" s="22">
        <v>1058</v>
      </c>
      <c r="G94" s="20">
        <v>0.23925825418362701</v>
      </c>
      <c r="H94" s="23">
        <v>2.08550573514077</v>
      </c>
    </row>
    <row r="95" spans="1:8" ht="12.75" customHeight="1" x14ac:dyDescent="0.2">
      <c r="B95" s="1">
        <v>2015</v>
      </c>
      <c r="C95" s="22">
        <v>2860</v>
      </c>
      <c r="D95" s="22">
        <v>2517</v>
      </c>
      <c r="E95" s="20">
        <v>0.88006993006992995</v>
      </c>
      <c r="F95" s="22">
        <v>654</v>
      </c>
      <c r="G95" s="20">
        <v>0.25983313468414798</v>
      </c>
      <c r="H95" s="23">
        <v>4.4345898004434599</v>
      </c>
    </row>
    <row r="96" spans="1:8" ht="12.75" customHeight="1" x14ac:dyDescent="0.2">
      <c r="B96" s="1">
        <v>2014</v>
      </c>
      <c r="C96" s="22" t="s">
        <v>56</v>
      </c>
      <c r="D96" s="22" t="s">
        <v>56</v>
      </c>
      <c r="E96" s="20" t="s">
        <v>56</v>
      </c>
      <c r="F96" s="22" t="s">
        <v>56</v>
      </c>
      <c r="G96" s="20" t="s">
        <v>56</v>
      </c>
      <c r="H96" s="23" t="s">
        <v>56</v>
      </c>
    </row>
    <row r="97" spans="1:9" ht="18" customHeight="1" x14ac:dyDescent="0.2">
      <c r="A97" s="1" t="s">
        <v>18</v>
      </c>
      <c r="B97" s="1">
        <v>2016</v>
      </c>
      <c r="C97" s="22">
        <v>6332.5</v>
      </c>
      <c r="D97" s="22">
        <v>1343</v>
      </c>
      <c r="E97" s="20">
        <v>0.212080536912752</v>
      </c>
      <c r="F97" s="22">
        <v>269</v>
      </c>
      <c r="G97" s="20">
        <v>0.200297840655249</v>
      </c>
      <c r="H97" s="23">
        <v>12.3456790123457</v>
      </c>
    </row>
    <row r="98" spans="1:9" ht="12.75" customHeight="1" x14ac:dyDescent="0.2">
      <c r="B98" s="1">
        <v>2015</v>
      </c>
      <c r="C98" s="22">
        <v>6222</v>
      </c>
      <c r="D98" s="22">
        <v>2107</v>
      </c>
      <c r="E98" s="20">
        <v>0.33863709418193499</v>
      </c>
      <c r="F98" s="22">
        <v>310</v>
      </c>
      <c r="G98" s="20">
        <v>0.147128618889416</v>
      </c>
      <c r="H98" s="23">
        <v>6.8027210884353702</v>
      </c>
    </row>
    <row r="99" spans="1:9" ht="12.75" customHeight="1" x14ac:dyDescent="0.2">
      <c r="B99" s="1">
        <v>2014</v>
      </c>
      <c r="C99" s="22">
        <v>6172</v>
      </c>
      <c r="D99" s="22">
        <v>2692</v>
      </c>
      <c r="E99" s="20">
        <v>0.43616331821127702</v>
      </c>
      <c r="F99" s="22">
        <v>709</v>
      </c>
      <c r="G99" s="20">
        <v>0.26337295690936102</v>
      </c>
      <c r="H99" s="23">
        <v>6.6006600660065997</v>
      </c>
    </row>
    <row r="100" spans="1:9" ht="18" customHeight="1" x14ac:dyDescent="0.2">
      <c r="A100" s="27" t="s">
        <v>19</v>
      </c>
      <c r="B100" s="27">
        <v>2016</v>
      </c>
      <c r="C100" s="33">
        <v>60382.5</v>
      </c>
      <c r="D100" s="33">
        <v>59298.5</v>
      </c>
      <c r="E100" s="32">
        <v>0.98204777874384097</v>
      </c>
      <c r="F100" s="33">
        <v>19873</v>
      </c>
      <c r="G100" s="32">
        <v>0.33513495282342698</v>
      </c>
      <c r="H100" s="34">
        <v>3.3016921172100702</v>
      </c>
    </row>
    <row r="101" spans="1:9" ht="12.75" customHeight="1" x14ac:dyDescent="0.2">
      <c r="A101" s="27"/>
      <c r="B101" s="27">
        <v>2015</v>
      </c>
      <c r="C101" s="33">
        <v>59819</v>
      </c>
      <c r="D101" s="33">
        <v>49263</v>
      </c>
      <c r="E101" s="32">
        <v>0.82353432855781605</v>
      </c>
      <c r="F101" s="33">
        <v>16588</v>
      </c>
      <c r="G101" s="32">
        <v>0.33672330146357299</v>
      </c>
      <c r="H101" s="34">
        <v>3.4426526544663898</v>
      </c>
    </row>
    <row r="102" spans="1:9" ht="12.75" customHeight="1" x14ac:dyDescent="0.2">
      <c r="A102" s="27"/>
      <c r="B102" s="27">
        <v>2014</v>
      </c>
      <c r="C102" s="33">
        <v>55962</v>
      </c>
      <c r="D102" s="33">
        <v>47764</v>
      </c>
      <c r="E102" s="32">
        <v>0.85350773739323105</v>
      </c>
      <c r="F102" s="33">
        <v>15583</v>
      </c>
      <c r="G102" s="32">
        <v>0.32624989531865001</v>
      </c>
      <c r="H102" s="34">
        <v>2.6715008109913199</v>
      </c>
    </row>
    <row r="103" spans="1:9" x14ac:dyDescent="0.2">
      <c r="A103" s="82"/>
      <c r="B103" s="82"/>
      <c r="C103" s="83"/>
      <c r="D103" s="83"/>
      <c r="E103" s="83"/>
      <c r="F103" s="84"/>
      <c r="G103" s="84"/>
      <c r="H103" s="85"/>
    </row>
    <row r="104" spans="1:9" ht="18" customHeight="1" x14ac:dyDescent="0.2">
      <c r="C104" s="98" t="s">
        <v>24</v>
      </c>
      <c r="D104" s="98"/>
      <c r="E104" s="98"/>
      <c r="F104" s="98"/>
      <c r="G104" s="98"/>
      <c r="H104" s="98"/>
    </row>
    <row r="105" spans="1:9" ht="39" customHeight="1" x14ac:dyDescent="0.2">
      <c r="A105" s="87" t="s">
        <v>2</v>
      </c>
      <c r="B105" s="88" t="s">
        <v>3</v>
      </c>
      <c r="C105" s="86" t="s">
        <v>25</v>
      </c>
      <c r="D105" s="86" t="s">
        <v>5</v>
      </c>
      <c r="E105" s="86" t="s">
        <v>27</v>
      </c>
      <c r="F105" s="86" t="s">
        <v>23</v>
      </c>
      <c r="G105" s="86" t="s">
        <v>8</v>
      </c>
      <c r="H105" s="86" t="s">
        <v>9</v>
      </c>
    </row>
    <row r="106" spans="1:9" ht="18" customHeight="1" x14ac:dyDescent="0.2">
      <c r="A106" s="1" t="s">
        <v>10</v>
      </c>
      <c r="B106" s="1">
        <v>2016</v>
      </c>
      <c r="C106" s="22">
        <v>15842</v>
      </c>
      <c r="D106" s="22">
        <v>5780</v>
      </c>
      <c r="E106" s="20">
        <v>0.36485292261078101</v>
      </c>
      <c r="F106" s="22">
        <v>3871</v>
      </c>
      <c r="G106" s="20">
        <v>0.66972318339100401</v>
      </c>
      <c r="H106" s="23">
        <v>2.7075812274368198</v>
      </c>
      <c r="I106" s="6"/>
    </row>
    <row r="107" spans="1:9" ht="12.75" customHeight="1" x14ac:dyDescent="0.2">
      <c r="B107" s="1">
        <v>2015</v>
      </c>
      <c r="C107" s="22">
        <v>12688.5</v>
      </c>
      <c r="D107" s="22">
        <v>5780</v>
      </c>
      <c r="E107" s="20">
        <v>0.45553059857351103</v>
      </c>
      <c r="F107" s="22">
        <v>3871</v>
      </c>
      <c r="G107" s="20">
        <v>0.66972318339100401</v>
      </c>
      <c r="H107" s="23">
        <v>3.0173497611264799</v>
      </c>
      <c r="I107" s="6"/>
    </row>
    <row r="108" spans="1:9" ht="12.75" customHeight="1" x14ac:dyDescent="0.2">
      <c r="B108" s="1">
        <v>2014</v>
      </c>
      <c r="C108" s="22">
        <v>15516</v>
      </c>
      <c r="D108" s="22">
        <v>15415</v>
      </c>
      <c r="E108" s="20">
        <v>0.99349059035833998</v>
      </c>
      <c r="F108" s="22">
        <v>5167</v>
      </c>
      <c r="G108" s="20">
        <v>0.33519299383717199</v>
      </c>
      <c r="H108" s="23">
        <v>2.5018395879323001</v>
      </c>
      <c r="I108" s="6"/>
    </row>
    <row r="109" spans="1:9" ht="18" customHeight="1" x14ac:dyDescent="0.2">
      <c r="A109" s="1" t="s">
        <v>11</v>
      </c>
      <c r="B109" s="1">
        <v>2016</v>
      </c>
      <c r="C109" s="22">
        <v>18480.5</v>
      </c>
      <c r="D109" s="22">
        <v>17407</v>
      </c>
      <c r="E109" s="20">
        <v>0.94191174481209905</v>
      </c>
      <c r="F109" s="22">
        <v>10042</v>
      </c>
      <c r="G109" s="20">
        <v>0.57689435284655599</v>
      </c>
      <c r="H109" s="23">
        <v>2.9113448534936102</v>
      </c>
      <c r="I109" s="6"/>
    </row>
    <row r="110" spans="1:9" ht="12.75" customHeight="1" x14ac:dyDescent="0.2">
      <c r="B110" s="1">
        <v>2015</v>
      </c>
      <c r="C110" s="22">
        <v>18306.25</v>
      </c>
      <c r="D110" s="22">
        <v>16137</v>
      </c>
      <c r="E110" s="20">
        <v>0.88150221918743599</v>
      </c>
      <c r="F110" s="22">
        <v>8571</v>
      </c>
      <c r="G110" s="20">
        <v>0.53113961702918799</v>
      </c>
      <c r="H110" s="23">
        <v>2.4229837313949498</v>
      </c>
      <c r="I110" s="6"/>
    </row>
    <row r="111" spans="1:9" ht="12.75" customHeight="1" x14ac:dyDescent="0.2">
      <c r="B111" s="1">
        <v>2014</v>
      </c>
      <c r="C111" s="22">
        <v>19372</v>
      </c>
      <c r="D111" s="22">
        <v>7347</v>
      </c>
      <c r="E111" s="20">
        <v>0.37925872393144699</v>
      </c>
      <c r="F111" s="22">
        <v>3719</v>
      </c>
      <c r="G111" s="20">
        <v>0.50619300394718902</v>
      </c>
      <c r="H111" s="23">
        <v>3.4079122833012301</v>
      </c>
      <c r="I111" s="6"/>
    </row>
    <row r="112" spans="1:9" ht="18" customHeight="1" x14ac:dyDescent="0.2">
      <c r="A112" s="1" t="s">
        <v>12</v>
      </c>
      <c r="B112" s="1">
        <v>2016</v>
      </c>
      <c r="C112" s="22">
        <v>25204.5</v>
      </c>
      <c r="D112" s="22">
        <v>11241</v>
      </c>
      <c r="E112" s="20">
        <v>0.44599178718086102</v>
      </c>
      <c r="F112" s="22">
        <v>5896</v>
      </c>
      <c r="G112" s="20">
        <v>0.524508495685437</v>
      </c>
      <c r="H112" s="23">
        <v>3.61383582860093</v>
      </c>
      <c r="I112" s="6"/>
    </row>
    <row r="113" spans="1:9" ht="12.75" customHeight="1" x14ac:dyDescent="0.2">
      <c r="B113" s="1">
        <v>2015</v>
      </c>
      <c r="C113" s="22">
        <v>27628.5</v>
      </c>
      <c r="D113" s="22">
        <v>26281</v>
      </c>
      <c r="E113" s="20">
        <v>0.95122789872776303</v>
      </c>
      <c r="F113" s="22">
        <v>11739</v>
      </c>
      <c r="G113" s="20">
        <v>0.44667250104638301</v>
      </c>
      <c r="H113" s="23">
        <v>2.7801744799156398</v>
      </c>
      <c r="I113" s="6"/>
    </row>
    <row r="114" spans="1:9" ht="12.75" customHeight="1" x14ac:dyDescent="0.2">
      <c r="B114" s="1">
        <v>2014</v>
      </c>
      <c r="C114" s="22">
        <v>28477</v>
      </c>
      <c r="D114" s="22">
        <v>16677</v>
      </c>
      <c r="E114" s="20">
        <v>0.58563050883168899</v>
      </c>
      <c r="F114" s="22">
        <v>8542</v>
      </c>
      <c r="G114" s="20">
        <v>0.51220243449061598</v>
      </c>
      <c r="H114" s="23">
        <v>2.5527964724994199</v>
      </c>
      <c r="I114" s="6"/>
    </row>
    <row r="115" spans="1:9" ht="18" customHeight="1" x14ac:dyDescent="0.2">
      <c r="A115" s="1" t="s">
        <v>13</v>
      </c>
      <c r="B115" s="1">
        <v>2016</v>
      </c>
      <c r="C115" s="22">
        <v>14859.5</v>
      </c>
      <c r="D115" s="22">
        <v>19370</v>
      </c>
      <c r="E115" s="20">
        <v>1.30354318785962</v>
      </c>
      <c r="F115" s="22">
        <v>7780</v>
      </c>
      <c r="G115" s="20">
        <v>0.40165203923593201</v>
      </c>
      <c r="H115" s="23">
        <v>2.1919142717973701</v>
      </c>
      <c r="I115" s="6"/>
    </row>
    <row r="116" spans="1:9" ht="12.75" customHeight="1" x14ac:dyDescent="0.2">
      <c r="B116" s="1">
        <v>2015</v>
      </c>
      <c r="C116" s="22">
        <v>17207</v>
      </c>
      <c r="D116" s="22">
        <v>10381</v>
      </c>
      <c r="E116" s="20">
        <v>0.60330098215842398</v>
      </c>
      <c r="F116" s="22">
        <v>3055</v>
      </c>
      <c r="G116" s="20">
        <v>0.29428764088238102</v>
      </c>
      <c r="H116" s="23">
        <v>3.6376864314296098</v>
      </c>
      <c r="I116" s="6"/>
    </row>
    <row r="117" spans="1:9" ht="12.75" customHeight="1" x14ac:dyDescent="0.2">
      <c r="B117" s="1">
        <v>2014</v>
      </c>
      <c r="C117" s="22">
        <v>32121</v>
      </c>
      <c r="D117" s="22">
        <v>11931</v>
      </c>
      <c r="E117" s="20">
        <v>0.37143924535350697</v>
      </c>
      <c r="F117" s="22">
        <v>3390</v>
      </c>
      <c r="G117" s="20">
        <v>0.28413376917274302</v>
      </c>
      <c r="H117" s="23">
        <v>2.7254707631318098</v>
      </c>
      <c r="I117" s="6"/>
    </row>
    <row r="118" spans="1:9" ht="18" customHeight="1" x14ac:dyDescent="0.2">
      <c r="A118" s="1" t="s">
        <v>14</v>
      </c>
      <c r="B118" s="1">
        <v>2016</v>
      </c>
      <c r="C118" s="22">
        <v>9176</v>
      </c>
      <c r="D118" s="22">
        <v>7746</v>
      </c>
      <c r="E118" s="20">
        <v>0.844158674803836</v>
      </c>
      <c r="F118" s="22">
        <v>3160</v>
      </c>
      <c r="G118" s="20">
        <v>0.407952491608572</v>
      </c>
      <c r="H118" s="23">
        <v>2.1777003484320598</v>
      </c>
      <c r="I118" s="6"/>
    </row>
    <row r="119" spans="1:9" ht="12.75" customHeight="1" x14ac:dyDescent="0.2">
      <c r="B119" s="1">
        <v>2015</v>
      </c>
      <c r="C119" s="22">
        <v>10341.5</v>
      </c>
      <c r="D119" s="22">
        <v>7620</v>
      </c>
      <c r="E119" s="20">
        <v>0.73683701590678297</v>
      </c>
      <c r="F119" s="22">
        <v>2953</v>
      </c>
      <c r="G119" s="20">
        <v>0.38753280839894999</v>
      </c>
      <c r="H119" s="23">
        <v>0.35448422545196701</v>
      </c>
      <c r="I119" s="6"/>
    </row>
    <row r="120" spans="1:9" ht="12.75" customHeight="1" x14ac:dyDescent="0.2">
      <c r="B120" s="1">
        <v>2014</v>
      </c>
      <c r="C120" s="22">
        <v>12140</v>
      </c>
      <c r="D120" s="22">
        <v>11374</v>
      </c>
      <c r="E120" s="20">
        <v>0.93690280065897902</v>
      </c>
      <c r="F120" s="22">
        <v>4693</v>
      </c>
      <c r="G120" s="20">
        <v>0.41260770177598</v>
      </c>
      <c r="H120" s="23">
        <v>1.89035916824197</v>
      </c>
      <c r="I120" s="6"/>
    </row>
    <row r="121" spans="1:9" ht="18" customHeight="1" x14ac:dyDescent="0.2">
      <c r="A121" s="1" t="s">
        <v>15</v>
      </c>
      <c r="B121" s="1">
        <v>2016</v>
      </c>
      <c r="C121" s="22">
        <v>3885</v>
      </c>
      <c r="D121" s="22">
        <v>3487</v>
      </c>
      <c r="E121" s="20">
        <v>0.89755469755469797</v>
      </c>
      <c r="F121" s="22">
        <v>2764</v>
      </c>
      <c r="G121" s="20">
        <v>0.79265844565529098</v>
      </c>
      <c r="H121" s="23">
        <v>1.46327187591454</v>
      </c>
      <c r="I121" s="6"/>
    </row>
    <row r="122" spans="1:9" ht="12.75" customHeight="1" x14ac:dyDescent="0.2">
      <c r="B122" s="1">
        <v>2015</v>
      </c>
      <c r="C122" s="22">
        <v>5352.5</v>
      </c>
      <c r="D122" s="22">
        <v>3590</v>
      </c>
      <c r="E122" s="20">
        <v>0.67071461933675902</v>
      </c>
      <c r="F122" s="22">
        <v>2693</v>
      </c>
      <c r="G122" s="20">
        <v>0.75013927576601702</v>
      </c>
      <c r="H122" s="23">
        <v>1.2702445220705001</v>
      </c>
      <c r="I122" s="6"/>
    </row>
    <row r="123" spans="1:9" ht="12.75" customHeight="1" x14ac:dyDescent="0.2">
      <c r="B123" s="1">
        <v>2014</v>
      </c>
      <c r="C123" s="22">
        <v>7599</v>
      </c>
      <c r="D123" s="22">
        <v>7365</v>
      </c>
      <c r="E123" s="20">
        <v>0.96920647453612296</v>
      </c>
      <c r="F123" s="22">
        <v>3923</v>
      </c>
      <c r="G123" s="20">
        <v>0.53265444670740003</v>
      </c>
      <c r="H123" s="23">
        <v>2.0413370757846399</v>
      </c>
      <c r="I123" s="6"/>
    </row>
    <row r="124" spans="1:9" ht="18" customHeight="1" x14ac:dyDescent="0.2">
      <c r="A124" s="1" t="s">
        <v>52</v>
      </c>
      <c r="B124" s="1">
        <v>2016</v>
      </c>
      <c r="C124" s="22">
        <v>24498</v>
      </c>
      <c r="D124" s="22">
        <v>9883</v>
      </c>
      <c r="E124" s="20">
        <v>0.40342068740305298</v>
      </c>
      <c r="F124" s="22">
        <v>4700</v>
      </c>
      <c r="G124" s="20">
        <v>0.47556409996964499</v>
      </c>
      <c r="H124" s="23">
        <v>2.0283975659229201</v>
      </c>
      <c r="I124" s="6"/>
    </row>
    <row r="125" spans="1:9" ht="12.75" customHeight="1" x14ac:dyDescent="0.2">
      <c r="B125" s="1">
        <v>2015</v>
      </c>
      <c r="C125" s="22">
        <v>28605</v>
      </c>
      <c r="D125" s="22">
        <v>33225</v>
      </c>
      <c r="E125" s="20">
        <v>1.16151022548506</v>
      </c>
      <c r="F125" s="22">
        <v>17812</v>
      </c>
      <c r="G125" s="20">
        <v>0.53610233258088802</v>
      </c>
      <c r="H125" s="23">
        <v>2.0669422589678601</v>
      </c>
      <c r="I125" s="6"/>
    </row>
    <row r="126" spans="1:9" ht="12.75" customHeight="1" x14ac:dyDescent="0.2">
      <c r="B126" s="1">
        <v>2014</v>
      </c>
      <c r="C126" s="22">
        <v>28703</v>
      </c>
      <c r="D126" s="22">
        <v>18584</v>
      </c>
      <c r="E126" s="20">
        <v>0.64745845382015799</v>
      </c>
      <c r="F126" s="22">
        <v>8252</v>
      </c>
      <c r="G126" s="20">
        <v>0.44403788204907402</v>
      </c>
      <c r="H126" s="23">
        <v>3.16455696202532</v>
      </c>
      <c r="I126" s="6"/>
    </row>
    <row r="127" spans="1:9" ht="18" customHeight="1" x14ac:dyDescent="0.2">
      <c r="A127" s="1" t="s">
        <v>17</v>
      </c>
      <c r="B127" s="1">
        <v>2016</v>
      </c>
      <c r="C127" s="22">
        <v>9620.5</v>
      </c>
      <c r="D127" s="22">
        <v>8973</v>
      </c>
      <c r="E127" s="20">
        <v>0.93269580583129796</v>
      </c>
      <c r="F127" s="22">
        <v>3575</v>
      </c>
      <c r="G127" s="20">
        <v>0.39841747464616101</v>
      </c>
      <c r="H127" s="23">
        <v>0.553097345132743</v>
      </c>
      <c r="I127" s="6"/>
    </row>
    <row r="128" spans="1:9" ht="12.75" customHeight="1" x14ac:dyDescent="0.2">
      <c r="B128" s="1">
        <v>2015</v>
      </c>
      <c r="C128" s="22">
        <v>10807</v>
      </c>
      <c r="D128" s="22">
        <v>7211</v>
      </c>
      <c r="E128" s="20">
        <v>0.66725270657906899</v>
      </c>
      <c r="F128" s="22">
        <v>2955</v>
      </c>
      <c r="G128" s="20">
        <v>0.409790597697961</v>
      </c>
      <c r="H128" s="23">
        <v>1.03199174406605</v>
      </c>
      <c r="I128" s="6"/>
    </row>
    <row r="129" spans="1:9" ht="12.75" customHeight="1" x14ac:dyDescent="0.2">
      <c r="B129" s="1">
        <v>2014</v>
      </c>
      <c r="C129" s="22">
        <v>12001</v>
      </c>
      <c r="D129" s="22">
        <v>12197</v>
      </c>
      <c r="E129" s="20">
        <v>1.0163319723356401</v>
      </c>
      <c r="F129" s="22">
        <v>5797</v>
      </c>
      <c r="G129" s="20">
        <v>0.47528080675576001</v>
      </c>
      <c r="H129" s="23">
        <v>1.34460238186708</v>
      </c>
      <c r="I129" s="6"/>
    </row>
    <row r="130" spans="1:9" ht="18" customHeight="1" x14ac:dyDescent="0.2">
      <c r="A130" s="1" t="s">
        <v>18</v>
      </c>
      <c r="B130" s="1">
        <v>2016</v>
      </c>
      <c r="C130" s="22">
        <v>17261.5</v>
      </c>
      <c r="D130" s="22">
        <v>18930</v>
      </c>
      <c r="E130" s="20">
        <v>1.0966601975494601</v>
      </c>
      <c r="F130" s="22">
        <v>10138</v>
      </c>
      <c r="G130" s="20">
        <v>0.53555203380876903</v>
      </c>
      <c r="H130" s="23">
        <v>0.97143967359627004</v>
      </c>
      <c r="I130" s="6"/>
    </row>
    <row r="131" spans="1:9" ht="12.75" customHeight="1" x14ac:dyDescent="0.2">
      <c r="B131" s="1">
        <v>2015</v>
      </c>
      <c r="C131" s="22">
        <v>26290</v>
      </c>
      <c r="D131" s="22">
        <v>21136</v>
      </c>
      <c r="E131" s="20">
        <v>0.80395587675922398</v>
      </c>
      <c r="F131" s="22">
        <v>6552</v>
      </c>
      <c r="G131" s="20">
        <v>0.30999242997728998</v>
      </c>
      <c r="H131" s="23">
        <v>3.3568311513930902</v>
      </c>
      <c r="I131" s="6"/>
    </row>
    <row r="132" spans="1:9" ht="12.75" customHeight="1" x14ac:dyDescent="0.2">
      <c r="B132" s="1">
        <v>2014</v>
      </c>
      <c r="C132" s="22">
        <v>23336</v>
      </c>
      <c r="D132" s="22">
        <v>15788</v>
      </c>
      <c r="E132" s="20">
        <v>0.67655125128556703</v>
      </c>
      <c r="F132" s="22">
        <v>6821</v>
      </c>
      <c r="G132" s="20">
        <v>0.43203699011907798</v>
      </c>
      <c r="H132" s="23">
        <v>3.1390134529148002</v>
      </c>
      <c r="I132" s="6"/>
    </row>
    <row r="133" spans="1:9" ht="18" customHeight="1" x14ac:dyDescent="0.2">
      <c r="A133" s="27" t="s">
        <v>19</v>
      </c>
      <c r="B133" s="27">
        <v>2016</v>
      </c>
      <c r="C133" s="33">
        <v>138827.5</v>
      </c>
      <c r="D133" s="33">
        <v>102817</v>
      </c>
      <c r="E133" s="32">
        <v>0.74060974950928304</v>
      </c>
      <c r="F133" s="33">
        <v>51926</v>
      </c>
      <c r="G133" s="32">
        <v>0.505033214351712</v>
      </c>
      <c r="H133" s="34">
        <v>2.17169776649237</v>
      </c>
      <c r="I133" s="6"/>
    </row>
    <row r="134" spans="1:9" ht="12.75" customHeight="1" x14ac:dyDescent="0.2">
      <c r="A134" s="27"/>
      <c r="B134" s="27">
        <v>2015</v>
      </c>
      <c r="C134" s="33">
        <v>157226.25</v>
      </c>
      <c r="D134" s="33">
        <v>131361</v>
      </c>
      <c r="E134" s="32">
        <v>0.83549025687504497</v>
      </c>
      <c r="F134" s="33">
        <v>60201</v>
      </c>
      <c r="G134" s="32">
        <v>0.45828670609998401</v>
      </c>
      <c r="H134" s="34">
        <v>2.27412530057599</v>
      </c>
      <c r="I134" s="6"/>
    </row>
    <row r="135" spans="1:9" ht="12.75" customHeight="1" x14ac:dyDescent="0.2">
      <c r="A135" s="71"/>
      <c r="B135" s="71">
        <v>2014</v>
      </c>
      <c r="C135" s="73">
        <v>179265</v>
      </c>
      <c r="D135" s="73">
        <v>116678</v>
      </c>
      <c r="E135" s="74">
        <v>0.65086882548182901</v>
      </c>
      <c r="F135" s="73">
        <v>50304</v>
      </c>
      <c r="G135" s="74">
        <v>0.43113526114605999</v>
      </c>
      <c r="H135" s="75">
        <v>2.62884057177282</v>
      </c>
      <c r="I135" s="6"/>
    </row>
    <row r="136" spans="1:9" x14ac:dyDescent="0.2">
      <c r="C136" s="1"/>
      <c r="D136" s="1"/>
      <c r="E136" s="1"/>
      <c r="F136" s="1"/>
      <c r="G136" s="1"/>
      <c r="H136" s="1"/>
    </row>
    <row r="137" spans="1:9" x14ac:dyDescent="0.2">
      <c r="A137" s="76" t="s">
        <v>47</v>
      </c>
      <c r="C137" s="1"/>
      <c r="D137" s="1"/>
      <c r="E137" s="1"/>
      <c r="F137" s="1"/>
      <c r="G137" s="1"/>
      <c r="H137" s="1"/>
    </row>
  </sheetData>
  <mergeCells count="4">
    <mergeCell ref="C3:H3"/>
    <mergeCell ref="C36:H36"/>
    <mergeCell ref="C70:H70"/>
    <mergeCell ref="C104:H104"/>
  </mergeCells>
  <pageMargins left="0.39374999999999999" right="0.39374999999999999" top="0.59027777777777801" bottom="0.59027777777777801" header="0.511811023622047" footer="0.511811023622047"/>
  <pageSetup paperSize="9" scale="74" orientation="portrait" horizontalDpi="300" verticalDpi="300"/>
  <rowBreaks count="3" manualBreakCount="3">
    <brk id="34" max="16383" man="1"/>
    <brk id="68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10</vt:i4>
      </vt:variant>
    </vt:vector>
  </HeadingPairs>
  <TitlesOfParts>
    <vt:vector size="17" baseType="lpstr">
      <vt:lpstr>2021-2023</vt:lpstr>
      <vt:lpstr>2020-2022</vt:lpstr>
      <vt:lpstr>2018-2020</vt:lpstr>
      <vt:lpstr>2017-2019</vt:lpstr>
      <vt:lpstr>2016-2018</vt:lpstr>
      <vt:lpstr>2015-2017</vt:lpstr>
      <vt:lpstr>2014-2016</vt:lpstr>
      <vt:lpstr>'2014-2016'!Area_stampa</vt:lpstr>
      <vt:lpstr>'2015-2017'!Area_stampa</vt:lpstr>
      <vt:lpstr>'2016-2018'!Area_stampa</vt:lpstr>
      <vt:lpstr>'2017-2019'!Area_stampa</vt:lpstr>
      <vt:lpstr>'2018-2020'!Area_stampa</vt:lpstr>
      <vt:lpstr>'2020-2022'!Area_stampa</vt:lpstr>
      <vt:lpstr>'2021-2023'!Area_stampa</vt:lpstr>
      <vt:lpstr>'2018-2020'!Excel_BuiltIn_Print_Area</vt:lpstr>
      <vt:lpstr>'2020-2022'!Excel_BuiltIn_Print_Area</vt:lpstr>
      <vt:lpstr>'2021-2023'!Excel_BuiltIn_Print_Area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CASELLA</dc:creator>
  <dc:description/>
  <cp:lastModifiedBy>DENISE CASELLA</cp:lastModifiedBy>
  <cp:revision>0</cp:revision>
  <cp:lastPrinted>2024-12-16T10:30:45Z</cp:lastPrinted>
  <dcterms:created xsi:type="dcterms:W3CDTF">2024-12-10T10:59:33Z</dcterms:created>
  <dcterms:modified xsi:type="dcterms:W3CDTF">2026-01-12T08:22:47Z</dcterms:modified>
  <dc:language>it-IT</dc:language>
</cp:coreProperties>
</file>