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ezziario agricoltura 2023" sheetId="1" r:id="rId1"/>
  </sheets>
  <definedNames>
    <definedName name="_xlnm.Print_Titles" localSheetId="0">'Prezziario agricoltura 2023'!$3:$3</definedName>
    <definedName name="Excel_BuiltIn_Print_Titles" localSheetId="0">'Prezziario agricoltura 2023'!$3:$3</definedName>
  </definedNames>
  <calcPr fullCalcOnLoad="1"/>
</workbook>
</file>

<file path=xl/sharedStrings.xml><?xml version="1.0" encoding="utf-8"?>
<sst xmlns="http://schemas.openxmlformats.org/spreadsheetml/2006/main" count="4248" uniqueCount="1531">
  <si>
    <t>ALLEGATO B</t>
  </si>
  <si>
    <t>ELENCO  PREZZI AGRICOLTURA 2023</t>
  </si>
  <si>
    <t>GRUPPO</t>
  </si>
  <si>
    <t>CODICE</t>
  </si>
  <si>
    <t>DESCRIZIONE</t>
  </si>
  <si>
    <t>U.M.</t>
  </si>
  <si>
    <t>EURO</t>
  </si>
  <si>
    <t>IPOTESI SCELTA</t>
  </si>
  <si>
    <t>INCR 20-21</t>
  </si>
  <si>
    <t>INCR 21-22</t>
  </si>
  <si>
    <t>PROP 1</t>
  </si>
  <si>
    <t>PROP 2</t>
  </si>
  <si>
    <t>PROP 3</t>
  </si>
  <si>
    <t>PROP 4</t>
  </si>
  <si>
    <t>PROP 5</t>
  </si>
  <si>
    <t>PROP 5bis</t>
  </si>
  <si>
    <t>PROP 6</t>
  </si>
  <si>
    <t>PROP 6bis</t>
  </si>
  <si>
    <t>PROMISCUI</t>
  </si>
  <si>
    <t>NOTE</t>
  </si>
  <si>
    <t>I</t>
  </si>
  <si>
    <t>ATTREZZATURE</t>
  </si>
  <si>
    <t xml:space="preserve"> </t>
  </si>
  <si>
    <t>A) CUCCETTE</t>
  </si>
  <si>
    <t>A1</t>
  </si>
  <si>
    <t>Cuccetta interna, completa di bandiera da 2   e tubo educatore da 1  ¼, completa, in opera (vuota)</t>
  </si>
  <si>
    <t>cad</t>
  </si>
  <si>
    <t>A2</t>
  </si>
  <si>
    <t>Cuccetta esterna, completa di bandiera da 2   e tubo educatore da 1  ¼, copertura con pannelli, completa, in opera (vuota)</t>
  </si>
  <si>
    <t>A3</t>
  </si>
  <si>
    <t>Materasso per cuccette (BLISTER)</t>
  </si>
  <si>
    <t>A4</t>
  </si>
  <si>
    <t>Tappeto in gomma, spessore minimo 17 mm</t>
  </si>
  <si>
    <t>m²</t>
  </si>
  <si>
    <t>A5</t>
  </si>
  <si>
    <t>POSTE</t>
  </si>
  <si>
    <t>A6</t>
  </si>
  <si>
    <t>Tipo Lombardia</t>
  </si>
  <si>
    <t>A7</t>
  </si>
  <si>
    <t>Tipo Piemonte</t>
  </si>
  <si>
    <t>A8</t>
  </si>
  <si>
    <t>Tipo Olanda</t>
  </si>
  <si>
    <t>B) AUTOCATTURANTI E BATTIFIANCHI</t>
  </si>
  <si>
    <t>B1</t>
  </si>
  <si>
    <t>Auotocatturanti da 1  o 1  ¼ (per animali adulti, per rimonta o salvavita)</t>
  </si>
  <si>
    <t>B2</t>
  </si>
  <si>
    <t>Battifianco fineposta o interposta</t>
  </si>
  <si>
    <t>B3</t>
  </si>
  <si>
    <t>Battifianco da 2   per cuccette</t>
  </si>
  <si>
    <t>C) MANGIATOIE</t>
  </si>
  <si>
    <t>C1</t>
  </si>
  <si>
    <t>in acciaio</t>
  </si>
  <si>
    <t>m</t>
  </si>
  <si>
    <t>C2</t>
  </si>
  <si>
    <t>in cemento armato</t>
  </si>
  <si>
    <t>C3</t>
  </si>
  <si>
    <t>in cemento armato con rivestimento in acciaio inox</t>
  </si>
  <si>
    <t>C4</t>
  </si>
  <si>
    <t>Portarullo per sale</t>
  </si>
  <si>
    <t>D) ABBEVERATOI</t>
  </si>
  <si>
    <t>D1</t>
  </si>
  <si>
    <t>in calcestruzzo con tazzetta</t>
  </si>
  <si>
    <t>D2</t>
  </si>
  <si>
    <t>in acciaio inox ribaltabili da cm 100</t>
  </si>
  <si>
    <t>D3</t>
  </si>
  <si>
    <t>Antigelo completo</t>
  </si>
  <si>
    <t>E) ATTREZZATURE VARIE PER STALLA</t>
  </si>
  <si>
    <t>E1</t>
  </si>
  <si>
    <t>Gruppo ventilatore completo</t>
  </si>
  <si>
    <t>E2</t>
  </si>
  <si>
    <t>Vasca lavapiedi in acciaio inox, capacità lt 150</t>
  </si>
  <si>
    <t>E3</t>
  </si>
  <si>
    <t>Cunetta di scolo di larghezza cm 40, formata da platea e  doppio cordolo in calcestruzzo, finita, in opera</t>
  </si>
  <si>
    <t>F) PAVIMENTI, RASTRELLIERE E RECINZIONI</t>
  </si>
  <si>
    <t>F1</t>
  </si>
  <si>
    <t>Pavimento fessurato (grigliato) in pannelli prefabbricati (spessore 30 cm), compresa la formazione del letto di posa, finito in opera:</t>
  </si>
  <si>
    <t>F2</t>
  </si>
  <si>
    <t>Rastrelliera a ritti registrabili verticali da 1  ¼, h 150, in opera</t>
  </si>
  <si>
    <t>F3</t>
  </si>
  <si>
    <t>Chiudenda palificata con rete metallica zincata (altezza minima cm 150), in opera - se realizzata in tre ordini di filo zincato, il prezzo dovrà essere ridotto del 15%-</t>
  </si>
  <si>
    <t>F4</t>
  </si>
  <si>
    <t>Recinto a 3 tubi orizzontali da 1  ¼ con montanti in IPE da 100 zincati o altro, in opera</t>
  </si>
  <si>
    <t>F5</t>
  </si>
  <si>
    <t>Cancello costituito da 3 tubi orizzontali da 2", altezza minima cm 110, in opera</t>
  </si>
  <si>
    <t>F6</t>
  </si>
  <si>
    <t>Cancello per separazione box a 4 barre orizzontali da 2" e barre piccole interne verticali, in opera</t>
  </si>
  <si>
    <t>F7</t>
  </si>
  <si>
    <t>Recinto per bestiame in legno di essenza forte con idoneo trattamento protettivo, diametro dei piantoni verticali 12-15 cm,  due o più traverse orizzontali diametro 10 cm, giunzioni con viti e bulloni, in opera</t>
  </si>
  <si>
    <t>G) ATTREZZATURE PER APICOLTURA</t>
  </si>
  <si>
    <t>G1</t>
  </si>
  <si>
    <t>Arnia da nomadismo a cubo, con telaini, completa, con fondo antivarroa</t>
  </si>
  <si>
    <t>II</t>
  </si>
  <si>
    <t>IRRIGAZIONE</t>
  </si>
  <si>
    <t>A) MANUFATTI E ATTREZZATURE IRRIGUE</t>
  </si>
  <si>
    <t>Scavo in galleria in terreno di qualsiasi natura e consistenza, senza esclusioni, eseguito con qualsiasi mezzo, compresi l'impiego di robuste armature, l'aggottamento delle acque, l'illuminazione e l'areazione della galleria, il trasporto delle materie scavate a rifiuto e ogni altro onere:</t>
  </si>
  <si>
    <t>m³</t>
  </si>
  <si>
    <t xml:space="preserve">Formazione di elevato arginale con materiali idonei provenienti da cave di prestito aperte ed esercite a cura e spese dell'impresa, compresi la regolarizzazione delle scarpate ed ogni onere: </t>
  </si>
  <si>
    <t xml:space="preserve">Lisciatura semplice di platea di canale a muratura fresca con spolvero di cemento puro tipo 325 in ragione di 5 kg/m² </t>
  </si>
  <si>
    <t>Canalizzazione eseguita con mezzi - tubi di cemento con giunto semplice a dente, in opera, compresi scavo e rinterro, sigillature delle giunzioni, (eventuale rinfianco e piano d'appoggio in cls da conteggiarsi a parte) con diametro interno di:</t>
  </si>
  <si>
    <t>diam cm 30</t>
  </si>
  <si>
    <t>%PROP3+%PROP4</t>
  </si>
  <si>
    <t>diam cm 40</t>
  </si>
  <si>
    <t>diam cm 50</t>
  </si>
  <si>
    <t>diam cm 60</t>
  </si>
  <si>
    <t>A9</t>
  </si>
  <si>
    <t>Canalizzazione eseguita con tubo di cemento con giunto semplice a dente, in opera, compresi scavo e rinterro, sigillature delle giunzioni, (eventuale rinfianco e piano d'appoggio in cls da conteggiarsi a parte) con diametro interno di:</t>
  </si>
  <si>
    <t>A10</t>
  </si>
  <si>
    <t>A11</t>
  </si>
  <si>
    <t>A12</t>
  </si>
  <si>
    <t>A13</t>
  </si>
  <si>
    <t>A14</t>
  </si>
  <si>
    <t>diam cm 70</t>
  </si>
  <si>
    <t>A15</t>
  </si>
  <si>
    <t>diam cm 80</t>
  </si>
  <si>
    <t>A16</t>
  </si>
  <si>
    <t>diam cm 90</t>
  </si>
  <si>
    <t>A17</t>
  </si>
  <si>
    <t>diam cm 100</t>
  </si>
  <si>
    <t>A18</t>
  </si>
  <si>
    <t>Canalizzazione eseguita in tubi autoportanti in cemento non armato, con giunto a bicchiere, compresi scavo, formazione del letto di posa, sigillatura dei giunti, guarnizioni, rinterro ed ogni altro onere, in opera, con diametro interno di:</t>
  </si>
  <si>
    <t>A19</t>
  </si>
  <si>
    <t>A20</t>
  </si>
  <si>
    <t>A21</t>
  </si>
  <si>
    <t>A22</t>
  </si>
  <si>
    <t>A23</t>
  </si>
  <si>
    <t>A24</t>
  </si>
  <si>
    <t>A25</t>
  </si>
  <si>
    <t>A26</t>
  </si>
  <si>
    <t>A27</t>
  </si>
  <si>
    <t>Fornitura e posa in opera di pozzetti prefabbricati compreso scavo, formazione del letto di posa, collegamento alle condotte di afflusso e deflusso, rinterro e ogni altro onere per dare il lavoro finito a perfetta regola d'arte, dimensionati secondo le tubazioni in cls con diametro interno di:</t>
  </si>
  <si>
    <t>A28</t>
  </si>
  <si>
    <t>a) diam cm 30</t>
  </si>
  <si>
    <t>A29</t>
  </si>
  <si>
    <t>b) diam cm 40</t>
  </si>
  <si>
    <t>A30</t>
  </si>
  <si>
    <t>c) diam cm 50 - 60</t>
  </si>
  <si>
    <t>A31</t>
  </si>
  <si>
    <t>d) diam cm 70 - 80</t>
  </si>
  <si>
    <t>A32</t>
  </si>
  <si>
    <t>Pozzetti di qualunque genere in conglomerato cementizio semplice od armato gettato in opera compreso ferro, casserature, scavo, rinterro e ogni altro onere per dare il lavoro finito a perfetta regola d'arte, dimensionati secondo le tubazioni in cls con diametro interno di:</t>
  </si>
  <si>
    <t>A33</t>
  </si>
  <si>
    <t>A34</t>
  </si>
  <si>
    <t>A35</t>
  </si>
  <si>
    <t>A36</t>
  </si>
  <si>
    <t>A37</t>
  </si>
  <si>
    <t>Fornitura e posa in opera di coperture carrabili in cls per pozzetti di cui alle voci II A27 e II A32:</t>
  </si>
  <si>
    <t>A38</t>
  </si>
  <si>
    <t>per pozzetto tipo a)</t>
  </si>
  <si>
    <t>A39</t>
  </si>
  <si>
    <t>per pozzetto tipo b)</t>
  </si>
  <si>
    <t>A40</t>
  </si>
  <si>
    <t>per pozzetto tipo c)</t>
  </si>
  <si>
    <t>A41</t>
  </si>
  <si>
    <t>per pozzetto tipo d)</t>
  </si>
  <si>
    <t>A42</t>
  </si>
  <si>
    <t>Fornitura e posa in opera di grigliati carrabili in metallo a copertura dei pozzetti di cui alle voci II A27 e II A32:</t>
  </si>
  <si>
    <t>A43</t>
  </si>
  <si>
    <t>A44</t>
  </si>
  <si>
    <t>A45</t>
  </si>
  <si>
    <t>A46</t>
  </si>
  <si>
    <t>A47</t>
  </si>
  <si>
    <t>Fornitura e posa in opera di paratoie complete di telaio per pozzetti di cui alle voci II A27 e II A32</t>
  </si>
  <si>
    <t>A48</t>
  </si>
  <si>
    <t>per pozzetto tipo a) e b)</t>
  </si>
  <si>
    <t>A49</t>
  </si>
  <si>
    <t>A50</t>
  </si>
  <si>
    <t>Fornitura e posa in opera di canalette prefabbricate in c.a.vibrato dosato a 400 kg/m³ di cemento tipo 425 in elementi monolitici da m 5 di lunghezza, con sella incorporata compresi lo scavo, la preparazione del fondo, l' eventuale basamento  in cls anche armato relativo ai punti di giunzione, il giunto di dilatazione con cordone di mastice bituminoso e anima di canapa o sigillatura degli elementi, la sagomatura ed inzeppatura delle sponde, gli elementi speciali per ferma e la derivazione e per bocchelli ed ogni altro onere compreso il trasporto al sito di posa:</t>
  </si>
  <si>
    <t>A51</t>
  </si>
  <si>
    <t>con sezione interna sino a m² 0,20</t>
  </si>
  <si>
    <t>A52</t>
  </si>
  <si>
    <t>con sezione interna sino a m² 0,25</t>
  </si>
  <si>
    <t>A53</t>
  </si>
  <si>
    <t>con sezione interna sino a m² 0,32</t>
  </si>
  <si>
    <t>A54</t>
  </si>
  <si>
    <t>con sezione interna sino a m² 0,40</t>
  </si>
  <si>
    <t>A55</t>
  </si>
  <si>
    <t>con sezione interna sino a m² 0,45</t>
  </si>
  <si>
    <t>A56</t>
  </si>
  <si>
    <t>con sezione interna sino a m² 0,55</t>
  </si>
  <si>
    <t>A57</t>
  </si>
  <si>
    <t>con sezione interna sino a m² 0,70</t>
  </si>
  <si>
    <t>A58</t>
  </si>
  <si>
    <t>con sezione interna sino a m² 0,85</t>
  </si>
  <si>
    <t>A59</t>
  </si>
  <si>
    <t>con sezione interna sino a m² 1,30</t>
  </si>
  <si>
    <t>A60</t>
  </si>
  <si>
    <t>con sezione interna sino a m² 1,70</t>
  </si>
  <si>
    <t>A61</t>
  </si>
  <si>
    <t>con sezione interna sino a m² 1,80</t>
  </si>
  <si>
    <t>A62</t>
  </si>
  <si>
    <t>Fornitura e posa in opera di canalette prefabbricate in c.a. vibrato dosato a 400 kg/m³ di cemento tipo 425 in elementi monolitici da m 2,5 di lunghezza, con sella incorporata compresi lo scavo, la preparazione del fondo, l' eventuale basamento in cls anche armato relativo ai punti di giunzione, il giunto di dilatazione con cordone di mastice bituminoso e anima di canapa o sigillatura degli elementi, la sagomatura ed inzeppatura delle sponde, gli elementi speciali per ferma e la derivazione e per bocchelli ed ogni altro onere compreso il trasporto al sito di posa:</t>
  </si>
  <si>
    <t>A63</t>
  </si>
  <si>
    <t>A64</t>
  </si>
  <si>
    <t>con sezione interna sino a m² 0,30</t>
  </si>
  <si>
    <t>A65</t>
  </si>
  <si>
    <t>con sezione interna sino a m² 0,60</t>
  </si>
  <si>
    <t>A66</t>
  </si>
  <si>
    <t>con sezione interna sino a m² 0,80</t>
  </si>
  <si>
    <t>A67</t>
  </si>
  <si>
    <t>con sezione interna sino a m² 1,00</t>
  </si>
  <si>
    <t>A68</t>
  </si>
  <si>
    <t>con sezione interna sino a m² 1,25</t>
  </si>
  <si>
    <t>A69</t>
  </si>
  <si>
    <t>con sezione interna sino a m² 1,50</t>
  </si>
  <si>
    <t>A70</t>
  </si>
  <si>
    <t>con sezione interna sino a m² 1,90</t>
  </si>
  <si>
    <t>A71</t>
  </si>
  <si>
    <t>con sezione interna sino a m² 2,20</t>
  </si>
  <si>
    <t>A72</t>
  </si>
  <si>
    <t>con sezione interna sino a m² 2,70</t>
  </si>
  <si>
    <t>A73</t>
  </si>
  <si>
    <t>Fornitura e posa in opera di canalette prefabbricate in c.a. vibrato dosato a 400 kg/m³ di cemento tipo 425 in elementi monolitici da m 1 di lunghezza, con sella incorporata compresi lo scavo, la preparazione del fondo, il giunto di dilatazione con cordone di mastice bituminoso e anima di canapa o sigillatura degli elementi, la sagomatura ed inzeppatura delle sponde, gli elementi speciali per ferma e la derivazione e per bocchelli ed ogni altro onere compreso il trasporto al sito di posa (eventuale basamento in conglomerato cementizio Rock&gt;250 kg/cmq armato con doppio strato di rete elettrosaldata da conteggiarsi a parte)</t>
  </si>
  <si>
    <t>A74</t>
  </si>
  <si>
    <t>con sezione interna sino a m² 0,75</t>
  </si>
  <si>
    <t>A75</t>
  </si>
  <si>
    <t>con sezione interna sino a m² 1,63</t>
  </si>
  <si>
    <t>A76</t>
  </si>
  <si>
    <t>con sezione interna sino a m² 2,00</t>
  </si>
  <si>
    <t>A77</t>
  </si>
  <si>
    <t>con sezione interna sino a m² 2,65</t>
  </si>
  <si>
    <t>A78</t>
  </si>
  <si>
    <t>Rivestimenti spondali di canali esistenti, riferiti ad una sponda, mediante fornitura e posa in opera di lastre prefabbricate con piede d'appoggio in c. a. v. di lunghezza sino a m. 2,5 compresi scavo, preparazione del fondo, fondazione in cls anche armato, sigillatura degli elementi, ed ogni altro onere;</t>
  </si>
  <si>
    <t>A79</t>
  </si>
  <si>
    <t>con altezza sino a m 1,50</t>
  </si>
  <si>
    <t>%PROP4+%PROP5bis</t>
  </si>
  <si>
    <t>A80</t>
  </si>
  <si>
    <t>con altezza sino a m 1,60</t>
  </si>
  <si>
    <t>A81</t>
  </si>
  <si>
    <t>con altezza sino a m 1,80</t>
  </si>
  <si>
    <t>A82</t>
  </si>
  <si>
    <t>con altezza sino a m 2,00</t>
  </si>
  <si>
    <t>A83</t>
  </si>
  <si>
    <t>con altezza sino a m 2,20</t>
  </si>
  <si>
    <t>A84</t>
  </si>
  <si>
    <t>con altezza sino a m 2,50</t>
  </si>
  <si>
    <t>A85</t>
  </si>
  <si>
    <t>Rivestimenti spondali di canali esistenti, riferiti ad una sponda, mediante fornitura e posa in opera di lastre prefabbricate in c. a. v., di spessore non inferiore a cm 12, compresi scavo, preparazione del fondo, fondazione in cls anche armato, sigillatura degli elementi, ed ogni onere:</t>
  </si>
  <si>
    <t>A86</t>
  </si>
  <si>
    <t>con altezza sino a m 1,40</t>
  </si>
  <si>
    <t>A87</t>
  </si>
  <si>
    <t>A88</t>
  </si>
  <si>
    <t>A89</t>
  </si>
  <si>
    <t>A90</t>
  </si>
  <si>
    <t>Rivestimenti spondali di canali esistenti, riferiti ad una sponda, mediante fornitura e posa in opera di lastre prefabbricate in c. a. v., di spessore inferiore a cm 12, compresi scavo, preparazione del fondo, fondazione in cls anche armato, sigillatura degli elementi, ed ogni onere:</t>
  </si>
  <si>
    <t>A91</t>
  </si>
  <si>
    <t>con altezza sino a m 1,00</t>
  </si>
  <si>
    <t>A92</t>
  </si>
  <si>
    <t>con altezza sino a m 1,20</t>
  </si>
  <si>
    <t>A93</t>
  </si>
  <si>
    <t>A94</t>
  </si>
  <si>
    <t>A95</t>
  </si>
  <si>
    <t>Fornitura e posa di elementi scatolari prefabbricati in cemento armato vibrocompresso, adatti a sopportare carichi stradali di prima categoria, comprensiva di trasporto al sito di impiego, posa in opera su platea in calcestruzzo o letto in ciottoli e ghiaia, sigillatura tra gli elementi con guarnizione in resina di polietilene espanso completata con malta di cemento; compreso lo scavo di sbancamento, la formazione della platea di appoggio e la sovrastante soletta per la ripartizione dei carichi in conglomerato cementizio Rock&gt;250 kg/cmq armati con rete elettrosaldata ed ogni altro onere.</t>
  </si>
  <si>
    <t>A96</t>
  </si>
  <si>
    <t>con dimensioni interne 100*80 cm</t>
  </si>
  <si>
    <t>A97</t>
  </si>
  <si>
    <t>con dimensioni interne 120*100 cm</t>
  </si>
  <si>
    <t>A98</t>
  </si>
  <si>
    <t>con dimensioni interne 140*120 cm</t>
  </si>
  <si>
    <t>A99</t>
  </si>
  <si>
    <t>con dimensioni interne 160*100 cm</t>
  </si>
  <si>
    <t>A100</t>
  </si>
  <si>
    <t>con dimensioni interne 150*150 cm</t>
  </si>
  <si>
    <t>A101</t>
  </si>
  <si>
    <t>con dimensioni interne 200*100 cm</t>
  </si>
  <si>
    <t>A102</t>
  </si>
  <si>
    <t>con dimensioni interne 200*125 cm</t>
  </si>
  <si>
    <t>A103</t>
  </si>
  <si>
    <t>con dimensioni interne 200*150 cm</t>
  </si>
  <si>
    <t>A104</t>
  </si>
  <si>
    <t>con dimensioni interne 200*200 cm</t>
  </si>
  <si>
    <t>A105</t>
  </si>
  <si>
    <t>con dimensioni interne 250*100 cm</t>
  </si>
  <si>
    <t>A106</t>
  </si>
  <si>
    <t>con dimensioni interne 250*150 cm</t>
  </si>
  <si>
    <t>A107</t>
  </si>
  <si>
    <t>con dimensioni interne 250*200 cm</t>
  </si>
  <si>
    <t>A108</t>
  </si>
  <si>
    <t>con dimensioni interne 300*150 cm</t>
  </si>
  <si>
    <t>A109</t>
  </si>
  <si>
    <t>con dimensioni interne 300*200 cm</t>
  </si>
  <si>
    <t>A110</t>
  </si>
  <si>
    <t>con dimensioni interne 320*270 cm</t>
  </si>
  <si>
    <t>A111</t>
  </si>
  <si>
    <t>con dimensioni interne 400*220 cm</t>
  </si>
  <si>
    <t>A112</t>
  </si>
  <si>
    <t>Esecuzione di scogliere con massi di pietra naturale provenienti da cave aperte per conto dell'impresa</t>
  </si>
  <si>
    <t>A113</t>
  </si>
  <si>
    <t>di volume non inferiore a m³ 0,3 e di peso superiore a q 8, per gettate subacquee e alla rinfusa, per nuove difese o per completamento di quelle preesistenti, compresi le indennità di cava o di passaggio, la preparazione del fondo ed ogni altro onere per dare l'opera eseguita a regola d'arte:</t>
  </si>
  <si>
    <t>q</t>
  </si>
  <si>
    <t>A114</t>
  </si>
  <si>
    <t>Esecuzione di scogliere come alla voce II A112, ma con massi sistemati in modo da ottenere la sagoma prescritta, compreso l'intasamento dei vani con materiale di risulta dagli scavi e/o fornito dall'impresa:</t>
  </si>
  <si>
    <t>A115</t>
  </si>
  <si>
    <t>Esecuzione di scogliere come alla voce II A112, ma con massi sistemati in modo da ottenere la sagoma prescritta, compreso l'intasamento dei vuoti in cls R'ck 200 in quantità non inferiore a m³ 0,25 con materiale di risulta dagli scavi e/o fornito dall'impresa:</t>
  </si>
  <si>
    <t>A116</t>
  </si>
  <si>
    <t>Fornitura e posa in opera di tubi saldati in acciaio dotati di rivestimento bituminoso normale e di giunto a bicchiere, compresi saldatura e fascia termoretraibile per il rivestimento delle giunzioni di linea, pezzi speciali, ed ogni altro onere per dare l'opera finita e funzionante. I tubi devono essere conformi alle vigenti prescrizioni tecniche. Lo scavo della trincea di allogamento delle condotte dovra essere conteggiato a parte solo per profondità di scavo superiore a cm 100. Per profondità inferiori lo scavo si intende già compreso nei prezzi sotto indicati. Per diametri nominali interni di:</t>
  </si>
  <si>
    <t>A117</t>
  </si>
  <si>
    <t>diam mm 50</t>
  </si>
  <si>
    <t>A118</t>
  </si>
  <si>
    <t>diam mm 65</t>
  </si>
  <si>
    <t>A119</t>
  </si>
  <si>
    <t>diam mm 80</t>
  </si>
  <si>
    <t>A120</t>
  </si>
  <si>
    <t>diam mm 100</t>
  </si>
  <si>
    <t>A121</t>
  </si>
  <si>
    <t>diam mm 125</t>
  </si>
  <si>
    <t>A122</t>
  </si>
  <si>
    <t>diam mm 150</t>
  </si>
  <si>
    <t>A123</t>
  </si>
  <si>
    <t>diam mm 200</t>
  </si>
  <si>
    <t>A124</t>
  </si>
  <si>
    <t>diam mm 250</t>
  </si>
  <si>
    <t>A125</t>
  </si>
  <si>
    <t>diam mm 300</t>
  </si>
  <si>
    <t>A126</t>
  </si>
  <si>
    <t>Fornitura e posa in opera di condotte in  "PVC" o "PVC Bi-Orientato", compresi il bauletto di posa di sabbia o terreno vagliato di protezione della tubazione, negli spessori prescritti dalle norme di posa indicate dalle ditte produttrici delle tubazioni, giunti, passanti, bout, curve, croci, te, riduzioni, la posa in opera degli idranti irrigui, prove di pressione ed ogni altro onere per dare le condotte eseguite a perfetta regola d'arte. Lo scavo della trincea di allogamento delle condotte dovrà essere conteggiato a parte solo per profondità di scavo superiore a cm 100. Per profondità inferiori lo scavo si intende già compreso nei prezzi sotto indicati:</t>
  </si>
  <si>
    <t>A127</t>
  </si>
  <si>
    <t>PVC-PN fino a 6 atm diametro esterno mm 63</t>
  </si>
  <si>
    <t>A128</t>
  </si>
  <si>
    <t>PVC-PN fino a 6 atm diametro esterno mm 75</t>
  </si>
  <si>
    <t>A129</t>
  </si>
  <si>
    <t>PVC-PN fino a 6 atm diametro esterno mm 90</t>
  </si>
  <si>
    <t>A130</t>
  </si>
  <si>
    <t>PVC-PN fino a 6 atm diametro esterno mm 110</t>
  </si>
  <si>
    <t>A131</t>
  </si>
  <si>
    <t>PVC-PN fino a 6 atm diametro esterno mm 125</t>
  </si>
  <si>
    <t>A132</t>
  </si>
  <si>
    <t>PVC-PN fino a 6 atm diametro esterno mm 140</t>
  </si>
  <si>
    <t>A133</t>
  </si>
  <si>
    <t>PVC-PN fino a 6 atm diametro esterno mm 160</t>
  </si>
  <si>
    <t>A134</t>
  </si>
  <si>
    <t>PVC-PN fino a 6 atm diametro esterno mm 180</t>
  </si>
  <si>
    <t>A135</t>
  </si>
  <si>
    <t>PVC-PN fino a 6 atm diametro esterno mm 200</t>
  </si>
  <si>
    <t>A136</t>
  </si>
  <si>
    <t>PVC-PN fino a 6 atm diametro esterno mm 225</t>
  </si>
  <si>
    <t>A137</t>
  </si>
  <si>
    <t>PVC-PN fino a 6 atm diametro esterno mm 250</t>
  </si>
  <si>
    <t>A138</t>
  </si>
  <si>
    <t>PVC-PN fino a 6 atm diametro esterno mm 280</t>
  </si>
  <si>
    <t>A139</t>
  </si>
  <si>
    <t>PVC-PN fino a 6 atm diametro esterno mm 315</t>
  </si>
  <si>
    <t>A140</t>
  </si>
  <si>
    <t>PVC-PN fino a 10 atm diametro esterno mm 63</t>
  </si>
  <si>
    <t>A141</t>
  </si>
  <si>
    <t>PVC-PN fino a 10 atm diametro esterno mm 75</t>
  </si>
  <si>
    <t>A142</t>
  </si>
  <si>
    <t>PVC-PN fino a 10 atm diametro esterno mm 90</t>
  </si>
  <si>
    <t>A143</t>
  </si>
  <si>
    <t>PVC-PN fino a 10 atm diametro esterno mm 110</t>
  </si>
  <si>
    <t>A144</t>
  </si>
  <si>
    <t>PVC-PN fino a 10 atm diametro esterno mm 125</t>
  </si>
  <si>
    <t>A145</t>
  </si>
  <si>
    <t>PVC-PN fino a 10 atm diametro esterno mm 140</t>
  </si>
  <si>
    <t>A146</t>
  </si>
  <si>
    <t>PVC-PN fino a 10 atm diametro esterno mm 160</t>
  </si>
  <si>
    <t>A147</t>
  </si>
  <si>
    <t>PVC-PN fino a 10 atm diametro esterno mm 180</t>
  </si>
  <si>
    <t>A148</t>
  </si>
  <si>
    <t>PVC-PN fino a 10 atm diametro esterno mm 200</t>
  </si>
  <si>
    <t>A149</t>
  </si>
  <si>
    <t>PVC-PN fino a 10 atm diametro esterno mm 225</t>
  </si>
  <si>
    <t>A150</t>
  </si>
  <si>
    <t>PVC-PN fino a 10 atm diametro esterno mm 250</t>
  </si>
  <si>
    <t>A151</t>
  </si>
  <si>
    <t>PVC-PN fino a 10 atm diametro esterno mm 280</t>
  </si>
  <si>
    <t>A152</t>
  </si>
  <si>
    <t>PVC-PN fino a 10 atm diametro esterno mm 315</t>
  </si>
  <si>
    <t>A153</t>
  </si>
  <si>
    <t>PVC-PN fino a 16 atm diametro esterno mm 63</t>
  </si>
  <si>
    <t>A154</t>
  </si>
  <si>
    <t>PVC-PN fino a 16 atm diametro esterno mm 75</t>
  </si>
  <si>
    <t>A155</t>
  </si>
  <si>
    <t>PVC-PN fino a 16 atm diametro esterno mm 90</t>
  </si>
  <si>
    <t>A156</t>
  </si>
  <si>
    <t>PVC-PN fino a 16 atm diametro esterno mm 110</t>
  </si>
  <si>
    <t>A157</t>
  </si>
  <si>
    <t>PVC-PN fino a 16 atm diametro esterno mm 125</t>
  </si>
  <si>
    <t>A158</t>
  </si>
  <si>
    <t>PVC-PN fino a 16 atm diametro esterno mm 140</t>
  </si>
  <si>
    <t>A159</t>
  </si>
  <si>
    <t>PVC-PN fino a 16 atm diametro esterno mm 160</t>
  </si>
  <si>
    <t>A160</t>
  </si>
  <si>
    <t>PVC-PN fino a 16 atm diametro esterno mm 180</t>
  </si>
  <si>
    <t>A161</t>
  </si>
  <si>
    <t>PN fino a 16 atm diametro esterno mm 200</t>
  </si>
  <si>
    <t>A162</t>
  </si>
  <si>
    <t>PVC Biorientato-PN 12,5 diam esterno mm 90</t>
  </si>
  <si>
    <t>A163</t>
  </si>
  <si>
    <t>PVC Biorientato-PN 12,5 diam esterno mm 110</t>
  </si>
  <si>
    <t>A164</t>
  </si>
  <si>
    <t>PVC Biorientato-PN 12,5 diam esterno mm 140</t>
  </si>
  <si>
    <t>A165</t>
  </si>
  <si>
    <t>PVC Biorientato-PN 12,5 diam esterno mm 160</t>
  </si>
  <si>
    <t>A166</t>
  </si>
  <si>
    <t>PVC Biorientato-PN 12,5 diam esterno mm 200</t>
  </si>
  <si>
    <t>A167</t>
  </si>
  <si>
    <t>PVC Biorientato-PN 12,5 diam esterno mm 250</t>
  </si>
  <si>
    <t>A168</t>
  </si>
  <si>
    <t>PVC Biorientato-PN 12,5 diam esterno mm 315</t>
  </si>
  <si>
    <t>A169</t>
  </si>
  <si>
    <t>PVC Biorientato-PN 12,5 diam esterno mm 400</t>
  </si>
  <si>
    <t>A170</t>
  </si>
  <si>
    <t>PVC Biorientato-PN 12,5 diam esterno mm 500</t>
  </si>
  <si>
    <t>A171</t>
  </si>
  <si>
    <t>PVC Biorientato-PN 16 diam esterno mm 90</t>
  </si>
  <si>
    <t>A172</t>
  </si>
  <si>
    <t>PVC Biorientato-PN 16 diam esterno mm 110</t>
  </si>
  <si>
    <t>A173</t>
  </si>
  <si>
    <t>PVC Biorientato-PN 16 diam esterno mm 140</t>
  </si>
  <si>
    <t>A174</t>
  </si>
  <si>
    <t>PVC Biorientato-PN 16 diam esterno mm 160</t>
  </si>
  <si>
    <t>A175</t>
  </si>
  <si>
    <t>PVC Biorientato-PN 16 diam esterno mm 200</t>
  </si>
  <si>
    <t>A176</t>
  </si>
  <si>
    <t>PVC Biorientato-PN 16 diam esterno mm 250</t>
  </si>
  <si>
    <t>A177</t>
  </si>
  <si>
    <t>PVC Biorientato-PN 16 diam esterno mm 315</t>
  </si>
  <si>
    <t>A178</t>
  </si>
  <si>
    <t>PVC Biorientato-PN 16 diam esterno mm 400</t>
  </si>
  <si>
    <t>A179</t>
  </si>
  <si>
    <t>PVC Biorientato-PN 16 diam esterno mm 500</t>
  </si>
  <si>
    <t>A180</t>
  </si>
  <si>
    <t>PVC Biorientato-PN 25 diam esterno mm 90</t>
  </si>
  <si>
    <t>A181</t>
  </si>
  <si>
    <t>PVC Biorientato-PN 25 diam esterno mm 110</t>
  </si>
  <si>
    <t>A182</t>
  </si>
  <si>
    <t>PVC Biorientato-PN 25 diam esterno mm 140</t>
  </si>
  <si>
    <t>A183</t>
  </si>
  <si>
    <t>PVC Biorientato-PN 25 diam esterno mm 160</t>
  </si>
  <si>
    <t>A184</t>
  </si>
  <si>
    <t>PVC Biorientato-PN 25 diam esterno mm 200</t>
  </si>
  <si>
    <t>A185</t>
  </si>
  <si>
    <t>PVC Biorientato-PN 25 diam esterno mm 250</t>
  </si>
  <si>
    <t>A186</t>
  </si>
  <si>
    <t>PVC Biorientato-PN 25 diam esterno mm 315</t>
  </si>
  <si>
    <t>A187</t>
  </si>
  <si>
    <t>PVC Biorientato-PN 25 diam esterno mm 400</t>
  </si>
  <si>
    <t>A188</t>
  </si>
  <si>
    <t>PVC Biorientato-PN 25 diam esterno mm 500</t>
  </si>
  <si>
    <t>A189</t>
  </si>
  <si>
    <t>Fornitura e posa in opera di condotte in PEAD compresi il bauletto di posa di sabbia o terreno vagliato di protezione della tubazione, negli spessori prescritti dalle norme di posa indicate dalle ditte produttrici delle tubazioni, giunti, passanti, bout, curve, croci, te, riduzioni, la posa in opera degli idranti irrigui, prove di pressione ed ogni altro onere per dare le condotte eseguite a perfetta regola d'arte. I tubi debbono essere conformi alle vigenti prescrizioni tecniche. Lo scavo della trincea di allogamento delle condotte dovra essere conteggiato a parte solo per profondità di scavo superiore a cm 100. Per profondità inferiori lo scavo si intende già compreso nei prezzi sotto indicati:</t>
  </si>
  <si>
    <t>A190</t>
  </si>
  <si>
    <t>PN fino a 6 atm diametro esterno mm 32</t>
  </si>
  <si>
    <t>A191</t>
  </si>
  <si>
    <t>PN fino a 6 atm diametro esterno mm 40</t>
  </si>
  <si>
    <t>A192</t>
  </si>
  <si>
    <t>PN fino a 6 atm diametro esterno mm 50</t>
  </si>
  <si>
    <t>A193</t>
  </si>
  <si>
    <t>PN fino a 6 atm diametro esterno mm 63</t>
  </si>
  <si>
    <t>A194</t>
  </si>
  <si>
    <t>PN fino a 6 atm diametro esterno mm 75</t>
  </si>
  <si>
    <t>A195</t>
  </si>
  <si>
    <t>PN fino a 6 atm diametro esterno mm 90</t>
  </si>
  <si>
    <t>A196</t>
  </si>
  <si>
    <t>PN fino a 6 atm diametro esterno mm 110</t>
  </si>
  <si>
    <t>A197</t>
  </si>
  <si>
    <t>PN fino a 6 atm diametro esterno mm 125</t>
  </si>
  <si>
    <t>A198</t>
  </si>
  <si>
    <t>PN fino a 6 atm diametro esterno mm 140</t>
  </si>
  <si>
    <t>A199</t>
  </si>
  <si>
    <t>PN fino a 6 atm diametro esterno mm 160</t>
  </si>
  <si>
    <t>A200</t>
  </si>
  <si>
    <t>PN fino a 6 atm diametro esterno mm 180</t>
  </si>
  <si>
    <t>A201</t>
  </si>
  <si>
    <t>PN fino a 6 atm diametro esterno mm 200</t>
  </si>
  <si>
    <t>A202</t>
  </si>
  <si>
    <t>PN fino a 6 atm diametro esterno mm 225</t>
  </si>
  <si>
    <t>A203</t>
  </si>
  <si>
    <t>PN fino a 6 atm diametro esterno mm 250</t>
  </si>
  <si>
    <t>A204</t>
  </si>
  <si>
    <t>PN fino a 6 atm diametro esterno mm 280</t>
  </si>
  <si>
    <t>A205</t>
  </si>
  <si>
    <t>PN fino a 6 atm diametro esterno mm 315</t>
  </si>
  <si>
    <t>A206</t>
  </si>
  <si>
    <t>PN fino a 10 atm diametro esterno mm 32</t>
  </si>
  <si>
    <t>A207</t>
  </si>
  <si>
    <t>PN fino a 10 atm diametro esterno mm 40</t>
  </si>
  <si>
    <t>A208</t>
  </si>
  <si>
    <t>PN fino a 10 atm diametro esterno mm 50</t>
  </si>
  <si>
    <t>A209</t>
  </si>
  <si>
    <t>PN fino a 10 atm diametro esterno mm 63</t>
  </si>
  <si>
    <t>A210</t>
  </si>
  <si>
    <t>PN fino a 10 atm diametro esterno mm 75</t>
  </si>
  <si>
    <t>A211</t>
  </si>
  <si>
    <t>PN fino a 10 atm diametro esterno mm 90</t>
  </si>
  <si>
    <t>A212</t>
  </si>
  <si>
    <t>PN fino a 10 atm diametro esterno mm 110</t>
  </si>
  <si>
    <t>A213</t>
  </si>
  <si>
    <t>PN fino a 10 atm diametro esterno mm 125</t>
  </si>
  <si>
    <t>A214</t>
  </si>
  <si>
    <t>PN fino a 10 atm diametro esterno mm 140</t>
  </si>
  <si>
    <t>A215</t>
  </si>
  <si>
    <t>PN fino a 10 atm diametro esterno mm 160</t>
  </si>
  <si>
    <t>A216</t>
  </si>
  <si>
    <t>PN fino a 10 atm diametro esterno mm 180</t>
  </si>
  <si>
    <t>A217</t>
  </si>
  <si>
    <t>PN fino a 10 atm diametro esterno mm 200</t>
  </si>
  <si>
    <t>A218</t>
  </si>
  <si>
    <t>PN fino a 10 atm diametro esterno mm 225</t>
  </si>
  <si>
    <t>A219</t>
  </si>
  <si>
    <t>PN fino a 10 atm diametro esterno mm 250</t>
  </si>
  <si>
    <t>A220</t>
  </si>
  <si>
    <t>PN fino a 10 atm diametro esterno mm 280</t>
  </si>
  <si>
    <t>A221</t>
  </si>
  <si>
    <t>PN fino a 10 atm diametro esterno mm 315</t>
  </si>
  <si>
    <t>A222</t>
  </si>
  <si>
    <t>PN fino a 16 atm diametro esterno mm 32</t>
  </si>
  <si>
    <t>A223</t>
  </si>
  <si>
    <t>PN fino a 16 atm diametro esterno mm 40</t>
  </si>
  <si>
    <t>A224</t>
  </si>
  <si>
    <t>PN fino a 16 atm diametro esterno mm 50</t>
  </si>
  <si>
    <t>A225</t>
  </si>
  <si>
    <t>PN fino a 16 atm diametro esterno mm 63</t>
  </si>
  <si>
    <t>A226</t>
  </si>
  <si>
    <t>PN fino a 16 atm diametro esterno mm 75</t>
  </si>
  <si>
    <t>A227</t>
  </si>
  <si>
    <t>PN fino a 16 atm diametro esterno mm 90</t>
  </si>
  <si>
    <t>A228</t>
  </si>
  <si>
    <t>PN fino a 16 atm diametro esterno mm 110</t>
  </si>
  <si>
    <t>A229</t>
  </si>
  <si>
    <t>PN fino a 16 atm diametro esterno mm 125</t>
  </si>
  <si>
    <t>A230</t>
  </si>
  <si>
    <t>PN fino a 16 atm diametro esterno mm 140</t>
  </si>
  <si>
    <t>A231</t>
  </si>
  <si>
    <t>PN fino a 16 atm diametro esterno mm 160</t>
  </si>
  <si>
    <t>A232</t>
  </si>
  <si>
    <t>PN fino a 16 atm diametro esterno mm 180</t>
  </si>
  <si>
    <t>A233</t>
  </si>
  <si>
    <t>A234</t>
  </si>
  <si>
    <t>Fornitura di idranti irrigui automatici completi di te in metallo di derivazione con colonna montante e testa d'idrante:</t>
  </si>
  <si>
    <t>A235</t>
  </si>
  <si>
    <t>Diametro nominale colonna verticale 60 mm diametro esterno condotte sotterranee 75 mm</t>
  </si>
  <si>
    <t>A236</t>
  </si>
  <si>
    <t>Diametro nominale colonna verticale 60 mm diametro esterno condotte sotterranee 90 mm</t>
  </si>
  <si>
    <t>A237</t>
  </si>
  <si>
    <t>Diametro nominale colonna verticale 60 mm diametro esterno condotte sotterranee 110 mm</t>
  </si>
  <si>
    <t>A238</t>
  </si>
  <si>
    <t>Diametro nominale colonna verticale 60 mm diametro esterno condotte sotterranee 125 - 140 mm</t>
  </si>
  <si>
    <t>A239</t>
  </si>
  <si>
    <t>Diametro nominale colonna verticale 60 mm diametro esterno condotte sotterranee 120 mm</t>
  </si>
  <si>
    <t>A240</t>
  </si>
  <si>
    <t>Diametro nominale colonna verticale 60 mm diametro esterno condotte sotterranee 180 mm</t>
  </si>
  <si>
    <t>A241</t>
  </si>
  <si>
    <t>Diametro nominale colonna verticale 60 mm diametro esterno condotte sotterranee 200 mm</t>
  </si>
  <si>
    <t>A242</t>
  </si>
  <si>
    <t>Diametro nominale colonna verticale 60 mm diametro esterno condotte sotterranee 225 mm</t>
  </si>
  <si>
    <t>A243</t>
  </si>
  <si>
    <t>Diametro nominale colonna verticale 60 mm diametro esterno condotte sotterranee 250 mm</t>
  </si>
  <si>
    <t>A244</t>
  </si>
  <si>
    <t>Diametro nominale colonna verticale 60 mm diametro esterno condotte sotterranee 280 mm</t>
  </si>
  <si>
    <t>A245</t>
  </si>
  <si>
    <t>Diametro nominale colonna verticale 60 mm diametro esterno condotte sotterranee 315 mm</t>
  </si>
  <si>
    <t>A246</t>
  </si>
  <si>
    <t>Diametro nominale colonna verticale 80 mm diametro esterno condotte sotterranee 90 mm</t>
  </si>
  <si>
    <t>A247</t>
  </si>
  <si>
    <t>Diametro nominale colonna verticale 80 mm diametro esterno condotte sotterranee 110 mm</t>
  </si>
  <si>
    <t>A248</t>
  </si>
  <si>
    <t>Diametro nominale colonna verticale 80 mm diametro esterno condotte sotterranee 125 - 140 mm</t>
  </si>
  <si>
    <t>A249</t>
  </si>
  <si>
    <t>Diametro nominale colonna verticale 80 mm diametro esterno condotte sotterranee 160 mm</t>
  </si>
  <si>
    <t>A250</t>
  </si>
  <si>
    <t>Diametro nominale colonna verticale 80 mm diametro esterno condotte sotterranee 180 mm</t>
  </si>
  <si>
    <t>A251</t>
  </si>
  <si>
    <t>Diametro nominale colonna verticale 80 mm diametro esterno condotte sotterranee 200 mm</t>
  </si>
  <si>
    <t>A252</t>
  </si>
  <si>
    <t>Diametro nominale colonna verticale 80 mm diametro esterno condotte sotterranee 225 mm</t>
  </si>
  <si>
    <t>A253</t>
  </si>
  <si>
    <t>Diametro nominale colonna verticale 80 mm diametro esterno condotte sotterranee 250 mm</t>
  </si>
  <si>
    <t>A254</t>
  </si>
  <si>
    <t>Diametro nominale colonna verticale 80 mm diametro esterno condotte sotterranee 280 mm</t>
  </si>
  <si>
    <t>A255</t>
  </si>
  <si>
    <t>Diametro nominale colonna verticale 80 mm diametro esterno condotte sotterranee 315 mm</t>
  </si>
  <si>
    <t>A256</t>
  </si>
  <si>
    <t>Diametro nominale colonna verticale 100 mm diametro esterno condotte sotterranee 110 mm</t>
  </si>
  <si>
    <t>A257</t>
  </si>
  <si>
    <t>Diametro nominale colonna verticale 100 mm diametro esterno condotte sotterranee 125 - 140 mm</t>
  </si>
  <si>
    <t>A258</t>
  </si>
  <si>
    <t>Diametro nominale colonna verticale 100 mm diametro esterno condotte sotterranee 160 mm</t>
  </si>
  <si>
    <t>A259</t>
  </si>
  <si>
    <t>Diametro nominale colonna verticale 100 mm diametro esterno condotte sotterranee 180 mm</t>
  </si>
  <si>
    <t>A260</t>
  </si>
  <si>
    <t>Diametro nominale colonna verticale 100 mm diametro esterno condotte sotterranee 200 mm</t>
  </si>
  <si>
    <t>A261</t>
  </si>
  <si>
    <t>Diametro nominale colonna verticale 100 mm diametro esterno condotte sotterranee 225 mm</t>
  </si>
  <si>
    <t>A262</t>
  </si>
  <si>
    <t>Diametro nominale colonna verticale 100 mm diametro esterno condotte sotterranee 250 mm</t>
  </si>
  <si>
    <t>A263</t>
  </si>
  <si>
    <t>Diametro nominale colonna verticale 100 mm diametro esterno condotte sotterranee 280 mm</t>
  </si>
  <si>
    <t>A264</t>
  </si>
  <si>
    <t>Diametro nominale colonna verticale 100 mm diametro esterno condotte sotterranee 315 mm</t>
  </si>
  <si>
    <t>A265</t>
  </si>
  <si>
    <t>Fornitura e posa in opera di saracinesche a corpo piatto (PN 6) ed a corpo ovale (PN 10 e PN 16), in ghisa, completa di flange, raccordi, leva o volantino di manovra:</t>
  </si>
  <si>
    <t>A266</t>
  </si>
  <si>
    <t>PN 6 diam mm 40</t>
  </si>
  <si>
    <t>A267</t>
  </si>
  <si>
    <t>PN 6 diam mm 50</t>
  </si>
  <si>
    <t>A268</t>
  </si>
  <si>
    <t>PN 6 diam mm 65</t>
  </si>
  <si>
    <t>A269</t>
  </si>
  <si>
    <t>PN 6 diam mm 80</t>
  </si>
  <si>
    <t>A270</t>
  </si>
  <si>
    <t>PN 6 diam mm 100</t>
  </si>
  <si>
    <t>A271</t>
  </si>
  <si>
    <t>PN 6 diam mm 125</t>
  </si>
  <si>
    <t>A272</t>
  </si>
  <si>
    <t>PN 6 diam mm 150</t>
  </si>
  <si>
    <t>A273</t>
  </si>
  <si>
    <t>PN 6 diam mm 200</t>
  </si>
  <si>
    <t>A274</t>
  </si>
  <si>
    <t>PN 6 diam mm 250</t>
  </si>
  <si>
    <t>A275</t>
  </si>
  <si>
    <t>PN 6 diam mm 300</t>
  </si>
  <si>
    <t>A276</t>
  </si>
  <si>
    <t>PN 10 diam mm 40</t>
  </si>
  <si>
    <t>A277</t>
  </si>
  <si>
    <t>PN 10 diam mm 50</t>
  </si>
  <si>
    <t>A278</t>
  </si>
  <si>
    <t>PN 10 diam mm 65</t>
  </si>
  <si>
    <t>A279</t>
  </si>
  <si>
    <t>PN 10 diam mm 80</t>
  </si>
  <si>
    <t>A280</t>
  </si>
  <si>
    <t>PN 10 diam mm 100</t>
  </si>
  <si>
    <t>A281</t>
  </si>
  <si>
    <t>PN 10 diam mm 125</t>
  </si>
  <si>
    <t>A282</t>
  </si>
  <si>
    <t>PN 10 diam mm 150</t>
  </si>
  <si>
    <t>A283</t>
  </si>
  <si>
    <t>PN 10 diam mm 200</t>
  </si>
  <si>
    <t>A284</t>
  </si>
  <si>
    <t>PN 10 diam mm 250</t>
  </si>
  <si>
    <t>A285</t>
  </si>
  <si>
    <t>PN 10 diam mm 300</t>
  </si>
  <si>
    <t>A286</t>
  </si>
  <si>
    <t>PN 16 diam mm 40</t>
  </si>
  <si>
    <t>A287</t>
  </si>
  <si>
    <t>PN 16 diam mm 50</t>
  </si>
  <si>
    <t>A288</t>
  </si>
  <si>
    <t>PN 16 diam mm 65</t>
  </si>
  <si>
    <t>A289</t>
  </si>
  <si>
    <t>PN 16 diam mm 80</t>
  </si>
  <si>
    <t>A290</t>
  </si>
  <si>
    <t>PN 16 diam mm 100</t>
  </si>
  <si>
    <t>A291</t>
  </si>
  <si>
    <t>PN 16 diam mm 125</t>
  </si>
  <si>
    <t>A292</t>
  </si>
  <si>
    <t>PN 16 diam mm 150</t>
  </si>
  <si>
    <t>A293</t>
  </si>
  <si>
    <t>PN 16 diam mm 200</t>
  </si>
  <si>
    <t>A294</t>
  </si>
  <si>
    <t>PN 16 diam mm 250</t>
  </si>
  <si>
    <t>A295</t>
  </si>
  <si>
    <t>PN 16 diam mm 300</t>
  </si>
  <si>
    <t>A296</t>
  </si>
  <si>
    <t>FORNITURA E POSA IN OPERA DI IMPIANTO DI IRRIGAZIONE LOCALIZZATA SOTTOCHIOMA</t>
  </si>
  <si>
    <t>A297</t>
  </si>
  <si>
    <t>per colture frutticole, costituito da tubazione di testata; tubazione di derivazione; microgetti; valvole di intercettazione ed ogni altro onere per dare l'opera finita e funzionante. Sono escluse batterie filtranti e impianto di pompaggio.   L'APPORTO VOLONTARIO DI MANODOPERA PRESTATA DIRETTAMENTE DALL'IMPRESA AGRICOLA E' AMMISSIBILE NELLA MISURA MASSIMA DEL 20% DEL COSTO VALUTATO UTILIZZANDO IL PREZZARIO.</t>
  </si>
  <si>
    <t>ha</t>
  </si>
  <si>
    <t>A298</t>
  </si>
  <si>
    <t>ad ali gocciolanti autocompensanti, comprensivo di tubazione di testata ed ogni altro onere per dare l'opera finita e funzionante. Sono escluse le batterie filtranti e l'impianto di pompaggio.  L'APPORTO VOLONTARIO DI MANODOPERA PRESTATA DIRETTAMENTE DALL'IMPRESA AGRICOLA E'AMMISSIBILE NELLA MISURA MASSIMA DEL 30% DEL COSTO VALUTATO UTILIZZANDO IL PREZZARIO.</t>
  </si>
  <si>
    <t>A299</t>
  </si>
  <si>
    <t>Tubazioni mobili per irrigazione a pioggia in nastro di acciaio zincato di spessore minimo 10/10 laminato a freddo, complete di giunti e guarnizioni, ganci, curve, tappi:</t>
  </si>
  <si>
    <t>A300</t>
  </si>
  <si>
    <t>con giunti a bicchiere, da 60 mm</t>
  </si>
  <si>
    <t>A301</t>
  </si>
  <si>
    <t>con giunti a snodo sferico, da 80 mm</t>
  </si>
  <si>
    <t>A302</t>
  </si>
  <si>
    <t>idem c. s. in lega leggera di alluminio - prezzo per mm di diametro interno:</t>
  </si>
  <si>
    <t>A303</t>
  </si>
  <si>
    <t>Tubazioni come alla voce II A299 in PVC rigido, per pressioni di esercizio sino a 8 atm :</t>
  </si>
  <si>
    <t>A304</t>
  </si>
  <si>
    <t>diam esterno mm 50</t>
  </si>
  <si>
    <t>A305</t>
  </si>
  <si>
    <t>diam esterno mm 60</t>
  </si>
  <si>
    <t>A306</t>
  </si>
  <si>
    <t>diam esterno mm 80</t>
  </si>
  <si>
    <t>A307</t>
  </si>
  <si>
    <t>diam esterno mm 100</t>
  </si>
  <si>
    <t>A308</t>
  </si>
  <si>
    <t>diam esterno mm 120</t>
  </si>
  <si>
    <t>A309</t>
  </si>
  <si>
    <t>Curva d'idrante per derivazione dagli idranti automatici, con volantino di comando:</t>
  </si>
  <si>
    <t>A310</t>
  </si>
  <si>
    <t>diam mm 60</t>
  </si>
  <si>
    <t>A311</t>
  </si>
  <si>
    <t>A312</t>
  </si>
  <si>
    <t>B) LAGHI ARTIFICIALI</t>
  </si>
  <si>
    <t>Costruzione meccanica del rilevato con materiale proveniente dallo scavo nella zona d'invaso</t>
  </si>
  <si>
    <t>steso a strati di spessore non superiore a cm 30, debitamente compattati così da garantire le caratteristiche geotecniche previste in progetto, compresi ogni altro onere e magistero per dare l'opera finita a perfetta regola d'arte:</t>
  </si>
  <si>
    <t>Costruzione meccanica del rilevato come alla voce II B2 ma con materiali provenienti da cave di prestito aperte ed esercite a cura e spese dell'Impresa:</t>
  </si>
  <si>
    <t>B4</t>
  </si>
  <si>
    <t>Scavo meccanico della trincea di ammorsamento eseguito in terreno di qualsiasi natura e consistenza, compresi l'eventuale trasporto a rifiuto a qualunque distanza delle materie non idonee o eccedenti, il riempimento con materiale fine impermeabile adeguatamente compattato ed ogni altro onere:</t>
  </si>
  <si>
    <t>B5</t>
  </si>
  <si>
    <t>Fornitura e posa in opera di pietrame idoneo per la formazione di fascia protettiva nella zona di battigia, spessore cm 25:</t>
  </si>
  <si>
    <t>III</t>
  </si>
  <si>
    <t>INTERVENTI SUI CANALI IRRIGUI CON TECNICHE DI INGEGNERIA NATURALISTICA</t>
  </si>
  <si>
    <t>Rivestimento e  impermeabilizzazione di canali naturali e/o irrigui costituita da geotessile tessuto, geomembrana HDPE, geostuoia tridimensionale protetta da materasso tipo "reno" o gabbione piatto disposto sotto il livello medio di scorrimento delle acque, con riporto di terreno e idrosemina lungo le sponde; compresi lo scavo, la riprofilatura della sezione di deflusso del canale con argini di pendenza non superiore ai 45°, il fissaggio delle membrane con chiodi e graffe, la fornitura e posa dei materiali ed ogni altro onere accessorio per eseguire il lavoro a regola d'arte</t>
  </si>
  <si>
    <t>per sezioni di deflusso pari a m²  0,95</t>
  </si>
  <si>
    <t>per sezioni di deflusso pari a m²  1,15</t>
  </si>
  <si>
    <t>per sezioni di deflusso pari a m²  1,45</t>
  </si>
  <si>
    <t>per sezioni di deflusso pari a m²  1,70</t>
  </si>
  <si>
    <t>per sezioni di deflusso pari a m²  2,00</t>
  </si>
  <si>
    <t>per sezioni di deflusso pari a m²  2,35</t>
  </si>
  <si>
    <t>per sezioni di deflusso pari a m²  2,70</t>
  </si>
  <si>
    <t>Rivestimento di canali naturali e/o irrigui mediante posa di biostuoia (rete) in fibra vegetale (cocco, agave) del peso non inferiore ai 400gr./m², compreso il fissaggio della stessa al terreno attraverso l'interro delle sue estremità superiori ed inferiori, nonché mediante l'infissione di staffe ad "U" realizzate con tondini ad aderenza migliorata del diam. di 8 mm ed L= 20-40 cm in quantità sufficienti a garantirne la perfetta aderenza e stabilità sino all'adeguato radicamento della copertura erbosa; la risagomatura delle sponde che dovranno avere pendenze non superiori ai 45°; l'esecuzione di una prima semina a spaglio cui seguirà dopo la posa della biostuoia l'idrosemina con miscela di sementi 40gr/m² compresa l'eventuale ripetizione di quest'ultimo intervento al fine di ottenere il massimo inerbimento; il fondo del canale e le sponde sino all'inserzione della biostuoia dovranno essere rivestiti con ghiaia e ciottoli opportunamente pressati e rullati; compreso il trasporto dei materiali nel sito di lavorazione ed ogni altro onere per la realizzazione dell'opera a regola d'arte</t>
  </si>
  <si>
    <t>per sezioni di deflusso pari a m²  0,60</t>
  </si>
  <si>
    <t>per sezioni di deflusso pari a m.q. 0,78</t>
  </si>
  <si>
    <t>Rivestimento di canali naturali e/o irrigui come alla voce III A9 compresa la fornitura e la messa a dimora di talee e astoni, le prime dovranno essere lunghe 50-80 cm e diam. 2-5 cm mentre i secondi dovranno raggiungere i 100 - 300 cm; la densità dell'impianto dovrà essere di 6 - 10 talee per m².</t>
  </si>
  <si>
    <t>per sezioni di deflusso pari a m² 0,60</t>
  </si>
  <si>
    <t>per sezioni di deflusso pari a m²  0,78</t>
  </si>
  <si>
    <t>Realizzazione di argine mediante palificata di sostegno ad una parete composta da correnti, traversi e pali verticali scortecciati di legno idoneo e durabile di larice o castagno, di diametro minimo 20 - 25 cm, fra loro fissati con chiodi, staffe e caviglie, ancorata al piano di base con pali verticali infissi per almeno i 2/3 della loro lunghezza; inserimento di talee e specie arbustive e/o arboree ad elevata capacità vegetativa e capaci di emettere radici avventizie dal fusto posate contigue in ogni strato e di piantine radicate, riempimento a strati con materiale ghiaioso - terroso proveniente dagli scavi e/o riportato, previa miscelazione; compreso la fornitura e posa di biostuoia di contenimento del materiale di riempimento, lo scavo di fondazione, la fornitura, il trasporto del legname a piè d'opera, il taglio, l'allestimento, la costruzione della struttura, la fornitura e la messa a dimora del materiale vegetale (minimo 100 talee e 5 piantine radicate al m²), il riempimento; compreso ogni altro onere</t>
  </si>
  <si>
    <t>Realizzazione di argine mediante palificata di sostegno ad una parete composta da correnti e traversi scortecciati di legno idoneo e durabile di larice o castagno, di diametro minimo 20 - 25 cm, tra loro fissati con chiodi, staffe e caviglie, ancorata al piano di base con piloti in acciaio ad aderenza migliorata (diametro minimo mm 32); inserimento di talee di specie arbustive e/o arboree ad elevata capacità vegetativa e capaci di emettere radici avventizie dal fusto posate contigue in ogni strato e di piantine radicate, riempimento a strati con materiale ghiaioso - terroso proveniente dagli scavi e/o riportato, previa miscelazione; compresa la fornitura e posa di biostuoia di contenimento del materiale di riempimento, lo scavo di fondazione, la fornitura, il trasporto del legname a piè d'opera, il taglio, l'allestimento, la costruzione della struttura, la fornitura e messa a dimora del materiale vegetale (minimo 100 talee e 5 piantine radicate al mq.), il riempimento; compreso ogni altro onere</t>
  </si>
  <si>
    <t>IV</t>
  </si>
  <si>
    <t>OPERE DI MIGLIORAMENTO, DI TRASFORMAZIONE AGRARIA E SISTEMAZIONE DEI TERRENI</t>
  </si>
  <si>
    <t>Per i vigneti con altitudine superiore ai 500 m o terrazzati, ricadenti in comuni montani relativamente alle voci IV A2,IV A3, IV A7, IV A11, IV A12 è previsto un aumento dei costi fino al 30%</t>
  </si>
  <si>
    <t>Decespugliamento e dicioccamento e/o eventuale spietramento con raccolta ed asportazione del materiale, rendendo il terreno perfettamente sgombro:</t>
  </si>
  <si>
    <t>Scasso con mezzi meccanici alla profondità non inferiore a cm 100 compresi ripasso, amminutamento e spianamento:</t>
  </si>
  <si>
    <t>Scarificatura alla profondità di cm 70 - 80 con distanza fra i denti non superiore a m 1, con due passate in croce</t>
  </si>
  <si>
    <t>Movimenti di terra, con compenso tra scavi e riporti, da eseguire con mezzi meccanici, necessari per il perfetto spianamento dei terreno, da computare per il solo scavo e da documentare con piano quotato, sezioni, computo metrico (ammissibile solo in caso di superfici sensibilmente mosse):</t>
  </si>
  <si>
    <t>fino a m³ 1000</t>
  </si>
  <si>
    <t>per ogni m³ oltre i 1000</t>
  </si>
  <si>
    <t>FORMAZIONE DI DRENAGGIO PER SMALTIMENTO DI ACQUE, realizzazione di drenaggio in trincea attraverso la posa in opera nello scavo (larghezza m 0.8, profondità oltre m 1.0 rispetto al piano campagna)di tubi dreni in PVC microfessurato, a parete corrugata, del diametro minimo di mm 60; riempimento dello scavo, previa posa di geotessile non tessuto ad elevata capacità filtrante; raggiungimento della quota del piano campagna con apporto di terreno agrario. Compresa la fornitura e posa dei materiali ed ogni altro onere ed accessorio per dare l'opera finita a regola d'arte.   L'APPORTO VOLONTARIO DI MANODOPERA PRESTATA DIRETTAMENTE DALL'IMPRESA AGRICOLA E' AMMISSIBILE NELLA MISURA MASSIMA DEL 20% DEL COSTO VALUTATO UTILIZZANDO IL PREZZARIO.</t>
  </si>
  <si>
    <t>Fornitura e posa in opera di tessuto - non tessuto</t>
  </si>
  <si>
    <t>Scavo di fossi di 2a raccolta (capofosso) di qualsiasi sezione eseguito con mezzi meccanici, compresi lo spandimento del terreno, la profilatura delle pareti e ogni altro magistero:</t>
  </si>
  <si>
    <t>Ripristino manuale della cotica erbosa di  prati o pascoli polifiti danneggiati dal rivoltamento delle zolle provocato dalla fauna selvatica compresa la risemina: per m² 100</t>
  </si>
  <si>
    <t>Erpicatura o fresatura eseguita con mezzi meccanici.</t>
  </si>
  <si>
    <t>Aratura leggera eseguita con mezzi meccanici, condotta sino alla profondità di cm 50 (tale operazione è alternativa allo scasso).</t>
  </si>
  <si>
    <t xml:space="preserve">V </t>
  </si>
  <si>
    <t>COSTI STANDARD PER LA REALIZZAZIONE DI ELEMENTI NATURALIFORMI</t>
  </si>
  <si>
    <t>A) PREPARAZIONE DEL TERRENO</t>
  </si>
  <si>
    <t>Ripuliture - riduzione della componente erbacea ed arbustiva mediante sfalci, decespugliamenti ed eventuale eliminazione delle rampicanti. Intervento da eseguire solo ove strettamente necessario al fine di ridurre la competizione di erbe e cespugli nei confronti delle giovani piante o per migliorare le condizioni per la germinazione e lo sviluppo dei semenzali. In rapporto alla superficie effettivamente da ripulire.</t>
  </si>
  <si>
    <t xml:space="preserve">Decespugliamento di aree con pendenza media inferiore al 50%, invase da rovi, arbusti ed erbe infestanti </t>
  </si>
  <si>
    <t>su aree ad alta densità di infestanti (altezza superiore a m 1 e copertura del terreno superiore al 90%) con raccolta e trasporto ad impianto di smaltimento autorizzato o altro luogo indicato dalla D.L. dei materiali di risulta</t>
  </si>
  <si>
    <t>su aree ad alta densità di infestanti (altezza superiore a m 1 a copertura del terreno superiore al 90%) senza rimozione del materiale di risulta</t>
  </si>
  <si>
    <t>su aree a media densità di infestanti (altezza inferiore a m 1 e copertura del terreno inferiore al 90%) con raccolta e trasporto ad impianto di smaltimento autorizzato o altro luogo indicato dalla D. L. dei materiali di risulta</t>
  </si>
  <si>
    <t>su aree a media densità di infestanti senza rimozione dei materiali di risulta</t>
  </si>
  <si>
    <t>Abbattimento di alberi di specie  alloctone posti in condizioni di minima difficoltà (comparabili con alberate ubicate in strade con poco traffico) compresa l'estirpazione della ceppaia, il riempimento della buca con terra agraria, la costipazione del terreno, il trasporto del materiale di risulta:</t>
  </si>
  <si>
    <t>A9.05</t>
  </si>
  <si>
    <t>per piante di altezza inferiore a m 10</t>
  </si>
  <si>
    <t>A9.10</t>
  </si>
  <si>
    <t>per piante di altezza tra m 11 e m 20</t>
  </si>
  <si>
    <t>A9.15</t>
  </si>
  <si>
    <t>per piante di altezza tra m 21 e m 30</t>
  </si>
  <si>
    <t>A9.20</t>
  </si>
  <si>
    <t>per piante di altezza superiore a m 30</t>
  </si>
  <si>
    <t>Concimazione di fondo eseguita con concimi minerali od organici, compreso acquisto e fornitura del concime.</t>
  </si>
  <si>
    <t>B) FORNITURA DELLE PIANTE</t>
  </si>
  <si>
    <t>Fornitura, compreso il trasporto sul luogo della messa a dimora, di specie arbustive autoctone di piccole dimensioni (altezza da 40 a 80 cm), da impiegarsi in operazioni di ricostruzione della vegetazione naturale potenziale del sito:</t>
  </si>
  <si>
    <t>a radice nuda e/o con pane di terra</t>
  </si>
  <si>
    <t>in contenitore</t>
  </si>
  <si>
    <t>Fornitura, compreso il trasporto sul luogo della messa a dimora di specie arboree autoctone di piccole dimensioni (altezza da 60 a 80 cm), da impiegarsi in operazioni di ricostruzione della vegetazione naturale potenziale del sito</t>
  </si>
  <si>
    <t>B6</t>
  </si>
  <si>
    <t>B7</t>
  </si>
  <si>
    <t>Fornitura, compreso il trasporto e lo scarico sul luogo della messa a dimora, delle sottoelencate specie arboree, da impiegarsi in operazioni di ricostituzione della vegetazione naturale del sito. cfr = circonferenza del tronco in centimetri misurata a metri 1,00 da terra; h. = altezza complessiva della pianta dal colletto in metri; r = numero minimo di ramificazioni basali; v = pianta fornita in vaso; z = pianta fornita in zolla; ha = altezza da terra del palco di rami inferiore in metri</t>
  </si>
  <si>
    <t>B8</t>
  </si>
  <si>
    <t>acer campestre cfr = 10 - 12 ha = 2,20 z</t>
  </si>
  <si>
    <t>B9</t>
  </si>
  <si>
    <t>acer campestre h. = 2,00 - 2,50 vestito z</t>
  </si>
  <si>
    <t>B10</t>
  </si>
  <si>
    <t>acer campestre h. = 3,00 - 3,50 vestito z</t>
  </si>
  <si>
    <t>B11</t>
  </si>
  <si>
    <t>acer platanoides cfr = 10 - 12 ha = 2,20 z</t>
  </si>
  <si>
    <t>B12</t>
  </si>
  <si>
    <t>acer pseudoplatanus cfr = 10 - 12 ha = 2,20 z</t>
  </si>
  <si>
    <t>B13</t>
  </si>
  <si>
    <t>alnus glutinosa, incana cfr = 10 - 12 z</t>
  </si>
  <si>
    <t>B14</t>
  </si>
  <si>
    <t>betula verrucosa pendula cfr = 10 - 12 z</t>
  </si>
  <si>
    <t>B15</t>
  </si>
  <si>
    <t>carpinus betulus cfr = 10 - 12 z</t>
  </si>
  <si>
    <t>B16</t>
  </si>
  <si>
    <t>carpinus betulus cfr = 20 - 25 z</t>
  </si>
  <si>
    <t>B17</t>
  </si>
  <si>
    <t>carpinus betulus h. = 1,00 - 1,50 r = 3 cesp. z</t>
  </si>
  <si>
    <t>B18</t>
  </si>
  <si>
    <t>carpinus betulus h. = 2,00 - 2,50 r = 3 cesp. z</t>
  </si>
  <si>
    <t>B19</t>
  </si>
  <si>
    <t>castanea sativa cfr = 10 - 12 z</t>
  </si>
  <si>
    <t>B20</t>
  </si>
  <si>
    <t>castanea sativa h. = 2,00 - 2,50 r = 3 cesp z</t>
  </si>
  <si>
    <t>B21</t>
  </si>
  <si>
    <t>celtis australis cfr = 10 - 12 ha = 2,20 z</t>
  </si>
  <si>
    <t>B22</t>
  </si>
  <si>
    <t>corylus avellana h = 2,00 - 2,50 r = 3z</t>
  </si>
  <si>
    <t>B23</t>
  </si>
  <si>
    <t>crataegus in varieta cfr = 10 - 12 ha = 2,20 z</t>
  </si>
  <si>
    <t>B24</t>
  </si>
  <si>
    <t>fagus sylvatica cfr = 10 - 12 z</t>
  </si>
  <si>
    <t>B25</t>
  </si>
  <si>
    <t>fraxinus excelsior pendula cfr = 10 - 12 z</t>
  </si>
  <si>
    <t>B26</t>
  </si>
  <si>
    <t>fraxinus excelsior, in var. cfr = 10 - 12 ha = 2,20 z</t>
  </si>
  <si>
    <t>B27</t>
  </si>
  <si>
    <t>morus alba, m a. pend, m platan. cfr = 10 - 12 z</t>
  </si>
  <si>
    <t>B28</t>
  </si>
  <si>
    <t>ostrya carpinifolia cfr = 10 - 12 z</t>
  </si>
  <si>
    <t>B29</t>
  </si>
  <si>
    <t>populus alba cfr = 10 - 12 ha = 2. 20 z</t>
  </si>
  <si>
    <t>B30</t>
  </si>
  <si>
    <t>prunus avium fl. plena h. = 2,00 - 2,50</t>
  </si>
  <si>
    <t>B31</t>
  </si>
  <si>
    <t>quercus robur, q. petr. , q. cer. cfr = 10 - 12 z</t>
  </si>
  <si>
    <t>B32</t>
  </si>
  <si>
    <t>salix alba; caprea cfr = 10 - 12 vestito 2</t>
  </si>
  <si>
    <t>B33</t>
  </si>
  <si>
    <t>sorbus domest. , s. aucup. , s. aria cfr = 10 - 12 z</t>
  </si>
  <si>
    <t>B34</t>
  </si>
  <si>
    <t>tilia cordata; toment. cfr = 10 - 12 ha = 2,20 z</t>
  </si>
  <si>
    <t>B35</t>
  </si>
  <si>
    <t>Fornitura, compreso il trasporto e lo scarico sul luogo della messa a dimora, di specie arboree autoctone di circonferenza 12 - 16 cm, zollate, da impiegarsi in operazioni di ricostruzione della vegetazione naturale potenziale del sito</t>
  </si>
  <si>
    <t>B36</t>
  </si>
  <si>
    <t>Fornitura di salici arbustivi ripariali (Salix eleagnos, S. purpurea, ...) radicati, di altezza minima 40 cm, in contenitore</t>
  </si>
  <si>
    <t>B37</t>
  </si>
  <si>
    <t>Fornitura, compreso il trasporto e lo scarico sul luogo della messa a dimora, delle sotto elencate conifere, con fitta ramificazione partente da terra e chioma compatta, da impiegarsi in operazioni di ricostruzione della vegetazione naturale potenziale del sito; h = altezza complessiva della pianta in metri</t>
  </si>
  <si>
    <t>B38</t>
  </si>
  <si>
    <t>juniperus communis h. = 1,00 - 1,25 z</t>
  </si>
  <si>
    <t>B39</t>
  </si>
  <si>
    <t>juniperus communis h. = 2,00 - 2,50 z</t>
  </si>
  <si>
    <t>B40</t>
  </si>
  <si>
    <t>Fornitura, compreso il trasporto e lo scarico sul luogo della messa a dimora, delle sottoelencate specie arbustive spoglianti o sempreverdi, da impiegarsi in operazioni di ricostruzione della vegetazione naturale potenziale del sito; h. =  altezza dell'esemplare dal colletto in metri; r = numero minimo di ramificazioni basali; z = fornito in zolla; v = fornito in vaso o fitocella:</t>
  </si>
  <si>
    <t>B41</t>
  </si>
  <si>
    <t>buxus sempervirens h. = 0,80 - 1,00 r = 5 z</t>
  </si>
  <si>
    <t>B42</t>
  </si>
  <si>
    <t>buxus sempervirens h. = 0,40 - 0,50 r = 5 z</t>
  </si>
  <si>
    <t>B43</t>
  </si>
  <si>
    <t>cornus mas, c. sang. h. = 1,00 - 1,25 z</t>
  </si>
  <si>
    <t>B44</t>
  </si>
  <si>
    <t>corylus avell. , c. a. purp. h. = 1,00 - 1,25 r = 3 z</t>
  </si>
  <si>
    <t>B45</t>
  </si>
  <si>
    <t>corylus avell. contorta h. = 1,00 - 1,25 z</t>
  </si>
  <si>
    <t>B46</t>
  </si>
  <si>
    <t>crataegus oxyacantha monogyna h. = 1,00 - 1,25 r = 3 z</t>
  </si>
  <si>
    <t>B47</t>
  </si>
  <si>
    <t>euonimus europaeus h. = 1,00 - 1,25 r = 3 z</t>
  </si>
  <si>
    <t>B48</t>
  </si>
  <si>
    <t>hyppophae ramnoides h. = 1,00 - 1,25 r = 3 z/v</t>
  </si>
  <si>
    <t>B49</t>
  </si>
  <si>
    <t>ilex aquifolium varieg. h. = 1,00 - 1,25 z</t>
  </si>
  <si>
    <t>B50</t>
  </si>
  <si>
    <t>ilex aquifolium h. = 1,00 - 1,25 r = 3 z</t>
  </si>
  <si>
    <t>B51</t>
  </si>
  <si>
    <t>laburnum anagyroides in var. h. = 1,25 - 1,50 r = 3 cesp z</t>
  </si>
  <si>
    <t>B52</t>
  </si>
  <si>
    <t>laburnum anagyroides h. = 2,00 - 2,50 r = 3z</t>
  </si>
  <si>
    <t>B53</t>
  </si>
  <si>
    <t>sambucus nigra h. = 1,00 - 1,25 r = 3 z</t>
  </si>
  <si>
    <t>B54</t>
  </si>
  <si>
    <t>spartium junceum v = 18</t>
  </si>
  <si>
    <t>B55</t>
  </si>
  <si>
    <t>viburnum opalus h. = 0,80 - 1,00 r = 3 z/v</t>
  </si>
  <si>
    <t>C) MESSA A DIMORA PIANTE</t>
  </si>
  <si>
    <t>Collocamento a dimora di piantine di qualunque specie ed età su terreni precedentemente lavorati, compreso tracciamento dei filari o delimitazione dei gruppi di piante, picchettamento ed apertura buche di congrue dimensioni in relazione allo sviluppo delle piantine ed ogni altro onere per dare il lavoro eseguito a perfetta regola d'arte.</t>
  </si>
  <si>
    <t>Messa a dimora di arbusti in operazioni di  ricostruzione della vegetazione naturale potenziale del sito, comprendente scavo della buca, provvista e distribuzione di g 50 di concime a lenta cessione, kg 10 di letame maturo, reinterro e piantagione dei soggetti e un bagnamento</t>
  </si>
  <si>
    <t>buca cm 30 x 30 x 30</t>
  </si>
  <si>
    <t>%PROP3+%PROP6</t>
  </si>
  <si>
    <t>buca cm 50 x 50 x 50</t>
  </si>
  <si>
    <t>C5</t>
  </si>
  <si>
    <t>Messa a dimora di alberi in operazioni di ricostruzione della vegetazione naturale potenziale del sito comprendente: scavo della buca, impianto, reinterro, concimazione, collocamento del palo tutore scortecciato in modo che risulti cm 60 - 80 più basso dei primi rami di impalcatura per piante da alberate o 2 metri fuori terra per piante ramificate, 3 legature con pezzi di gomma e legacci e ogni altro onere - buca di m 1 x 1 x 0,70</t>
  </si>
  <si>
    <t>C6</t>
  </si>
  <si>
    <t>Concimazione localizzata, eseguita con concimi minerali od organici, compreso acquisto, fornitura del concime e successiva somministrazione. (Alternativa alla concimazione di fondo V A10 e già compresa nelle voci V C2 e V C5).</t>
  </si>
  <si>
    <t>D) ELEMENTI ACCESSORI</t>
  </si>
  <si>
    <t>Pacciamatura localizzata con dischi o quadrotti in materiale ligno - cellulosico biodegradabile, dimensioni minime cm 40 x 40, compreso acquisto, fornitura, posa ed ancoraggio con picchetti</t>
  </si>
  <si>
    <t>Posa di materiale vegetale, ricavato dalla biotriturazione del prodotto delle operazioni di taglio e decespugliamento, quale pacciamatura per le specie di nuovo impianto: per ogni soggetto messo a dimora.</t>
  </si>
  <si>
    <t>Pacciamatura localizzata con corteccia di conifere di taglio minuto, in ragione di almeno 16 litri per pianta e spessore minimo dello strato pari a cm 8, compreso acquisto, fornitura e posa.</t>
  </si>
  <si>
    <t>D4</t>
  </si>
  <si>
    <t>Disco pacciamante in cellulosa e argilla, a reazione neutra, biodegradabile 100%</t>
  </si>
  <si>
    <t>D5</t>
  </si>
  <si>
    <t>tipo quadrato cm 40x40</t>
  </si>
  <si>
    <t>D6</t>
  </si>
  <si>
    <t>tipo tondo diametro cm 40</t>
  </si>
  <si>
    <t>D7</t>
  </si>
  <si>
    <t>Protezioni individuali in materiale plastico stabilizzato tipo tubolare (shelter) di altezza fino a cm 100, compreso acquisto, fornitura e posa con sostegno in legno forte (castagno, robinia, larice) o di bambù avente diametro minimo pari a cm 3</t>
  </si>
  <si>
    <t>D8</t>
  </si>
  <si>
    <t>Pali tutori per piante, in legno di pino, torniti ed impregnati a pressione con sali di rame, diametro cm 6, lunghezza cm 220</t>
  </si>
  <si>
    <t>D9</t>
  </si>
  <si>
    <t>Picchetti di segnalazione delle piantine (per visibilità durante le erpicature e gli sfalci negli interfilari) di lunghezza totale minima fuori terra pari a m 2, compreso acquisto, fornitura e posa.</t>
  </si>
  <si>
    <t>D10</t>
  </si>
  <si>
    <t>Pali tutori stagionati, scortecciati ed appuntiti della lunghezza da m 3,50 a m 5,00 - del diametro medio di cm 6 - 8</t>
  </si>
  <si>
    <t>V</t>
  </si>
  <si>
    <t>E) AREE UMIDE: SCAVO, RINTERRO COMPATTAMENTO E RINFORZO</t>
  </si>
  <si>
    <t xml:space="preserve"> Scavo eseguito con mezzo meccanico a diverse profondità, con riporto di terra per il rimodellamento delle sponde e la creazione di eventuali isolotti, in terreno di qualsiasi natura e consistenza, sia asciutto che bagnato, esclusa la roccia se richiedente l'uso del martello demolitore, compresi il trasporto e la ridistribuzione all'interno dell'azienda dell'eventuale terra in eccesso, l'esaurimento dell'acqua se di altezza inferiore a cm 20 ed ogni altro onere</t>
  </si>
  <si>
    <t>fino a m³ 50</t>
  </si>
  <si>
    <t>per ogni m³ oltre i 50 e fino a m³ 500</t>
  </si>
  <si>
    <t>E4</t>
  </si>
  <si>
    <t>per ogni m³ oltre i 500</t>
  </si>
  <si>
    <t>mm³</t>
  </si>
  <si>
    <t>E5</t>
  </si>
  <si>
    <t>Cilindratura meccanica con rullo di peso non inferiore a t 12, compresi i necessari innaffiamenti, l'apporto di idoneo materiale aggregante ed ogni prestazione occorrente per dare la superficie livellata e perfettamente stabile:</t>
  </si>
  <si>
    <t>E6</t>
  </si>
  <si>
    <t>Posa in opera di geosintetici e reti in fibra naturale, di qualsiasi peso, con funzione antierosiva, di drenaggio o rinforzo, fissati al terreno con picchetti di legno o metallici, compreso ogni altro onere ed accessorio per eseguire il lavoro a regola d'arte</t>
  </si>
  <si>
    <t>F) AREE UMIDE: AFFLUSSO E DEFLUSSO DELL’ACQUA</t>
  </si>
  <si>
    <t>Fornitura e posa in opera di condotte in  "PVC", compresi il bauletto di posa di sabbia o terreno vagliato di protezione della tubazione, negli spessori prescritti dalle norme di posa indicate dalle ditte produttrici delle tubazioni, giunti, passanti, bout, curve, croci, te, riduzioni, la posa in opera degli idranti irrigui, prove di pressione ed ogni altro onere per dare le condotte eseguite a perfetta regola d'arte. Lo scavo della trincea di allogamento delle condotte dovrà essere conteggiato a parte solo per profondità di scavo superiore a cm 100. Per profondità inferiori lo scavo si intende già compreso nei prezzi sotto indicati:</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</si>
  <si>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</si>
  <si>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</si>
  <si>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</si>
  <si>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</si>
  <si>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</si>
  <si>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</si>
  <si>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</si>
  <si>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</si>
  <si>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</si>
  <si>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</si>
  <si>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</si>
  <si>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</si>
  <si>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</si>
  <si>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</si>
  <si>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</si>
  <si>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</si>
  <si>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</si>
  <si>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</si>
  <si>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</si>
  <si>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</si>
  <si>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</si>
  <si>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</si>
  <si>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</si>
  <si>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</si>
  <si>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</si>
  <si>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</si>
  <si>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</si>
  <si>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</si>
  <si>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</si>
  <si>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</si>
  <si>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</si>
  <si>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</si>
  <si>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</si>
  <si>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</si>
  <si>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</si>
  <si>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</si>
  <si>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</si>
  <si>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</si>
  <si>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</si>
  <si>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</si>
  <si>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</si>
  <si>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</si>
  <si>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</si>
  <si>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</si>
  <si>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</si>
  <si>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</si>
  <si>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</si>
  <si>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</si>
  <si>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</si>
  <si>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</si>
  <si>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</si>
  <si>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</si>
  <si>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</si>
  <si>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</si>
  <si>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</si>
  <si>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</si>
  <si>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</si>
  <si>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</si>
  <si>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</si>
  <si>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</si>
  <si>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</si>
  <si>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</si>
  <si>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</si>
  <si>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</si>
  <si>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</si>
  <si>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</si>
  <si>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</si>
  <si>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</si>
  <si>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</si>
  <si>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</si>
  <si>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saracinesche</t>
  </si>
  <si>
    <t>F78</t>
  </si>
  <si>
    <t>F79</t>
  </si>
  <si>
    <t>F80</t>
  </si>
  <si>
    <t>F81</t>
  </si>
  <si>
    <t>F82</t>
  </si>
  <si>
    <t>F83</t>
  </si>
  <si>
    <t>F84</t>
  </si>
  <si>
    <t>F85</t>
  </si>
  <si>
    <t>F86</t>
  </si>
  <si>
    <t>F87</t>
  </si>
  <si>
    <t>F88</t>
  </si>
  <si>
    <t>F89</t>
  </si>
  <si>
    <t>F90</t>
  </si>
  <si>
    <t>F91</t>
  </si>
  <si>
    <t>F92</t>
  </si>
  <si>
    <t>Fornitura e posa in opera di paratoie complete di telaio per pozzetti di cui alle voci V F82 e V F87</t>
  </si>
  <si>
    <t>F93</t>
  </si>
  <si>
    <t>F94</t>
  </si>
  <si>
    <t>F95</t>
  </si>
  <si>
    <t>Fornitura e posa in opera di ferro lavorato per formazione di, grigliati, coperture di pozzetti, telai per paratoie, ecc. compresa verniciatura con doppia mano di vernice e previa mano di antiruggine:</t>
  </si>
  <si>
    <t>kg</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</si>
  <si>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</si>
  <si>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</si>
  <si>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</si>
  <si>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</si>
  <si>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</si>
  <si>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</si>
  <si>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</si>
  <si>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</si>
  <si>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</si>
  <si>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</si>
  <si>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</si>
  <si>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</si>
  <si>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</si>
  <si>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</si>
  <si>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</si>
  <si>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</si>
  <si>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</si>
  <si>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</si>
  <si>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</si>
  <si>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</si>
  <si>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</si>
  <si>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</si>
  <si>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</si>
  <si>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</si>
  <si>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</si>
  <si>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</si>
  <si>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</si>
  <si>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</si>
  <si>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</si>
  <si>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</si>
  <si>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</si>
  <si>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G) AREE UMIDE: CANALI E ARGINI PERIMETRALI</t>
  </si>
  <si>
    <t>Formazione di rilevato per nuovo argine e/o per adeguamento di argine esistente, compresi gli oneri per lo scavo delle terre, la profilatura e la sistemazione delle aree di scavo, per il sollevamento delle materie scavate, per l'eliminazione delle impurità soprattutto di natura organica, per le gradonature e le immorsature sul rilevato da rialzare o da ringrossare, quelli per la corretta miscelatura dei componenti argillo-sabbiosi, per lo stendimento del terreno in strati orizzontali dello spessore massimo di 50 cm e la relativa compattazione, per la spondinatura delle scarpate e dei cigli, con materiale prelevato nelle immediate vicinanze del costruendo rilevato.</t>
  </si>
  <si>
    <t>G2</t>
  </si>
  <si>
    <t>Scavo a sezione obbligata con mezzo meccanico in terreno di qualsiasi natura e consistenza, sia asciutto che bagnato, esclusa la roccia se richiedente l'uso del martello demolitore, compresi il trasporto e la ridistribuzione all'interno dell'azienda dell'eventuale terra in eccesso,  l'esaurimento dell'acqua se di altezza inferiore a cm 20, l'onere delle necessarie sbadacchiature e tiro in alto. Sino alla profondità di 2 m.</t>
  </si>
  <si>
    <t>G3</t>
  </si>
  <si>
    <t>Realizzazione di una fascinata eseguita su di una banchina orizzontale della profondità di 30 - 50 cm e larga altrettanto, con posa in opera di fascine composte ognuna di almeno 5 verghe vive appartenenti a specie arbustive e/o arboree ad elevata capacità vegetativa e capaci di emettere radici avventizie dal fusto, successivamente fissate al terreno con picchetti di legno (diametro 5 cm, lunghezza 1 m) posti ogni 80 cm; il tutto ricoperto con il materiale di risulta dello scavo a monte e compresi la fornitura del materiale vegetale vivo ed ogni altro onere ed accessorio per eseguire il lavoro a regola d'arte</t>
  </si>
  <si>
    <t>G4</t>
  </si>
  <si>
    <t>Inerbimento di una superficie piana o inclinata tramite semina a spaglio di un miscuglio di sementi di specie erbacee selezionate ed idonee al sito, e ogni altro onere esclusa la preparazione del piano di semina per superfici inferiori a 1.000 mq</t>
  </si>
  <si>
    <t>G5</t>
  </si>
  <si>
    <t>Formazione di prato, compresa la regolarizzazione del piano di semina con livellamento, sminuzzamento e rastrellatura della terra, provvista delle sementi e semina, carico e trasporto ad impianto di smaltimento autorizzato degli eventuali materiali di risulta</t>
  </si>
  <si>
    <t>G6</t>
  </si>
  <si>
    <t>con preparazione manuale del terreno</t>
  </si>
  <si>
    <t>G7</t>
  </si>
  <si>
    <t>compresa, inoltre, la fresatura alla profondità non inferiore ai cm 12</t>
  </si>
  <si>
    <t>G8</t>
  </si>
  <si>
    <t>comprese, inoltre, aratura e fresatura,a profondità non inferiore a cm 30</t>
  </si>
  <si>
    <t>H) AREE UMIDE : TALEE E VEGETAZIONE ERBACEA</t>
  </si>
  <si>
    <t>H1</t>
  </si>
  <si>
    <t>Fornitura di talee (parti vegetative legnose) di lungh. minima 80 cm:</t>
  </si>
  <si>
    <t>H2</t>
  </si>
  <si>
    <t>diametro inferiore a 3 cm (ramaglia)</t>
  </si>
  <si>
    <t>H3</t>
  </si>
  <si>
    <t>diametro superiore a 3 cm (talee e astoni)</t>
  </si>
  <si>
    <t>H4</t>
  </si>
  <si>
    <t>Inserimento di talee a chiodo di specie arbustive (diametro minimo 5 cm, lunghezza minima 1 m) ad elevata capacità vegetativa nelle scarpate spondali, negli interstizi di difese spondali esistenti o in rilevati terrosi (densità n. 3/m²) ed infisse nel terreno per almeno 80 cm; compreso ogni onere ed accessorio per eseguire il lavoro a regola d'arte. Esclusa la fornitura del materiale da computarsi a parte.</t>
  </si>
  <si>
    <t>H5</t>
  </si>
  <si>
    <t>Realizzazione di un inerbimento su di una superficie piana o inclinata mediante la tecnica dell'idrosemina consistente nell'aspersione di una miscela formata da acqua, miscuglio di sementi di specie erbacee selezionate e idonee al sito, concime organico, collanti e sostanze miglioratrici del terreno; il tutto distribuito in un'unica soluzione con speciali macchine irroratrici a forte pressione (idroseminatrici), compresa anche la eventuale ripetizione dell'operazione ai fini del massimo inerbimento della superficie irrorata, esclusa solo la preparazione del piano di semina:</t>
  </si>
  <si>
    <t>H6</t>
  </si>
  <si>
    <t>per superfici inferiori a 1.000 mq</t>
  </si>
  <si>
    <t>H7</t>
  </si>
  <si>
    <t>per superfici comprese fra 1.000 e 3.000 mq</t>
  </si>
  <si>
    <t>H8</t>
  </si>
  <si>
    <t>per superfici superiori a 3.000 mq</t>
  </si>
  <si>
    <t>VI</t>
  </si>
  <si>
    <t>PIANTAGIONI ARBOREE DA FRUTTO, COLTURE FLORICOLE E SPECIE FLORICOLE POLIENNALI</t>
  </si>
  <si>
    <t>Scasso con mezzo meccanico, alla profondità di cm 80 - 100, concimazione organico - minerale di fondo, preparazione del terreno comprensiva di tutte le operazioni necessarie al successivo impianto del frutteto/noccioleto:</t>
  </si>
  <si>
    <t>Livellamento e spietramento</t>
  </si>
  <si>
    <t>Fornitura e posa di palo di sostegno per piantagioni</t>
  </si>
  <si>
    <t>in cemento di sezione cm 8 x 8, h cm 300, in opera</t>
  </si>
  <si>
    <t>in cemento di sezione cm 6 x 6, h cm 250, in opera</t>
  </si>
  <si>
    <t>in castagno di testata di diametro in testa cm 15, in opera</t>
  </si>
  <si>
    <t>in castagno di tessitura, diametro in testa cm 10, in opera</t>
  </si>
  <si>
    <t>in legno nuovo trattato diametro maggiore a cm 12 , h cm 500, in opera</t>
  </si>
  <si>
    <t>in legno ex - SIP diametro cm 15 - 20, h cm 500</t>
  </si>
  <si>
    <t>Fornitura e posa di ancora in cemento con relativo spinetto ed asta, in opera</t>
  </si>
  <si>
    <t>Fornitura e posa di filo di ferro zincato o di acciaio inox di qualsiasi sezione, in opera, compresi oneri per tagli, sfridi, ecc. :</t>
  </si>
  <si>
    <t>Fornitura e posa di funi plastificate di diametro 6 - 8 mm, in opera</t>
  </si>
  <si>
    <t>Fornitura e posa di pezzi speciali in ferro zincato, in opera (braccioli, tiranti, morsetti, ecc.)</t>
  </si>
  <si>
    <t>I COSTI DI ACQUISTO DEL MATERIALE VIVAISTICO SI INTENDONO RIFERITI A MATERIALE GARANTITO E CERTIFICATO, O COMUNQUE CONTROLLATO SOTTO IL PROFILO SANITARIO DA UN ORGANISMO UFFICIALE. EVENTUALI ROYALTY DA CONTEGGIARSI A PARTE.  PER MATERIALE CON CERTIFICATO BIOLOGICO E' PREVEDIBILE UNA MAGGIORAZIONE PARI AL 6%.</t>
  </si>
  <si>
    <t>MELO. Astoni di 1 anno di innesto: preformato</t>
  </si>
  <si>
    <t>MELO. Astoni di 1 anno di innesto: normale</t>
  </si>
  <si>
    <t xml:space="preserve">MELO. Astoni di 2 anni di innesto: preformato </t>
  </si>
  <si>
    <t xml:space="preserve">MELO. Astoni di 2 anni di innesto: normale </t>
  </si>
  <si>
    <t>MELO. Astoni di innesto: Portainnesti di melo virus esenti M9 - M26 - M106 - M111</t>
  </si>
  <si>
    <t>PERO. Astoni di 1 anno su cotogno o su franco</t>
  </si>
  <si>
    <t>PERO. Astoni di 1 anno con intermedio su cotogno</t>
  </si>
  <si>
    <t>PERO. Portainnesti del pero (cotogno BA29 - EMLA - Sydo - EMA - ecc... franco di pero)</t>
  </si>
  <si>
    <t xml:space="preserve">PESCO. Astoni di 1 anno di innesto su franco e sue selezioni </t>
  </si>
  <si>
    <t>PESCO. Piante a gemma dormiente (2 gemme)</t>
  </si>
  <si>
    <t>PESCO. Portainnesti: franco da seme Jugoslavo</t>
  </si>
  <si>
    <t>PESCO. Portainnesti: selezioni di franco Arrow Blood - Siberiano - Red Leaf - Rubira - ecc.</t>
  </si>
  <si>
    <t>PESCO. Portainnesti: GF 677 ed ISHTARA acclimatato</t>
  </si>
  <si>
    <t>PESCO. Portainnesti: GF 677 ed ISHTARA di 1 anno</t>
  </si>
  <si>
    <t>SUSINO. Astoni di 1 anno di innesto su Mirabolano</t>
  </si>
  <si>
    <t xml:space="preserve">SUSINO. Astoni di 1 anno di innesto su GF 677 ed ISHTARA </t>
  </si>
  <si>
    <t>SUSINO. Selvatico Mirabolano di 1 anno da seme</t>
  </si>
  <si>
    <t>SUSINO. Varietà locali da polloni (RAMASSIN - BARGNIUN, ecc)</t>
  </si>
  <si>
    <t>ALBICOCCO. Astoni di 1 anno su Pesco o Mirabolano</t>
  </si>
  <si>
    <t>CILIEGIO. Astoni di 1 anno di innesto: franco e selezione di Prunus diversi</t>
  </si>
  <si>
    <t>NASHI (PERE ORIENTALI). Astoni di 1 anno su P. Betulaefolia</t>
  </si>
  <si>
    <t>ACTINIDIA. Cultivar Hayward in vaso</t>
  </si>
  <si>
    <t>ACTINIDIA. Cultivar Hayward a radice scossa</t>
  </si>
  <si>
    <t>ACTINIDIA. Cultivar diverse</t>
  </si>
  <si>
    <t>KAKI. Kaki tipo</t>
  </si>
  <si>
    <t>PICCOLI FRUTTI. Lampone Rosso e Lampone Nero - diverse varietà - Polloni di 1 anno.</t>
  </si>
  <si>
    <t>PICCOLI FRUTTI. Lampone Giallo - diverse varietà - Polloni di 1 anno</t>
  </si>
  <si>
    <t>PICCOLI FRUTTI. Ribes Rosso - Nero - Bianco: da talea (2 anni).</t>
  </si>
  <si>
    <t>PICCOLI FRUTTI. Uva Spina da talea (2anni).</t>
  </si>
  <si>
    <t>PICCOLI FRUTTI. Mora Gigante (margotta da capogatto).</t>
  </si>
  <si>
    <t>PICCOLI FRUTTI. Rovello (Logan Berry - Tayberry)</t>
  </si>
  <si>
    <t>PICCOLI FRUTTI. Mirtillo Gigante da talea (1 anno in vaso)</t>
  </si>
  <si>
    <t>PICCOLI FRUTTI. Mirtillo Gigante da talea (2 anni in vaso)</t>
  </si>
  <si>
    <t>PICCOLI FRUTTI. Mirtillo Gigante da talea (3 anni in vaso)</t>
  </si>
  <si>
    <t>FRAGOLE. Cime radicate o produzione tradizionale</t>
  </si>
  <si>
    <t>PICCOLI FRUTTI. Cramberry</t>
  </si>
  <si>
    <t>PICCOLI FRUTTI. Ibridi uva spina</t>
  </si>
  <si>
    <t>PICCOLI FRUTTI. Goji pianta a radice nuda</t>
  </si>
  <si>
    <t>PICCOLI FRUTTI. Goji pianta di due anni in vaso</t>
  </si>
  <si>
    <t>CASTAGNO. Ibridi euro - giapponesi su semenzali di ibrido - Astoni di 1 anno -. Importo comprensivo della messa a dimora, scavo, buche, tutori, sostituzioni di fallanze ed ogni altro onere. Nel caso di protezioni individuali in rete avvolgibile o in materiale plastico stabilizzato, il prezzo va maggiorato di euro 2.00.</t>
  </si>
  <si>
    <t>CASTAGNO. Nostrani: - Marroni varietà diverse: Astoni di 1 anno su C. Sativa. Importo comprensivo della messa a dimora, scavo, buche, tutori, sostituzioni di fallanze ed ogni altro onere. Nel caso di protezioni individuali in rete avvolgibile o in materiale plastico stabilizzato, il prezzo va maggiorato di euro 2.00.</t>
  </si>
  <si>
    <t>NOCCIOLI. Astoni di 2 anni. Importo comprensivo della messa a dimora, tracciatura, scavo buche, tutori, sostituzioni di fallanze ed ogni altro onere.</t>
  </si>
  <si>
    <t>NOCCIOLI. Astoni di 1 anno. Importo comprensivo della messa a dimora, tracciatura, scavo buche, tutori, sostituzioni di fallanze ed ogni altro onere.</t>
  </si>
  <si>
    <t>PREPARAZIONE DEL TERRENO, comprensiva di tutte le operazioni necessarie al successivo impianto del noccioleto ed ogni altro onere da conteggiarsi a parte.  Operazione non cumulabile alla voce A1 Gruppo VI</t>
  </si>
  <si>
    <t>ESPIANTO DI PIANTE DA FRUTTO - NOCCIOLO comprensivo di tutte le operazioni necessarie per la pulizia e il ripristino del terreno</t>
  </si>
  <si>
    <t>MESSA A DIMORA DI PIANTE DA FRUTTO -PESCO, NETTARINE, MELO, PERO, ALBICOCCO, SUSINE, CILIEGIO e impianti simili- con densità d'impianto inferiore alle 550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</si>
  <si>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comprese tra le 551 e le 850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</si>
  <si>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comprese tra le 851 e le 1.250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</si>
  <si>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comprese tra le 1.251 e le 2.500 piante/ha, comprensiva di tutte le operazioni colturali necessarie, esclusa la fornitura del materiale vivaistico e delle strutture di sostegno da conteggiarsi a parte.</t>
  </si>
  <si>
    <t>MESSA A DIMORA DI PIANTE DA FRUTTO -PESCO, NETTARINE, MELO, PERO, ALBICOCCO, SUSINE, CILIEGIO e impianti simili- con densità d'impianto con oltre le 2.501 piante/ha, comprensiva di tutte le operazioni colturali necessarie, esclusa la fornitura del materiale vivaistico e delle strutture di sostegno da conteggiarsi a parte.</t>
  </si>
  <si>
    <t>ESPIANTO DI PIANTE DA FRUTTO -PESCO, NETTARINE, MELO, PERO, ALBICOCCO, SUSINE, CILIEGIO e impianti simili- comprensivo di tutte le operazioni necessarie per la pulizia e il ripristino del terreno.</t>
  </si>
  <si>
    <t>MESSA A DIMORA DI PIANTE DA FRUTTO "ACTINIDIA" comprensiva di tutte le operazioni colturali necessarie esclusa la fornitura del materiale vivaistico e delle strutture di sostegno da conteggiarsi a parte.</t>
  </si>
  <si>
    <t>ESPIANTO DI PIANTE DA FRUTTO "ACTINIDIA" comprensiva di tutte le operazioni necessarie per la pulizia e il ripristino del terreno.</t>
  </si>
  <si>
    <t xml:space="preserve">MESSA A DIMORA DI PIANTE DA FRUTTO "MIRTILLO" comprensiva di tutte le operazioni colturali necessarie esclusa la fornitura del materiale vivaistico e delle strutture di sostegno da conteggiarsi a parte. </t>
  </si>
  <si>
    <t xml:space="preserve">ESPIANTO DI PIANTE DA FRUTTO "MIRTILLO" comprensiva di tutte le operazioni necessarie per la pulizia e il ripristino del terreno. </t>
  </si>
  <si>
    <t xml:space="preserve">MESSA A DIMORA DI PIANTE DA FRUTTO "LAMPONI, MORE ED IBRIDI" comprensiva di tutte le operazioni colturali necessarie esclusa la fornitura del materiale vivaistico e delle strutture di sostegno da conteggiarsi a parte. </t>
  </si>
  <si>
    <t xml:space="preserve">ESPIANTO DI PIANTE DA FRUTTO "LAMPONI, MORE ED IBRIDI" comprensiva di tutte le operazioni necessarie per la pulizia e il ripristino del terreno. </t>
  </si>
  <si>
    <t xml:space="preserve">MESSA A DIMORA DI PIANTE DA FRUTTO "RIBES, UVA SPINA  ED IBRIDI" comprensiva di tutte le operazioni colturali necessarie esclusa la fornitura del materiale vivaistico e delle strutture di sostegno da conteggiarsi a parte. </t>
  </si>
  <si>
    <t xml:space="preserve">ESPIANTO DI PIANTE DA FRUTTO "RIBES, UVA SPINA ED IBRIDI" comprensiva di tutte le operazioni necessarie per la pulizia e il ripristino del terreno. </t>
  </si>
  <si>
    <t xml:space="preserve">IMPIANTO DI PROTEZIONE CON RETI ANTIGRANDINE,  costituito  da  un numero minimo di 260 pali/ha, di altezza minima 4 m,  in legno di diametro cm 9/15, o in cemento di  cm 8x12 in testata, cm 9 x 9 perimetrali  e  interni; rete  a  nodo inglese certificata UNI EN ISO; tiranti, ancoraggi, cavi, copripali, tendirete  per  file  esterne  elastici e/o plachette in numero adeguato a garantire la robustezza dell'impianto  ed  ogni  altro onere per dare l'opera finita e funzionante.  </t>
  </si>
  <si>
    <t>MANODOPERA per la realizzazione dell'impianto di codice A 74</t>
  </si>
  <si>
    <t>MAN</t>
  </si>
  <si>
    <t>FORNITURA di rete antigrandine ad esclusione dei pali, costituita da rete a nodo inglese certificata UNI EN ISO, cavi, tiranti, ancoraggi, copripali, tendirete per file esterne, elastici e/o plachette</t>
  </si>
  <si>
    <t>MANODOPERA per la realizzazione dell'impianto di codice A 76</t>
  </si>
  <si>
    <t>A77.05</t>
  </si>
  <si>
    <t>IMPIANTO CON RETI ANTINSETTO per la protezione di specie frutticole, costituito da un numero minimo di 260 pali/ha di altezza minima 4 m, in legno di diametro di cm 9-15 o in cemento di diametro non inferiore a cm 8x12 intestata, cm 9x9 perimetrali e interni; rete tipo "alt carpò", con maglia di superficie massima di 12 mmq; tiranti, ancoraggi, cavi, copripali, tendirete per file esterne, elastici e/o placchette in numero adeguato a garantire la robustezza dell'impianto in questione ed ogni altro materiale per dare l'opera finita e funzionante</t>
  </si>
  <si>
    <t>A77.10</t>
  </si>
  <si>
    <t>MANODOPERA per la realizzazione della voce con codice A77.05</t>
  </si>
  <si>
    <t>A77.15</t>
  </si>
  <si>
    <t>FORNITURA DI RETI ANTINSETTO ad esclusione dei pali, costituita da rete tipo "alt carpò", con maglia di superficie massima di 12 mmq, tiranti, ancoraggi, cavi, copripali, tendirete per file esterne, elastici e/o placchette</t>
  </si>
  <si>
    <t>A77.20</t>
  </si>
  <si>
    <t>MANODOPERA per la realizzazione della voce con codice A77.15</t>
  </si>
  <si>
    <t>A77.25</t>
  </si>
  <si>
    <t>ADEGUAMENTO DI UN IMPIANTO ANTIGRANDINE già esistente alla funzione antinsetto</t>
  </si>
  <si>
    <t>IMPIANTO ANTIBRINA per colture frutticole costituito da  tubazione di testata; tubazione di derivazione per gli irrigatori;aste zincate con sostegno; irrigatori;  valvole  di  intercettazione; paragetti;  raccorderai ed ogni altro onere per  dare  l'opera  finita  e  funzionante; escluso l'impianto di pompaggio (L'APPORTO VOLONTARIO DI MANODOPERA PRESTATA DIRETTAMENTE DALL'IMPRESA AGRICOLA E' AMMISSIBILE NELLA MISURA MASSIMA DEL 30% DEL COSTO VALUTATO UTILIZZANDO IL PREZZARIO):</t>
  </si>
  <si>
    <t>FORNITURA PIANTE</t>
  </si>
  <si>
    <t>Azalea in alveolo</t>
  </si>
  <si>
    <t>%PROP5+%PROP6</t>
  </si>
  <si>
    <t>Azalea</t>
  </si>
  <si>
    <t>Rododendro</t>
  </si>
  <si>
    <t>Camelia</t>
  </si>
  <si>
    <t>Pieris</t>
  </si>
  <si>
    <t>PIANTUMAZIONI (AD ETTARO) AZALEE - RODODENDRI - CAMELIE  Trattrice</t>
  </si>
  <si>
    <t>PIANTUMAZIONI (AD ETTARO) AZALEE - RODODENDRI - CAMELIE  Mano d'opera per</t>
  </si>
  <si>
    <t>azalee</t>
  </si>
  <si>
    <t>rododendri o camelie</t>
  </si>
  <si>
    <t>PIANTUMAZIONI (AD ETTARO) AZALEE - RODODENDRI - CAMELIE   Pacciamatura</t>
  </si>
  <si>
    <t>PIANTUMAZIONI (AD ETTARO) AZALEE - RODODENDRI - CAMELIE Concimazione</t>
  </si>
  <si>
    <t>organica</t>
  </si>
  <si>
    <t>minerale</t>
  </si>
  <si>
    <t>PIANTUMAZIONI (AD ETTARO) AZALEE - RODODENDRI - CAMELIE  Geodisinfestazione</t>
  </si>
  <si>
    <t>IMPIANTO (AD ETTARO) DI COLTURE OFFICINALI POLIENNALI</t>
  </si>
  <si>
    <t>DRAGONCELLO-sesto di 0.7 x 0.25 m, 57.150 piante ad ettaro; sono comprese la preparazione del terreno (sistemazione, concimazione d'impianto, lavorazione profonda, sistemazione scoline e lavorazioni superficiali) e la messa a dimora delle talee radicate.</t>
  </si>
  <si>
    <t>MENTA-sesto di 0.5 x 0.20 m, 100.000 piante ad ettaro; sono comprese la preparazione del terreno (sistemazione, concimazione d'impianto, lavorazione profonda, sistemazione scoline e lavorazioni superficiali) e la messa a dimora degli stoloni ed il picchettamento.</t>
  </si>
  <si>
    <t>MALVA-sesto di 0.45 x 0.10 m, 222.200 piante ad ettaro; sono comprese la preparazione del terreno (sistemazione, concimazione d'impianto, lavorazione profonda, sistemazione scoline e lavorazioni superficiali) e la semina pneumatica.</t>
  </si>
  <si>
    <t>SALVIA SCLAREA-sesto di 0.7 x 0.25 m, 57.150 piante ad ettaro; sono comprese la preparazione del terreno (sistemazione, concimazione d'impianto, lavorazione profonda, sistemazione scoline e lavorazioni superficiali) e la messa a dimora delle piantine.</t>
  </si>
  <si>
    <t>SALVIA-sesto di 0.7 x 0.20 m, 71.400 piante ad ettaro; sono comprese la preparazione del terreno (sistemazione, concimazione d'impianto, lavorazione profonda, sistemazione scoline e lavorazioni superficiali) e la messa a dimora delle piantine.</t>
  </si>
  <si>
    <t>ISSOPO-sesto di 0.7 x 0.20 m, 71.400 piante ad ettaro; sono comprese la preparazione del terreno (sistemazione, concimazione d'impianto, lavorazione profonda, sistemazione scoline e lavorazioni superficiali) e la messa a dimora delle piantine.</t>
  </si>
  <si>
    <t>MELISSA-sesto di 0.7 x 0.20 m, 71.400 piante ad ettaro; sono comprese la preparazione del terreno (sistemazione, concimazione d'impianto, lavorazione profonda, sistemazione scoline e lavorazioni superficiali) e la messa a dimora delle piantine.</t>
  </si>
  <si>
    <t>LAVANDA o LAVANDINO-sesto di 1.7 x 0.60 m, 9.800 piante ad ettaro; sono comprese la preparazione del terreno (sistemazione, concimazione d'impianto, lavorazione profonda, sistemazione scoline e lavorazioni superficiali) e la messa a dimora delle piantine.</t>
  </si>
  <si>
    <t>TIMO-sesto di 0.7 x 0.20 m, 71.400 piante ad ettaro; sono comprese la preparazione del terreno (sistemazione, concimazione d'impianto, lavorazione profonda, sistemazione scoline e lavorazioni superficiali) e la messa a dimora delle piantine.</t>
  </si>
  <si>
    <t>VII</t>
  </si>
  <si>
    <t xml:space="preserve">IMPIANTI VITICOLI   </t>
  </si>
  <si>
    <t xml:space="preserve">Per i vigneti con altitudine superiore ai 500 m o terrazzati o ciglionati o con pendenza media superiore al 30% è previsto un aumento dei costi fino al 30% per le seguenti voci del gruppo VII:  A1, A2, A3, A4, A5, A9, A11, A13, A16, A18, A20, A22, A24, A26, A27, A28, A29, A30 e A31 </t>
  </si>
  <si>
    <t>Scasso con trattrice agricola alla profondità non inferiore a cm 100 di terreno destinato a vigneto:</t>
  </si>
  <si>
    <t>A1.05</t>
  </si>
  <si>
    <t>Scasso con ruspa/escavatore/pala meccanica</t>
  </si>
  <si>
    <t>Rippatura alla profondità di cm 70 - 80 con distanza fra i denti non superiore a m 1, con due passate in croce di terreno destinato a vigneto</t>
  </si>
  <si>
    <t>Erpicatura o fresatura eseguita con mezzi meccanici di terreno destinato a vigneto.</t>
  </si>
  <si>
    <t>Estirpazione dell'impianto viticolo, rimozione delle strutture di supporto (sostegni), raccolta e trasporto dei ceppi, radici ed altri residui vegetali</t>
  </si>
  <si>
    <t xml:space="preserve">Livellamento di terreno destinato a vigneto </t>
  </si>
  <si>
    <t>Sostegni per impianti viticoli</t>
  </si>
  <si>
    <t>Fornitura e posa di pali in cemento di sezione cm 8 x 8, h cm 300</t>
  </si>
  <si>
    <t xml:space="preserve">Fornitura pali intermedi in cemento di sezione cm 6 x 6, h cm 270 </t>
  </si>
  <si>
    <t>Distribuzione a mano e messa in opera di pali in cemento</t>
  </si>
  <si>
    <t xml:space="preserve">Fornitura pali intermedi in acciaio corten o zincato  h 2,7 m </t>
  </si>
  <si>
    <t>Distribuzione a mano e messa in opera di pali in acciaio</t>
  </si>
  <si>
    <t xml:space="preserve">Fornitura pali di legno di testata  Ø 14-16 cm h 2,70 - 3 m </t>
  </si>
  <si>
    <t xml:space="preserve">Distribuzione a mano e messa in opera pali di legno di testata </t>
  </si>
  <si>
    <t>Fornitura e posa pali in legno a sezione squadrata da cm 4x4 sino a cm 12x 12, lunghezze varie</t>
  </si>
  <si>
    <t xml:space="preserve">Fornitura tutore per vite: tondino </t>
  </si>
  <si>
    <t>Distribuzione, messa in opera dei tutori e fissaggio</t>
  </si>
  <si>
    <t xml:space="preserve">Fornitura di ancora in ferro con relativi cavetti e morsetti </t>
  </si>
  <si>
    <t>Posa in opera di ancora e legature varie</t>
  </si>
  <si>
    <t>Fornitura di filo di sostegno di ferro triplo zincato o di acciaio inox di qualsiasi sezione per vigneto</t>
  </si>
  <si>
    <t xml:space="preserve">Stesura fili di sostegno </t>
  </si>
  <si>
    <t xml:space="preserve">Fornitura molle distanziatrici </t>
  </si>
  <si>
    <t>Posa in opera molle distanziatrici e aggancio ai pali intermedi</t>
  </si>
  <si>
    <t xml:space="preserve">Fornitura mensole distanziatrici  </t>
  </si>
  <si>
    <t>Posa in opera mensole distanziatrici e aggancio ai pali intermedi</t>
  </si>
  <si>
    <t xml:space="preserve">Fornitura di barbatelle di viti da vino innestate di categoria "certificata" o "standard" </t>
  </si>
  <si>
    <t xml:space="preserve">Messa a dimora manuale delle barbatelle di vite da vino </t>
  </si>
  <si>
    <t>A26.05</t>
  </si>
  <si>
    <t>Messa a dimora meccanica delle barbatelle di vite da vino</t>
  </si>
  <si>
    <t>Concimazione organica di fondo in un vigneto</t>
  </si>
  <si>
    <t>Tracciamento per impianto di vigneto</t>
  </si>
  <si>
    <t>Diserbo, trattamenti e concimazioni  nei primi 2 anni di impianto del vigneto</t>
  </si>
  <si>
    <t>Potatura e legatura di allevamento nei primi 2 anni di impianto del vigneto</t>
  </si>
  <si>
    <t>Sovrainnesto</t>
  </si>
  <si>
    <t>VIII</t>
  </si>
  <si>
    <t>VIABILITA' PODERALE ED INTERPODERALE</t>
  </si>
  <si>
    <t>Apertura di pista agro-silvo-pastorale della larghezza massima di m 3,5, comunque accessibile al transito di mezzi agricoli, escluse eventuali cunette e banchina, mediante scavo in terreno di qualsiasi natura e consistenza, compresa la roccia da mina, profilatura della scarpata, compattamento della sede stradale e formazione di tratti di massiciata con uso di materiale idoneo proveniente da scavi, escluse le opere d'arte.</t>
  </si>
  <si>
    <t>Scavo di sbancamento per apertura di sede stradale o per impianto di opere d'arte di pertinenza della stessa</t>
  </si>
  <si>
    <t>eseguito con mezzo meccanico in terreno di qualsiasi natura e consistenza, esclusa la sola roccia che richieda l'uso del martello demolitore, compresa la sistemazione nel raggio utile di azione del mezzo scavante delle materie idonee per la formazione di rilevati, ovvero compreso nel raggio utile c. s. lo scarico a rifiuto, compresi inoltre la regolarizzazione delle scarpate in taglio ed ogni altro onere:</t>
  </si>
  <si>
    <t>Scavo eseguito come alla voce VIII A2 ma con impiego dell'autocarro per il trasporto delle materie scavate a formazione di rilevati lungo la strada in costruzione se idonee, ovvero come rifiuto ad impianto di smaltimento autorizzato:</t>
  </si>
  <si>
    <t>Scavo eseguito come alla voce VIII A2 ma esclusivamente in roccia che richieda l'uso del martello demolitore:</t>
  </si>
  <si>
    <t>Scavo a sezione obbligata per formazione di cunette di pertinenza della strada</t>
  </si>
  <si>
    <t>di sezione minima m² 0,20, eseguito con mezzo meccanico, in terreno di qualsiasi natura e consistenza esclusa la sola roccia che richieda l'uso del martello demolitore, comprese le necessarie sbadacchiature e la regolarizzazione delle pareti e dei fondo dello scavo, in terreni sciolti</t>
  </si>
  <si>
    <t>Scavo come alla voce VIII A6 ma in roccia che richieda l'uso del martello demolitore:</t>
  </si>
  <si>
    <t>Formazione di rilevato stradale con materiali idonei</t>
  </si>
  <si>
    <t>provenienti da cave di prestito aperte ed esercite a cura dell'impresa compresi la profilatura dei ciglio ed ogni altro onere:</t>
  </si>
  <si>
    <t>Fondazione stradale da eseguire su grossi rilevati di nuova costruzione con pietrame adatto e consistente</t>
  </si>
  <si>
    <t>compresi il riempimento degli interstizi ed una cilindratura di assestamento:</t>
  </si>
  <si>
    <t>Massicciata stradale eseguita con misto granulare (tout - venant di cava o di fiume) non stabilizzato, adatto e consistente</t>
  </si>
  <si>
    <t>avente granulometria assortita (dimensione massima degli elementi 80 mm), inclusi l'inumidimento e il costipamento:</t>
  </si>
  <si>
    <t>Provvista e spandimento di pietrisco adatto e consistente costituito per 2/3 da pezzatura 40 - 70 mm e per 1/3 da pezzatura 15 - 25 mm :</t>
  </si>
  <si>
    <t>Cilindratura meccanica del pietrisco con rullo di peso non inferiore a t 12, compresi i necessari innaffiamenti, l'apporto di idoneo materiale aggregante ed ogni prestazione occorrente per dare la superficie stradale livellata e perfettamente stabile:</t>
  </si>
  <si>
    <t>Scarificazione leggera di massicciata stradale non bitumata eseguita meccanicamente per una profondità media di cm 10, compresi la vagliatura del materiale scarificato per la sua utilizzazione nella risagomatura del piano viabile, lo spandimento, il compattamento e la profilatura dello stesso nonché il trasporto a rifiuto del materiale non utilizzabile:</t>
  </si>
  <si>
    <t>Ricarica di massicciata stradale e di banchine in misto granulare stabilizzato con legante naturale con pezzatura opportunamente assortita non superiore a 50 mm , posto in opera in strati di spessore max 10 cm , compresi inumidimento e compattamento con rullo presso - vibrante:</t>
  </si>
  <si>
    <t>Conglomerato bituminoso per strato di collegamento e manto di usura</t>
  </si>
  <si>
    <t>composto di granulati, sabbia, additivi e bitume impastati a caldo mediante impianti a dosaggio automatico, dato in opera con vibrofinitrice meccanica comprese la spalmatura del piano di posa con kg 1/m² di emulsione bituminosa e la rullatura con rullo da t 12 - 16:per ogni cm compresso</t>
  </si>
  <si>
    <t>Conglomerato bituminoso come alla voce VIII A19 per tappeto di usura:</t>
  </si>
  <si>
    <t>Manufatti tubolari di qualunque sezione</t>
  </si>
  <si>
    <t>in lamiera d'acciaio ondulato e zincato, completi di organi di giunzione (bulloni, dadi, rivette, ganci, ecc.) forniti e posti in opera, con esclusione dello scavo e dei materiali costituenti il cuscinetto di appoggio:</t>
  </si>
  <si>
    <t>Cunetta stradale in conglomerato cementizio q 3 di cemento tipo 325/m³</t>
  </si>
  <si>
    <t>delle dimensioni minime di cm 50 di larghezza e cm 15 di spessore medio, su sottofondo in pietrame e materiale arido di intasamento, compreso ogni onere in opera:</t>
  </si>
  <si>
    <t>Cunetta stradale come alla voce VIII A24, ma con muretto d'unghia di altezza cm 35 di cui cm 20 in elevazione, di spessore in testa cm 20:</t>
  </si>
  <si>
    <t>Gabbioni metallici di qualsiasi dimensione con maglie a doppia torsione e con filo diametro mm 2,4, dati in opera compresi il riempimento con pietrame assestato a mano e il filo per legature e tirature:</t>
  </si>
  <si>
    <t>Formazione di massicciata stradale tipo macadam da eseguire su sedi di nuova apertura, in sezione di scavo comprensiva di scavo per formazione cassonetto (h cm 25), provvista e spandimento di tout - venant e di successivo strato di pietrisco costipati meccanicamente con rullo pesante in modo da ottenere spessori finiti rispettivamente di cm 20 e cm 5:</t>
  </si>
  <si>
    <t>Formazione di massicciata stradale  tipo macadam come alla voce VIII A28 ma eseguita in sezione di rilevato di h finita sull'asse stradale non inferiore a m 2, comprensiva di provvista e posa in opera di pietrame spaccato di cava per fondazione massicciata, di tout - venant e di successivo strato di pietrisco costipati meccanicamente con rullo pesante in modo da ottenere spessori finiti rispettivamente di cm 30, cm 25 e cm 5:</t>
  </si>
  <si>
    <t>Formazione di sovrastruttura stradale con finitura in conglomerato bituminoso, di tipo chiuso da eseguire su sedi di nuova apertura, in sezione di scavo, comprensiva di scavo per formazione cassonetto (h cm 30), provvista e spandimento di tout - venant, di misto granulare stabilizzato e di strato di conglomerato bituminoso servito di insabbiamento con sabbia asciutta e granita in ragione di dm³ 2/m² Costipati meccanicamente con rullo pesante in modo da ottenere spessori finiti rispettivamente di cm 15, cm 5 e cm 8:</t>
  </si>
  <si>
    <t>Formazione di sovrastruttura stradale come alla voce VIII A30 ma eseguita in sezione di rilevato di h finita sull'asse stradale non inferiore a m 2, comprensiva di provvista e posa in opera di pietrame spaccato di cava per fondazione massicciata, di tout - venant di fiume, di misto granulare stabilizzato e di strato di conglomerato bituminoso con insabbiamento idem c. s. dm³ 2/m² Costipati meccanicamente con rullo pesante in modo da ottenere spessori finiti rispettivamente di cm 30, cm 20, cm 5 e cm 8:</t>
  </si>
  <si>
    <t>Formazione di sovrastruttura stradale con finitura in asfalto da eseguire su sedi di nuova apertura, in sezione di scavo, come alla voce VIII A30 più provvista e stesa di tappeto di usura cm 3, rullatura:</t>
  </si>
  <si>
    <t>IX</t>
  </si>
  <si>
    <t>ACQUEDOTTI RURALI</t>
  </si>
  <si>
    <t>Fornitura e posa in opera di tubazioni in POLIETILENE AD ALTA DENSITA', PVC e PVC Bi-Orientato prodotte in conformità alle norme UNI vigenti, atossici ed idonei al trasporto di acque potabili a norma della circolare del Ministero della Sanità n. 102 in data 02/12/1978 e successivi aggiornamenti, idoneità esplicitamente dichiarata e garantita per iscritto dall'impresa aggiudicataria dei lavori e dalla D. L. , compresi il bauletto di sabbia o terreno vagliato di protezione della tubazione (negli spessori prescritti dalle norme di posa indicate dalle ditte produttrici delle tubazioni), i giunti, i passanti, i bout, le curve, le croci, i te e le riduzioni. Il tutto in opera comprese le prove idrauliche da eseguirsi per tratte di m 500, e compensato ogni altro onere e magistero per dare il lavoro finito a perfetta regola d'arte. Lo scavo della trincea di allogamento delle condotte dovrà essere conteggiato a parte solo per profondità di scavo superiore a cm 100. Per profondità inferiori lo scavo si intende già compreso nei prezzi sottoindicati:</t>
  </si>
  <si>
    <t>Con tubi in P. E. A. D. PN 10 diam esterno mm 25</t>
  </si>
  <si>
    <t>Con tubi in P. E. A. D. PN 10 diam esterno mm 32</t>
  </si>
  <si>
    <t>Con tubi in P. E. A. D. PN 10 diam esterno mm 40</t>
  </si>
  <si>
    <t>Con tubi in P. E. A. D. PN 10 diam esterno mm 50</t>
  </si>
  <si>
    <t>Con tubi in P. E. A. D. PN 10 diam esterno mm 63</t>
  </si>
  <si>
    <t>Con tubi in P. E. A. D. PN 10 diam esterno mm 75</t>
  </si>
  <si>
    <t>Con tubi in P. E. A. D. PN 10 diam esterno mm 90</t>
  </si>
  <si>
    <t>Con tubi in P. E. A. D. PN 10 diam esterno mm 110</t>
  </si>
  <si>
    <t>Con tubi in P. E. A. D. PN 10 diam esterno mm 125</t>
  </si>
  <si>
    <t>Con tubi in P. E. A. D. PN 10 diam esterno mm 140</t>
  </si>
  <si>
    <t>Con tubi in P. E. A. D. PN 10 diam esterno mm 160</t>
  </si>
  <si>
    <t>Con tubi in P. E. A. D. PN 10 diam esterno mm 180</t>
  </si>
  <si>
    <t>Con tubi in P. E. A. D. PN 10 diam esterno mm 200</t>
  </si>
  <si>
    <t>Con tubi in P. E. A. D. PN 16 diam esterno mm 25</t>
  </si>
  <si>
    <t>Con tubi in P. E. A. D. PN 16 diam esterno mm 32</t>
  </si>
  <si>
    <t>Con tubi in P. E. A. D. PN 16 diam esterno mm 40</t>
  </si>
  <si>
    <t>Con tubi in P. E. A. D. PN 16 diam esterno mm 50</t>
  </si>
  <si>
    <t>Con tubi in P. E. A. D. PN 16 diam esterno mm 63</t>
  </si>
  <si>
    <t>Con tubi in P. E. A. D. PN 16 diam esterno mm 75</t>
  </si>
  <si>
    <t>Con tubi in P. E. A. D. PN 16 diam esterno mm 90</t>
  </si>
  <si>
    <t>Con tubi in P. E. A. D. PN 16 diam esterno mm 110</t>
  </si>
  <si>
    <t>Con tubi in P. E. A. D. PN 16 diam esterno mm 125</t>
  </si>
  <si>
    <t>Con tubi in P. E. A. D. PN 16 diam esterno mm 140</t>
  </si>
  <si>
    <t>Con tubi in P. E. A. D. PN 16 diam esterno mm 160</t>
  </si>
  <si>
    <t>Con tubi in P. E. A. D. PN 16 diam esterno mm 180</t>
  </si>
  <si>
    <t>Con tubi in P. E. A. D. PN 16 diam esterno mm 200</t>
  </si>
  <si>
    <t>Con tubi in PVC PN 10 diam esterno mm 32</t>
  </si>
  <si>
    <t>Con tubi in PVC PN 10 diam esterno mm 40</t>
  </si>
  <si>
    <t>Con tubi in PVC PN 10 diam esterno mm 50</t>
  </si>
  <si>
    <t>Con tubi in PVC PN 10 diam esterno mm 63</t>
  </si>
  <si>
    <t>Con tubi in PVC PN 10 diam esterno mm 75</t>
  </si>
  <si>
    <t>Con tubi in PVC PN 10 diam esterno mm 90</t>
  </si>
  <si>
    <t>Con tubi in PVC PN 10 diam esterno mm 110</t>
  </si>
  <si>
    <t>Con tubi in PVC PN 10 diam esterno mm 125</t>
  </si>
  <si>
    <t>Con tubi in PVC PN 10 diam esterno mm 140</t>
  </si>
  <si>
    <t>Con tubi in PVC PN 10 diam esterno mm 160</t>
  </si>
  <si>
    <t>Con tubi in PVC PN 10 diam esterno mm 180</t>
  </si>
  <si>
    <t>Con tubi in PVC PN 10 diam esterno mm 200</t>
  </si>
  <si>
    <t>Con tubi in PVC PN 16 diam esterno mm 32</t>
  </si>
  <si>
    <t>Con tubi in PVC PN 16 diam esterno mm 40</t>
  </si>
  <si>
    <t>Con tubi in PVC PN 16 diam esterno mm 50</t>
  </si>
  <si>
    <t>Con tubi in PVC PN 16 diam esterno mm 63</t>
  </si>
  <si>
    <t>Con tubi in PVC PN 16 diam esterno mm 75</t>
  </si>
  <si>
    <t>Con tubi in PVC PN 16 diam esterno mm 90</t>
  </si>
  <si>
    <t>Con tubi in PVC PN 16 diam esterno mm 110</t>
  </si>
  <si>
    <t>Con tubi in PVC PN 16 diam esterno mm 125</t>
  </si>
  <si>
    <t>Con tubi in PVC PN 16 diam esterno mm 140</t>
  </si>
  <si>
    <t>Con tubi in PVC PN 16 diam esterno mm 160</t>
  </si>
  <si>
    <t>Con tubi in PVC PN 16 diam esterno mm 180</t>
  </si>
  <si>
    <t>Con tubi in PVC PN 16 diam esterno mm 200</t>
  </si>
  <si>
    <t>Con tubi in PVC Biorientato PN 12,5 diam esterno mm 90</t>
  </si>
  <si>
    <t>Con tubi in PVC Biorientato PN 12,5 diam esterno mm 110</t>
  </si>
  <si>
    <t>Con tubi in PVC Biorientato PN 12,5 diam esterno mm 140</t>
  </si>
  <si>
    <t>Con tubi in PVC Biorientato PN 12,5 diam esterno mm 160</t>
  </si>
  <si>
    <t>Con tubi in PVC Biorientato PN 12,5 diam esterno mm 200</t>
  </si>
  <si>
    <t>Con tubi in PVC Biorientato PN 12,5 diam esterno mm 250</t>
  </si>
  <si>
    <t>Con tubi in PVC Biorientato PN 12,5 diam esterno mm 315</t>
  </si>
  <si>
    <t>Con tubi in PVC Biorientato PN 12,5 diam esterno mm 400</t>
  </si>
  <si>
    <t>Con tubi in PVC Biorientato PN 12,5 diam esterno mm 500</t>
  </si>
  <si>
    <t>lx</t>
  </si>
  <si>
    <t>Con tubi in PVC Biorientato PN 16 diam esterno mm 90</t>
  </si>
  <si>
    <t>Con tubi in PVC Biorientato PN 16 diam esterno mm 110</t>
  </si>
  <si>
    <t>Con tubi in PVC Biorientato PN 16 diam esterno mm 140</t>
  </si>
  <si>
    <t>Con tubi in PVC Biorientato PN 16 diam esterno mm 160</t>
  </si>
  <si>
    <t>Con tubi in PVC Biorientato PN 16 diam esterno mm 200</t>
  </si>
  <si>
    <t>Con tubi in PVC Biorientato PN 16 diam esterno mm 250</t>
  </si>
  <si>
    <t>Con tubi in PVC Biorientato PN 16 diam esterno mm 315</t>
  </si>
  <si>
    <t>Con tubi in PVC Biorientato PN 16 diam esterno mm 400</t>
  </si>
  <si>
    <t>Con tubi in PVC Biorientato PN 16 diam esterno mm 500</t>
  </si>
  <si>
    <t>Con tubi in PVC Biorientato PN 25 diam esterno mm 90</t>
  </si>
  <si>
    <t>Con tubi in PVC Biorientato PN 25 diam esterno mm 110</t>
  </si>
  <si>
    <t>Con tubi in PVC Biorientato PN 25 diam esterno mm 140</t>
  </si>
  <si>
    <t>Con tubi in PVC Biorientato PN 25 diam esterno mm 160</t>
  </si>
  <si>
    <t>Con tubi in PVC Biorientato PN 25 diam esterno mm 200</t>
  </si>
  <si>
    <t>Con tubi in PVC Biorientato PN 25 diam esterno mm 250</t>
  </si>
  <si>
    <t>Con tubi in PVC Biorientato PN 25 diam esterno mm 315</t>
  </si>
  <si>
    <t>Con tubi in PVC Biorientato PN 25 diam esterno mm 400</t>
  </si>
  <si>
    <t>Con tubi in PVC Biorientato PN 25 diam esterno mm 500</t>
  </si>
  <si>
    <t>Fornitura e posa in opera di saracinesche a corpo ovale, in ghisa, completa di flange, raccordi, leva o volantino di manovra:</t>
  </si>
  <si>
    <t>Fornitura e posa in opera di pozzetti prefabbricati compreso scavo, formazione del letto di posa, collegamento alle condotte di afflusso e deflusso, rinterro e ogni altro onere per dare il lavoro finito a perfetta regola d'arte:</t>
  </si>
  <si>
    <t>a) con dimensioni interne fino a cm 50x50x50</t>
  </si>
  <si>
    <t>b) con dimensioni interne fino a cm 60x60x60</t>
  </si>
  <si>
    <t>c) con dimensioni interne fino a cm 80x80x80</t>
  </si>
  <si>
    <t>d) con dimensioni interne fino a cm 100x100x100</t>
  </si>
  <si>
    <t>Fornitura e posa in opera di coperture carrabili per pozzetti di cui alla voce precedente</t>
  </si>
  <si>
    <t>Grigliato Metallico per pozzetto tipo a)</t>
  </si>
  <si>
    <t>Grigliato Metallico per pozzetto tipo b)</t>
  </si>
  <si>
    <t>Grigliato Metallico per pozzetto tipo c)</t>
  </si>
  <si>
    <t>Grigliato Metallico per pozzetto tipo d)</t>
  </si>
  <si>
    <t>Cls per pozzetto tipo a)</t>
  </si>
  <si>
    <t>Cls per pozzetto tipo b)</t>
  </si>
  <si>
    <t>Cls per pozzetto tipo c)</t>
  </si>
  <si>
    <t>cls per pozzetto tipo d)</t>
  </si>
  <si>
    <t>Fornitura e posa in opera di cavetto conduttore in rame 1x2,5 mm²</t>
  </si>
  <si>
    <t>collocato sull'estradosso superiore delle tubazioni in PEAD o PVC per consentirne l'individuazione fino al pozzetto di allaccio</t>
  </si>
  <si>
    <t>Fornitura e posa, durante il rinterro, di nastro di segnalazione</t>
  </si>
  <si>
    <t>posizionato in asse alla tubazione ad una profondità di circa cm 50 dal piano viabile del tratto stradale</t>
  </si>
  <si>
    <t>Ripristino di carreggiata stradale non asfaltata mediante ricolmatura dello scavo con materiale anidro di fiume compattato e ricostruzione della massicciata (spessore cm 20)con misto granulare stabilizzato, avente granulometria assortita, compreso l'inumidimento ed il compattamento con rullo da t 12</t>
  </si>
  <si>
    <t>Ripristino di carreggiata stradale asfaltata mediante ricolmatura dello scavo</t>
  </si>
  <si>
    <t>con materiale anidro di fiume compattato, formazione di massicciata con misto granulare stabilizzato (spessore cm 10), manto bituminoso (spessore cm 8 rullato), comprese le rullature con rullo da t 12</t>
  </si>
  <si>
    <t>Trivellazione orizzontale di sede stradale</t>
  </si>
  <si>
    <t>con idonea apparecchiatura, di diametro sufficiente per la posa di tubazione in PEAD compresa la camicia di protezione in tubazione di acciaio del diametro di mm 200, la formazione della camera di attacco ed uscita, della sezione idonea per la posa dell'apparecchiatura e per la manovra. Data in opera, compreso ogni eventuale altro onere.</t>
  </si>
  <si>
    <t xml:space="preserve">X </t>
  </si>
  <si>
    <t xml:space="preserve">CALAMITA' NATURALI </t>
  </si>
  <si>
    <t>INTERVENTI PER LAVORI ESEGUITI DIRETTAMENTE DAGLI AGRICOLTORI DANNEGGIATI, MEDIANTE USO DI MACCHINARI AZIENDALI, PER IL RIPRISTINO DELLA COLTIVABILITÀ DEI TERRENI AGRICOLI INTERESSATI DA EVENTI  ATMOSFERICI AVVERSI DI CARATTERE ECCEZIONALE. (Il costo del ripristino non puo' eccedere il valore tabellare del terreno così come previsto dalle tabelle dei valori agricoli medi di cui alla l.r. 18/02/2002 n°5).      I costi degli eventuali conferimenti a discarica autorizzata di materiali depositati qualora sia previsto da disposizioni vigenti, non sono compresi nei prezzi.</t>
  </si>
  <si>
    <t>A) RIPRISTINO DEI TERRENI AGRICOLI</t>
  </si>
  <si>
    <t>COSTO unitario per il ripristino di terreni agricoli ricoperti da materiali detritici ed inerti, per uno spessore fino a 10 cm (per lavori svolti in risaia, gli importi possono essere aumentati fino a una percentuale del 15% se necessitano di una livellatura straordinaria)</t>
  </si>
  <si>
    <t>per la rimozione di semplice deposito di limo, paglie, coltivazioni non raccolte, ares, con sistemazione di arginelli e buche, utilizzando il macchinario aziendale per ridare il campo nelle stesse condizione precedenti all’_x0019_alluvione.</t>
  </si>
  <si>
    <t>per lavori di cui al precedente punto A1. in presenza di materiale ghiaioso e materiale detritico sparso su tutta la superficie</t>
  </si>
  <si>
    <t>per lavori di cui al punto A2. con ausilio di scraper e livellatrici in dotazione all'azienda:</t>
  </si>
  <si>
    <t>COSTO unitario per il ripristino di terreni agricoli sommersi da materiali detritici ghiaiosi, rifiuti di vario genere o comunque totalmente da asportare, ovvero del riporto di cotico fertile, ripristino dei fossi per la raccolta delle acque meteoriche e sistemazione viabilità poderale di pertinenza (per lavori svolti in risaia, gli importi possono essere aumentati fino a una percentuale del 15% se necessitano di una livellatura straordinaria)</t>
  </si>
  <si>
    <t>I costi degli eventuali conferimenti a discarica autorizzata di materiali depositati qualora sia previsto da disposizioni vigenti, non sono compresi nei prezzi.</t>
  </si>
  <si>
    <t>spessori medi da 11 a 20 cm</t>
  </si>
  <si>
    <t>spessori medi da 21 a 30 cm</t>
  </si>
  <si>
    <t>spessori medi da 31 a 40 cm</t>
  </si>
  <si>
    <t>spessori medi da 41 a 50 cm  (necessita piano quotato)</t>
  </si>
  <si>
    <t>spessori medi da 51 a 60 cm e oltre   (necessita piano quotato)</t>
  </si>
  <si>
    <t>B) RIPRISTINO DEI TERRENI CON PIANTAGIONI ARBOREE</t>
  </si>
  <si>
    <t>LAVORI IN ECONOMIA PER IL RIPRISTINO dell'impianto delle piantagioni arboree - Sono ammissibili i lavori di reimpianto/ripristino delle piantagioni arboree, esclusa la fornitura di astoni o barbatelle,  eseguiti in economia dall'imprenditore agricolo e dai membri della sua famiglia, come segue:</t>
  </si>
  <si>
    <t>I costi dei reimpianti non comprendono eventuali spese per opere di regimazione delle acque.</t>
  </si>
  <si>
    <t>C1 - Frutteto</t>
  </si>
  <si>
    <t>C2 - Actinidieto</t>
  </si>
  <si>
    <t>C3 - Noccioleto</t>
  </si>
  <si>
    <t>C4 - Pioppeto fino al 2° anno</t>
  </si>
  <si>
    <t>C5 - Pioppeto dal 3° al 4° anno</t>
  </si>
  <si>
    <t>C6 - Pioppeto dal 5° all_x0019_ 8° anno</t>
  </si>
  <si>
    <t>C7 - Pioppeto oltre l_x0019_ 8° anno</t>
  </si>
  <si>
    <t>C8 - Vigneto</t>
  </si>
  <si>
    <t>XI</t>
  </si>
  <si>
    <t xml:space="preserve">SINTETICO </t>
  </si>
  <si>
    <t>A) COSTRUZIONI</t>
  </si>
  <si>
    <t>LOCALE DEPOSITO ATTREZZATURE, PRODOTTI E SCORTE</t>
  </si>
  <si>
    <t>Escluso impianti vari. Prezzi per superfici fino a 300 m². Per superfici superiori a 300 m², per la frazione in eccesso, si applica una riduzione del 10%.</t>
  </si>
  <si>
    <t>CAPANNONE CHIUSO SU 4 LATI  - NON COIBENTATO-  Compresi portoni e finestre, intonaco interno ed esterno, battuto di cemento. Altezza interna minima secondo le disposizioni vigenti. Le dimensioni vanno computate a filo muri perimetrali</t>
  </si>
  <si>
    <t>30%PROP3+70%PROP4</t>
  </si>
  <si>
    <t>CAPANNONE CHIUSO SU 4 LATI  -  COIBENTATO -   Come alla voce precedente A2 e coibentato secondo le disposizioni vigenti</t>
  </si>
  <si>
    <t>TETTOIA CHIUSA SU 3 LATI Compreso pavimento battuto in cemento, Finito, in opera. Altezza interna minima m 3. Le dimensioni vanno computate a filo muri perimetrali</t>
  </si>
  <si>
    <t>STRUTTURA PREFABBRICATA, di qualsiasi luce, compresi i plinti, la copertura ad 1 o 2 falde senza coibentazione, in opera. Le dimensioni vanno computate secondo la proiezione orizzontale compresa la gronda:</t>
  </si>
  <si>
    <t>in cemento</t>
  </si>
  <si>
    <t>in ferro zincato</t>
  </si>
  <si>
    <t>in ferro</t>
  </si>
  <si>
    <t>STRUTTURA PREFABBRICATA COME ALLA VOCE XI A5 MA IN FERRO ZINCATO CON ARCHITRAVI</t>
  </si>
  <si>
    <t>Escluso impianti vari. Prezzi per superfici fino a 300 m². Per superfici superiori a 300 m², per la frazione in eccesso, si applica una riduzione del 10%</t>
  </si>
  <si>
    <t>Capriata in legno lamellare (con o senza tiranti)</t>
  </si>
  <si>
    <t>Capriata reticolare in legno massello</t>
  </si>
  <si>
    <t>STALLA CHIUSA A STABULAZIONE LIBERA E ZONA DI RIPOSO A LETTIERA PERMANENTE CON CORSIA DI ALIMENTAZIONE INTERNA. Capannone chiuso su quattro lati. Zona di riposo a lettiera permanente. Corsia di alimentazione e corsia di foraggiamento interne. Attrezzature, impianto elettrico e idrico inclusi. Impianto di raccolta e strutture per lo stoccaggio reflui da conteggiarsi a parte. Larghezza minima m 15</t>
  </si>
  <si>
    <t>L'eventuale maggiore o minor larghezza euro 200,00 a m².</t>
  </si>
  <si>
    <t>fino a 30 m di lunghezza</t>
  </si>
  <si>
    <t xml:space="preserve">oltre 30 m di lunghezza </t>
  </si>
  <si>
    <t>STALLA CHIUSA A STABULAZIONE LIBERA E ZONA DI RIPOSO A CUCCETTE CON CORSIA DI ALIMENTAZIONE INTERNA. Capannone chiuso su quattro lati. Zona di riposo a cuccette. Corsia di alimentazione e corsia di foraggiamento interne. Attrezzature, impianto elettrico e idrico inclusi.  Impianto di raccolta e strutture per lo stoccaggio reflui, da conteggiarsi a  parte</t>
  </si>
  <si>
    <t>A cuccetta</t>
  </si>
  <si>
    <t>STALLA CHIUSA A STABULAZIONE LIBERA A DUE FILE DI BOX. Capannone chiuso su quattro lati. Box per la stabulazione degli animali a lettiera permanente disposti su due file ai lati della corsia di foraggiamento. Attrezzature, impianto elettrico e idrico inclusi. Impianto di raccolta e strutture per lo stoccaggio reflui da conteggiarsi a parte. Larghezza minima m 14</t>
  </si>
  <si>
    <t>L'eventuale maggiore o minore larghezza euro 200,00 a m².</t>
  </si>
  <si>
    <t>Fino a 30 m di lunghezza</t>
  </si>
  <si>
    <t>Oltre 30 m di lunghezza</t>
  </si>
  <si>
    <t>STALLA CHIUSA A STABULAZIONE LIBERA AD UNA FILA DI BOX. Capannone chiuso su quattro lati. Box per la stabulazione degli animali a lettiera permanente disposti su una fila a fianco della corsia di foraggiamento. Attrezzature, impianto elettrico e idrico inclusi. Impianto di raccolta e strutture per lo stoccaggio reflui da conteggiarsi a parte. Larghezza minima m 8</t>
  </si>
  <si>
    <t>fino a m 20 di lunghezza</t>
  </si>
  <si>
    <t xml:space="preserve">oltre 20 m di lunghezza </t>
  </si>
  <si>
    <t>STALLA CHIUSA A STABULAZIONE MISTA. Capannone chiuso su quattro lati. Costituita da una fila di poste complete e da una fila di box a lettiera permanente. Corsie di alimentazione e di servizio interne. Attrezzature, impianto elettrico e idrico inclusi. Impianto di raccolta e strutture per lo stoccaggio reflui da conteggiarsi a parte. Larghezza minima m 12</t>
  </si>
  <si>
    <t>fino a 20 m di lunghezza</t>
  </si>
  <si>
    <t>oltre 20 m di lunghezza</t>
  </si>
  <si>
    <t>(LOCALI ANNESSI ALLA STALLA - SINTETICO)   CONCIMAIA A PLATEA. Pavimentazione in cemento lisciato e bocciardato su vespaio in pietrame assestato. Muretto di contenimento su 3 lati (da conteggiarsi separatamente in base all'effettivo sviluppo e alla tipologia costruttiva)</t>
  </si>
  <si>
    <t>(LOCALI ANNESSI ALLA STALLA - SINTETICO) POZZETTO RACCOLTA URINE (massimo 50 m³ di capacità).</t>
  </si>
  <si>
    <t>fino a m³ 10 di capienza</t>
  </si>
  <si>
    <t>per ogni m³ di maggior capienza oltre m³ 10</t>
  </si>
  <si>
    <t>(LOCALI ANNESSI ALLA STALLA - SINTETICO) VASCA IN CEMENTO PER RACCOLTA LIQUAME O LETAME. Completamente interrata, a cielo aperto e con idonea rete di protezione:</t>
  </si>
  <si>
    <t>fino a m³ 100 di capacità</t>
  </si>
  <si>
    <t>per ogni m³ oltre i 100 e fino a m³ 300</t>
  </si>
  <si>
    <t>per ogni m³ oltre i 300</t>
  </si>
  <si>
    <t>(LOCALI ANNESSI ALLA STALLA - SINTETICO) VASCA IN CEMENTO PER RACCOLTA LIQUAME O LETAME. Completamente interrata con soletta portante di copertura:</t>
  </si>
  <si>
    <t>(LOCALI ANNESSI ALLA STALLA - SINTETICO) VASCA CIRCOLARE APERTA PER RACCOLTA LIQUAME O LETAME REALIZZATA IN STRUTTURA ESILE, A CIELO APERTO, FUORI TERRA. Scavo da conteggiare separatamente per la parte eventualmente interrata. Le vasche parzialmente interrate e con parete fuori terra di altezza inferiore a m 1,50 dovranno essere dotate di idonea rete di protezione:</t>
  </si>
  <si>
    <t>fino a m³ 500 di capacità</t>
  </si>
  <si>
    <t>per ogni m³ oltre i 500 e fino a m³ 1000</t>
  </si>
  <si>
    <t>(LOCALI ANNESSI ALLA STALLA - SINTETICO)   TETTOIA A PENSILINA A PROTEZIONE DELLE ZONE DI ALIMENTAZIONE ESTERNA, CON RASTRELLIERA  (LARGHEZZA MINIMA m 2,70)</t>
  </si>
  <si>
    <t>(LOCALI ANNESSI ALLA STALLA - SINTETICO) TETTOIA DI ALIMENTAZIONE ESTERNA CON STRUTTURA PREFABBRICATA. Larghezza complessiva minima: m 5,60; altezza utile minima sulla corsia di alimentazione: m 3. Poste e corsia di alimentazione sottostanti, in battuto di cemento. Mangiatoia, rastrelliera ed impianto di abbeveraggio</t>
  </si>
  <si>
    <t>SILOS a trincea singolo.</t>
  </si>
  <si>
    <t>fino alla capienza di m³ 200 (20 x 5 x (h)2)</t>
  </si>
  <si>
    <t>per ogni m³ di maggior capienza oltre m³ 200</t>
  </si>
  <si>
    <t>SILOS a trincea doppio.</t>
  </si>
  <si>
    <t>fino alla capienza di m³ 500 (25 x 5 x (h)2 x 2)</t>
  </si>
  <si>
    <t>per ogni m³ di maggior capienza oltre m³ 500</t>
  </si>
  <si>
    <t>CAPANNONE PER PORCILAIA</t>
  </si>
  <si>
    <t>Tipologia di riferimento: Capannone in struttura prefabbricata con altezza minima all'imposta m 2,70; pavimentazione in grigliato su almeno meta della superficie di calpestio; vasca di raccolta di profondità mimima 60 cm sottostante il grigliato.</t>
  </si>
  <si>
    <t>CAPANNONE PER OVINI.    Tipologia di riferimento: Capannone ad una o due falde, altezza minima alla gronda m 3, larghezza interna minima m 6. Zona di riposo a lettiera permanente di superficie pari a circa 1,5 m²  per capo adulto. Posto mangiatoia di circa 30 cm per capo adulto. Mangiatoia in c.a. o lamiera zincata. Tazzette di abbeveraggio. Recinti mobili in tubi di ferro zincato per la suddivisione del gregge. Chiuso su 4 lati. Portoni e finestre inclusi. Impianti e strutture per la raccolta dei reflui sono da conteggiarsi eventualmente a parte.</t>
  </si>
  <si>
    <t xml:space="preserve">L'eventuale maggior larghezza della stalla (zona di lettiera o corsia di alimentazione) potrà essere valutata euro 110,00 a m² di ampliamento. Qualora si ritenga, per qualificati motivi, di poter approvare larghezze minori, si apporterà una riduzione di euro 140,00 a m².   </t>
  </si>
  <si>
    <t>fino a m 10 di lunghezza</t>
  </si>
  <si>
    <t>per ogni m di maggior lunghezza fra m 10 e m 20</t>
  </si>
  <si>
    <t>per ogni m di maggior lunghezza fra m 20 e m 30</t>
  </si>
  <si>
    <t>per ogni m di maggior lunghezza oltre i m 30</t>
  </si>
  <si>
    <t>SCUDERIA di larghezza m 9.00, sporgenza in gronda m 0.50, con copertura fibrocemento o lamiera, controsoffitto in tavolato da mm 20, lana di roccia da mm 10, tamponamento laterale in legno coibentato, struttura lamellare o reticolare con telai acciaio/legno senza tirante, testate in legno coibentate e portanti, portone d'ingresso in testata in legno coibentato, porte laterali per uscita box in legno coibentato, box per cavalli con struttura in acciaio zincato e pareti laterali in legno, impianto elettrico ed idraulico esclusi nastro trasportatore e concimaia:</t>
  </si>
  <si>
    <t>SCUDERIA di larghezza m 9.00, sporgenza in gronda m 0.50, copertura in lastre fibrocemento o lamiera, coibentata e controsoffittata, con tamponamenti in tavole di legno, struttura portante in ferro zincato, completa di portone d'ingresso, porte laterali per uscita box in legno, box per cavalli con struttura in acciaio zincato e pareti laterali in legno, impianto elettrico ed idraulico esclusi nastro trasportatore e concimaia:</t>
  </si>
  <si>
    <t>CANILE COPERTO, in legno e ferro zincato, singolo o inserito in strutture modulari:</t>
  </si>
  <si>
    <t>con volume interno inferiore o uguale a 0.5 m³</t>
  </si>
  <si>
    <t>con volume interno compreso fra m³ 0.51 ed m³ 1.00</t>
  </si>
  <si>
    <t>con volume interno superiore a m³ 1.00</t>
  </si>
  <si>
    <t>BOX ZINCATO IN MODULI COMPONIBILI PER RECINTI:</t>
  </si>
  <si>
    <t>comprensivo di porta e tettoia</t>
  </si>
  <si>
    <t>senza tettoia</t>
  </si>
  <si>
    <t>SILOS PER CEREALI in struttura prefabbricata in c. a. comprendente una o più celle verticali, con copertura inserita strutturalmente in capannone prefabbricato, completo di coclee per il carico e lo scarico del prodotto, motori elettrici, valvole termometriche, impianto elettrico, impianto di ventilazione, elevatori, ecc. Nel prezzo unitario/m³ e compresa altresì la spesa relativa alla pavimentazione cementizia, su sottofondo di ghiaia, di una idonea area antistante al silos per il carico degli automezzi:</t>
  </si>
  <si>
    <t>per capacità complessiva fino a m³ 150</t>
  </si>
  <si>
    <t>per capacità complessiva fino a m³ 300</t>
  </si>
  <si>
    <t>per capacità complessiva fino a m³ 500</t>
  </si>
  <si>
    <t>per capacità complessiva oltre m³ 500</t>
  </si>
  <si>
    <t>SERRE IN STRUTTURA METALLICA CON CORDOLO DI FONDAZIONE E PAVIMENTO IN BATTUTO DI CEMENTO</t>
  </si>
  <si>
    <t>con copertura in  vetro</t>
  </si>
  <si>
    <t>con copertura in  policarbonato, o altro materiale assimilabile</t>
  </si>
  <si>
    <t xml:space="preserve">TUNNEL SENZA PLINTI NE' FONDAZIONI, CON SOLE STAFFE O PIASTRE DI ANCORAGGIO. </t>
  </si>
  <si>
    <t xml:space="preserve">Per ogni m² di superficie oltre i primi 500 m² si applica una riduzione del 20%.    In assenza di testata rigida dedurre euro 26,00 per metro di larghezza al suolo per testata.  L'apporto volontario di manodopera prestata direttamente dall'impresa agricola è ammissibile nella misura massima del 25% del costo valutato utilizzando il  prezzario. </t>
  </si>
  <si>
    <t>con testata e film di copertura a telo singolo o rete antinsetto</t>
  </si>
  <si>
    <t>con testata e film di copertura a telo doppio o rete antinsetto</t>
  </si>
  <si>
    <t xml:space="preserve">TUNNEL A PARETI VERTICALI SENZA PLINTI NE' FONDAZIONI, CON SOLE STAFFE O PIASTRE DI ANCORAGGIO. </t>
  </si>
  <si>
    <t>Per ogni m² di superficie oltre i primi 500 m² si applica una riduzione del 20%.    In assenza di testata rigida dedurre euro 31,00 per metro di larghezza al suolo per testata.  L'apporto volontario di manodopera prestata direttamente dall'impresa agricola è ammissibile nella misura massima del 25% dell costo valutato utilizzando il  prezzario.</t>
  </si>
  <si>
    <t>incremento in relazione alla tipologia della voce precedente XI A74 di:</t>
  </si>
  <si>
    <t xml:space="preserve">TUNNEL CON PLINTI O FONDAZIONI CONTINUE: </t>
  </si>
  <si>
    <t>Per ogni m² di superficie oltre i primi 500 m² si applica una riduzione del 20%.   In assenza di testata rigida dedurre euro 26,00 per metro di larghezza al suolo per testata. L'apporto volontario di manodopera prestata direttamente dall'impresa agricola è ammissibile nella misura massima del 30% del costo valutato utilizzando il  prezzario.</t>
  </si>
  <si>
    <t>con testata, cordoli,copertura a telo singolo</t>
  </si>
  <si>
    <t>con testata, cordoli,copertura a telo doppio</t>
  </si>
  <si>
    <t>con testata, cordoli,copertura rigida</t>
  </si>
  <si>
    <t>con testata, soli plinti, copertura a telo singolo</t>
  </si>
  <si>
    <t>con testata, soli plinti, copertura a telo doppio</t>
  </si>
  <si>
    <t>con testata, soli plinti, copertura rigida</t>
  </si>
  <si>
    <t>TUNNEL A PARETI VERTICALI CON PLINTI O FONDAZIONI CONTINUE:</t>
  </si>
  <si>
    <t>Con riferimento all’articolo XI A87: in assenza di testata rigida dedurre euro 31,00 per metro di larghezza al suolo per testata. Per ogni m² di superficie oltre i primi 500 m² si applica una riduzione del 20%.  L'apporto volontario di manodopera prestata direttamente dall'impresa agricola è ammissibile nella misura massima del 30% del costo valutato utilizzando il  prezzario.</t>
  </si>
  <si>
    <t>Incremento in relazione alla tipologia della voce precedente XI A79 di:</t>
  </si>
  <si>
    <t>TUNNEL A PARETI VERTICALI CON FONDAZIONI CONTINUE, CORDOLI LATERALI, STRUTTURA PORTANTE IN ALLUMINIO (O SIMILE), LARGHEZZA MINIMA m  8,00, APERTURE LATERALI AVVOLGIBILI, TESTATA RIGIDA, COPERTURA A TELAIO DOPPIO</t>
  </si>
  <si>
    <t>Con riferimento all’articolo XI A88: in assenza di testata rigida dedurre euro 36,00 per metro di larghezza al suolo per testata. Per ogni m² di superficie oltre i primi 500 m² si applica una riduzione del 20%. L'apporto volontario di manodopera prestata direttamente dall'impresa agricola è ammissibile nella misura massima del 25% del costo valutato utilizzando il  prezzario.</t>
  </si>
  <si>
    <t>BANCALI</t>
  </si>
  <si>
    <t>Bancali fissi in materiale latero-cementizio  (o assimilabili)</t>
  </si>
  <si>
    <t>Bancali mobili in alluminio  (o assimilabili)</t>
  </si>
  <si>
    <t>COPERTURE</t>
  </si>
  <si>
    <t>in vetro</t>
  </si>
  <si>
    <t>in  policarbonato o altro materiale assimilabile</t>
  </si>
  <si>
    <t>a telo singolo</t>
  </si>
  <si>
    <t>a telo doppio</t>
  </si>
  <si>
    <t>IMPIANTI -   L'APPORTO VOLONTARIO DI MANODOPERA PRESTATA DIRETTAMENTE DALL'IMPRESA AGRICOLA, E' AMMISSIBILE NELLA MISURA MASSIMA DEL 30% DEL COSTO VALUTATO UTILIZZANDO IL PREZZARIO</t>
  </si>
  <si>
    <t>L'impianto elettrico, di riscaldamento, le centraline computerizzate, dovranno essere computate tramite preventivi da presentare contestualmente al progetto generale dei lavori.</t>
  </si>
  <si>
    <t>impianto mobile di ombreggiamento interno in telo alluminizzato per serre</t>
  </si>
  <si>
    <t>impianto fisso di ombreggiamento esterno in telo antigrandine per serre</t>
  </si>
  <si>
    <t>impianto di irrigazione a pioggia per serre</t>
  </si>
  <si>
    <t>impianto di irrigazione a goccia per serre</t>
  </si>
  <si>
    <t>impianto di nebulizzazione computerizzato per serre</t>
  </si>
  <si>
    <t>B) SISTEMAZIONE TERRENI</t>
  </si>
  <si>
    <t>Sistemazione terreni (con specifico riferimento alla risaia). Lavori aventi il fine di ridurre il numero delle camere di risaia esistenti con la realizzazione di camere più grandi. In questi lavori non rientrano i livellamenti di singole camere considerati normali operazioni colturali. I dislivelli indicati in tabella si riferiscono alla situazione esistente prima dei lavori; i costi indicati per ettaro, si riferiscono, nei vari casi alle camere finali ottenute, anche con il recupero dello strato attivo, assortite secondo la loro ampiezza. Ampiezza delle camere da ottenere con dislivelli di partenza</t>
  </si>
  <si>
    <t>fino a ha. 0,50 fino a cm 30 (a partire dal prezzo in euro pubblicato fino ad un massimo di euro 697,04)</t>
  </si>
  <si>
    <t>fino a ha. 0,50 fino a cm 60 (a partire dal prezzo in euro pubblicato fino ad un massimo di euro 813,20)</t>
  </si>
  <si>
    <t>fino a ha. 0,50 fino a cm 90 (a partire dal prezzo in euro pubblicato fino ad un massimo di euro 929,38)</t>
  </si>
  <si>
    <t>fino a ha. 0,50 fino a cm 120 (a partire dal prezzo in euro pubblicato fino ad un massimo di euro 1.045,54)</t>
  </si>
  <si>
    <t>fino a ha. 0,50 oltre cm 120 (a partire dal prezzo in euro pubblicato fino ad un minimo di euro 726,54)</t>
  </si>
  <si>
    <t>da ha. 0,51 a ha. 1 fino a cm 30 (a partire dal prezzo in euro pubblicato fino ad un massimo di euro 871,31)</t>
  </si>
  <si>
    <t xml:space="preserve">da ha. 0,51 a ha. 1 fino a cm 60 (a partire dal prezzo in euro pubblicato fino ad un massimo di euro 987,46) </t>
  </si>
  <si>
    <t xml:space="preserve">da ha. 0,51 a ha. 1 fino a cm 90 (a partire dal prezzo in euro pubblicato fino ad un massimo di euro 1.190,77) </t>
  </si>
  <si>
    <t xml:space="preserve">da ha. 0,51 a ha. 1 fino a cm 120 (a partire dal prezzo in euro pubblicato fino ad un massimo di euro 1.365,01) </t>
  </si>
  <si>
    <t xml:space="preserve">da ha. 0,51 a ha. 1 oltre cm 120 (a partire dal prezzo in euro pubblicato fino ad un minimo di euro 929,38) </t>
  </si>
  <si>
    <t xml:space="preserve">da ha. 1,01 a ha. 1,50 fino a cm 30 (a partire dal prezzo in euro pubblicato fino ad un massimo di euro 1.132,69) </t>
  </si>
  <si>
    <t xml:space="preserve">da ha. 1,01 a ha. 1,50 fino a cm 60 (a partire dal prezzo in euro pubblicato fino ad un massimo di euro 1.306,94) </t>
  </si>
  <si>
    <t xml:space="preserve">da ha. 1,01 a ha. 1,50 fino a cm 90 (a partire dal prezzo in euro pubblicato fino ad un massimo di euro 1.510,25) </t>
  </si>
  <si>
    <t xml:space="preserve">da ha. 1,01 a ha. 1,50 fino a cm 120 (a partire dal prezzo in euro pubblicato fino ad un massimo di euro 1.655,47) </t>
  </si>
  <si>
    <t xml:space="preserve">da ha. 1,01 a ha. 1,50 oltre cm 120 (a partire dal prezzo in euro pubblicato fino ad un minimo di euro 1.161,71) </t>
  </si>
  <si>
    <t xml:space="preserve">da ha. 1,51 a ha. 2 fino a cm 30 (a partire dal prezzo in euro pubblicato fino ad un massimo di euro 1.365,01) </t>
  </si>
  <si>
    <t xml:space="preserve">da ha. 1,51 a ha. 2 fino a cm 60 (a partire dal prezzo in euro pubblicato fino ad un massimo di euro 1.539,27) </t>
  </si>
  <si>
    <t xml:space="preserve">da ha. 1,51 a ha. 2 fino a cm 90(a partire dal prezzo in euro pubblicato fino ad un massimo di euro 1.655,47) </t>
  </si>
  <si>
    <t>da ha. 1,51 a ha. 2 fino a cm 120 (a partire dal prezzo in euro pubblicato fino ad un massimo di euro 1.829,71)</t>
  </si>
  <si>
    <t xml:space="preserve">da ha. 1,51 a ha. 2 oltre cm 120 (a partire dal prezzo in euro pubblicato fino ad un minimo di euro 1.335,96) </t>
  </si>
  <si>
    <t>da ha. 2,01 a ha. 2,50 fino a cm 30 (a partire dal prezzo in euro pubblicato fino ad un massimo di euro 1.452,14)</t>
  </si>
  <si>
    <t xml:space="preserve">da ha. 2,01 a ha. 2,50 fino a cm 60 (a partire dal prezzo in euro pubblicato fino ad un massimo di euro 1.626,42) </t>
  </si>
  <si>
    <t>da ha. 2,01 a ha. 2,50 Fino a cm 90 (a partire dal prezzo in euro pubblicato fino ad un massimo di euro 1.800,66)</t>
  </si>
  <si>
    <t xml:space="preserve">da ha. 2,01 a ha. 2,50 fino a cm 120  (a partire dal prezzo in euro pubblicato fino ad un massimo di euro 1.974,92) </t>
  </si>
  <si>
    <t xml:space="preserve">da ha. 2,01 a ha. 2,50 oltre cm 120  (a partire dal prezzo in euro pubblicato fino ad un minimo di euro 1.510,25) </t>
  </si>
  <si>
    <t xml:space="preserve">da ha. 2,51 a ha. 3 fino a cm 30 (a partire dal prezzo in euro pubblicato fino ad un massimo di euro 1.713,53) </t>
  </si>
  <si>
    <t>da ha. 2,51 a ha. 3 fino a cm 60 (a partire dal prezzo in euro pubblicato fino ad un massimo di euro 1.887,78)</t>
  </si>
  <si>
    <t xml:space="preserve">da ha. 2,51 a ha. 3 fino a cm 90 (a partire dal prezzo in euro pubblicato fino ad un massimo di euro 2.062,04) </t>
  </si>
  <si>
    <t xml:space="preserve">da ha. 2,51 a ha. 3 Fino a cm 120 (a partire dal prezzo in euro pubblicato fino ad un massimo di euro 2.178,20) </t>
  </si>
  <si>
    <t xml:space="preserve">da ha. 2,51 a ha. 3 oltre cm 120 (a partire dal prezzo in euro pubblicato fino ad un minimo di euro 1.684,52) </t>
  </si>
  <si>
    <t xml:space="preserve">da ha. 3,01 a ha. 4 fino a cm 30 (a partire dal prezzo in euro pubblicato fino ad un massimo di euro 1.916,84) </t>
  </si>
  <si>
    <t>da ha. 3,01 a ha. 4 fino a cm 60 (a partire dal prezzo in euro pubblicato fino ad un massimo di euro 2.091,09)</t>
  </si>
  <si>
    <t>da ha. 3,01 a ha. 4 fino a cm 90 (a partire dal prezzo in euro pubblicato fino ad un massimo di euro 2.207,27)</t>
  </si>
  <si>
    <t xml:space="preserve">da ha. 3,01 a ha. 4 Fino a cm 120 (a partire dal prezzo in euro pubblicato fino ad un massimo di euro  2.323,43) </t>
  </si>
  <si>
    <t xml:space="preserve">da ha. 3,01 a ha. 4 oltre cm 120 (a partire dal prezzo in euro pubblicato fino ad un minimo di euro 1.916,84) </t>
  </si>
  <si>
    <t xml:space="preserve">da ha. 4,01 a ha. 5,00 Fino a cm 20 (a partire dal prezzo in euro pubblicato fino ad un massimo di euro 2.091,09) </t>
  </si>
  <si>
    <t xml:space="preserve">da ha. 4,01 a ha. 5,00 Fino a cm 40 (a partire dal prezzo in euro pubblicato fino ad un massimo di euro 2.265,34) </t>
  </si>
  <si>
    <t xml:space="preserve">da ha. 4,01 a ha. 5,00 Fino a cm 60 (a partire dal prezzo in euro pubblicato fino ad un massimo di euro 2.381,51) </t>
  </si>
  <si>
    <t xml:space="preserve">da ha. 4,01 a ha. 5,00 Fino a cm 80 (a partire dal prezzo in euro pubblicato fino ad un massimo di euro 2.497,68) </t>
  </si>
  <si>
    <t xml:space="preserve">da ha. 4,01 a ha. 5,00 Fino a cm 100 (a partire dal prezzo in euro pubblicato fino ad un massimo di euro 2.788,13) </t>
  </si>
  <si>
    <t xml:space="preserve">da ha. 4,01 a ha. 5,00 Fino a cm 120 (a partire dal prezzo in euro pubblicato fino ad un massimo di euro 3.020,48) </t>
  </si>
  <si>
    <t xml:space="preserve">da ha. 4,01 a ha. 5,00 Oltre cm 120 (a partire dal prezzo in euro pubblicato fino ad un minimo di euro 2.178,21) </t>
  </si>
  <si>
    <t xml:space="preserve">Oltre ha. 5,00 Fino a cm 20 (a partire dal prezzo in euro pubblicato fino ad un massimo di euro 2.352,48) </t>
  </si>
  <si>
    <t xml:space="preserve">Oltre ha. 5,00 Fino a cm 40 (a partire dal prezzo in euro pubblicato fino ad un massimo di euro 2.497,68) </t>
  </si>
  <si>
    <t xml:space="preserve">Oltre ha. 5,00 Fino a cm 60 (a partire dal prezzo in euro pubblicato fino ad un massimo di euro 2.613,88) </t>
  </si>
  <si>
    <t xml:space="preserve">Oltre ha. 5,00 Fino a cm 80 (a partire dal prezzo in euro pubblicato fino ad un massimo di euro 2.730,04) </t>
  </si>
  <si>
    <t xml:space="preserve">Oltre ha. 5,00 Fino a cm 100 (a partire dal prezzo in euro pubblicato fino ad un massimo di euro 3.020,48) </t>
  </si>
  <si>
    <t>Oltre ha. 5,00 Fino a cm 120 (a partire dal prezzo in euro pubblicato fino ad un massimo di euro 3.310,88)</t>
  </si>
  <si>
    <t xml:space="preserve">Oltre ha. 5,00 Oltre cm 120 (a partire dal prezzo in euro pubblicato fino ad un massimo di euro 3.601,33) </t>
  </si>
</sst>
</file>

<file path=xl/styles.xml><?xml version="1.0" encoding="utf-8"?>
<styleSheet xmlns="http://schemas.openxmlformats.org/spreadsheetml/2006/main">
  <numFmts count="3">
    <numFmt numFmtId="164" formatCode="General"/>
    <numFmt numFmtId="165" formatCode="_-* #,##0.00_-;\-* #,##0.00_-;_-* \-??_-;_-@_-"/>
    <numFmt numFmtId="166" formatCode="0"/>
  </numFmts>
  <fonts count="14">
    <font>
      <sz val="10"/>
      <name val="Arial"/>
      <family val="2"/>
    </font>
    <font>
      <sz val="10"/>
      <name val="Times New Roman"/>
      <family val="1"/>
    </font>
    <font>
      <b/>
      <sz val="10"/>
      <name val="Times New Roman"/>
      <family val="1"/>
    </font>
    <font>
      <sz val="8"/>
      <name val="Times New Roman"/>
      <family val="1"/>
    </font>
    <font>
      <b/>
      <u val="single"/>
      <sz val="10"/>
      <name val="Times New Roman"/>
      <family val="1"/>
    </font>
    <font>
      <b/>
      <sz val="12"/>
      <name val="Times New Roman"/>
      <family val="1"/>
    </font>
    <font>
      <b/>
      <sz val="8"/>
      <name val="Times New Roman"/>
      <family val="1"/>
    </font>
    <font>
      <sz val="8"/>
      <color indexed="10"/>
      <name val="Times New Roman"/>
      <family val="1"/>
    </font>
    <font>
      <sz val="10"/>
      <color indexed="17"/>
      <name val="Times New Roman"/>
      <family val="1"/>
    </font>
    <font>
      <b/>
      <sz val="10"/>
      <color indexed="17"/>
      <name val="Times New Roman"/>
      <family val="1"/>
    </font>
    <font>
      <sz val="11"/>
      <color indexed="60"/>
      <name val="Times New Roman"/>
      <family val="1"/>
    </font>
    <font>
      <sz val="10"/>
      <color indexed="10"/>
      <name val="Times New Roman"/>
      <family val="1"/>
    </font>
    <font>
      <sz val="10"/>
      <color indexed="57"/>
      <name val="Times New Roman"/>
      <family val="1"/>
    </font>
    <font>
      <b/>
      <sz val="10"/>
      <color indexed="57"/>
      <name val="Times New Roman"/>
      <family val="1"/>
    </font>
  </fonts>
  <fills count="4">
    <fill>
      <patternFill/>
    </fill>
    <fill>
      <patternFill patternType="gray125"/>
    </fill>
    <fill>
      <patternFill patternType="solid">
        <fgColor indexed="42"/>
        <bgColor indexed="64"/>
      </patternFill>
    </fill>
    <fill>
      <patternFill patternType="solid">
        <fgColor indexed="27"/>
        <bgColor indexed="64"/>
      </patternFill>
    </fill>
  </fills>
  <borders count="3">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2">
    <xf numFmtId="164" fontId="0" fillId="0" borderId="0" xfId="0" applyAlignment="1">
      <alignment/>
    </xf>
    <xf numFmtId="164" fontId="1" fillId="0" borderId="0" xfId="0" applyFont="1" applyAlignment="1">
      <alignment horizontal="center" vertical="top"/>
    </xf>
    <xf numFmtId="164" fontId="1" fillId="0" borderId="0" xfId="0" applyFont="1" applyFill="1" applyAlignment="1">
      <alignment vertical="top" wrapText="1"/>
    </xf>
    <xf numFmtId="164" fontId="1" fillId="0" borderId="0" xfId="0" applyFont="1" applyAlignment="1">
      <alignment vertical="top"/>
    </xf>
    <xf numFmtId="165" fontId="1" fillId="0" borderId="0" xfId="15" applyFont="1" applyFill="1" applyBorder="1" applyAlignment="1" applyProtection="1">
      <alignment vertical="top"/>
      <protection/>
    </xf>
    <xf numFmtId="165" fontId="2" fillId="0" borderId="0" xfId="15" applyFont="1" applyFill="1" applyBorder="1" applyAlignment="1" applyProtection="1">
      <alignment vertical="top"/>
      <protection/>
    </xf>
    <xf numFmtId="164" fontId="1" fillId="0" borderId="0" xfId="0" applyFont="1" applyAlignment="1">
      <alignment/>
    </xf>
    <xf numFmtId="165" fontId="2" fillId="0" borderId="0" xfId="15" applyFont="1" applyFill="1" applyBorder="1" applyAlignment="1" applyProtection="1">
      <alignment/>
      <protection/>
    </xf>
    <xf numFmtId="164" fontId="1" fillId="0" borderId="0" xfId="0" applyFont="1" applyFill="1" applyAlignment="1">
      <alignment/>
    </xf>
    <xf numFmtId="164" fontId="3" fillId="0" borderId="0" xfId="0" applyFont="1" applyFill="1" applyAlignment="1">
      <alignment/>
    </xf>
    <xf numFmtId="164" fontId="1" fillId="0" borderId="0" xfId="0" applyNumberFormat="1" applyFont="1" applyFill="1" applyAlignment="1">
      <alignment/>
    </xf>
    <xf numFmtId="164" fontId="2" fillId="0" borderId="0" xfId="0" applyNumberFormat="1" applyFont="1" applyFill="1" applyAlignment="1">
      <alignment/>
    </xf>
    <xf numFmtId="164" fontId="1" fillId="0" borderId="0" xfId="0" applyFont="1" applyAlignment="1">
      <alignment vertical="top" wrapText="1"/>
    </xf>
    <xf numFmtId="164" fontId="4" fillId="0" borderId="0" xfId="0" applyFont="1" applyAlignment="1">
      <alignment horizontal="center" vertical="top" wrapText="1"/>
    </xf>
    <xf numFmtId="164" fontId="5" fillId="0" borderId="1" xfId="0" applyFont="1" applyBorder="1" applyAlignment="1">
      <alignment horizontal="center" vertical="top"/>
    </xf>
    <xf numFmtId="164" fontId="6" fillId="2" borderId="2" xfId="0" applyFont="1" applyFill="1" applyBorder="1" applyAlignment="1">
      <alignment horizontal="center" vertical="center"/>
    </xf>
    <xf numFmtId="164" fontId="6" fillId="0" borderId="2" xfId="0" applyFont="1" applyFill="1" applyBorder="1" applyAlignment="1">
      <alignment horizontal="center" vertical="center" wrapText="1"/>
    </xf>
    <xf numFmtId="164" fontId="6" fillId="2" borderId="2" xfId="0" applyFont="1" applyFill="1" applyBorder="1" applyAlignment="1">
      <alignment horizontal="center"/>
    </xf>
    <xf numFmtId="164" fontId="1" fillId="0" borderId="2" xfId="0" applyFont="1" applyFill="1" applyBorder="1" applyAlignment="1">
      <alignment/>
    </xf>
    <xf numFmtId="164" fontId="3" fillId="0" borderId="2" xfId="0" applyFont="1" applyFill="1" applyBorder="1" applyAlignment="1">
      <alignment/>
    </xf>
    <xf numFmtId="164" fontId="1" fillId="0" borderId="2" xfId="0" applyNumberFormat="1" applyFont="1" applyFill="1" applyBorder="1" applyAlignment="1">
      <alignment/>
    </xf>
    <xf numFmtId="164" fontId="2" fillId="0" borderId="2" xfId="0" applyNumberFormat="1" applyFont="1" applyFill="1" applyBorder="1" applyAlignment="1">
      <alignment/>
    </xf>
    <xf numFmtId="164" fontId="6" fillId="2" borderId="2" xfId="0" applyFont="1" applyFill="1" applyBorder="1" applyAlignment="1">
      <alignment horizontal="center" vertical="center" wrapText="1"/>
    </xf>
    <xf numFmtId="164" fontId="1" fillId="0" borderId="2" xfId="0" applyFont="1" applyBorder="1" applyAlignment="1">
      <alignment horizontal="center" vertical="top"/>
    </xf>
    <xf numFmtId="164" fontId="1" fillId="0" borderId="2" xfId="0" applyFont="1" applyFill="1" applyBorder="1" applyAlignment="1">
      <alignment vertical="top" wrapText="1"/>
    </xf>
    <xf numFmtId="164" fontId="1" fillId="0" borderId="2" xfId="0" applyFont="1" applyBorder="1" applyAlignment="1">
      <alignment vertical="top"/>
    </xf>
    <xf numFmtId="165" fontId="1" fillId="0" borderId="2" xfId="15" applyFont="1" applyFill="1" applyBorder="1" applyAlignment="1" applyProtection="1">
      <alignment vertical="top"/>
      <protection/>
    </xf>
    <xf numFmtId="165" fontId="2" fillId="0" borderId="2" xfId="15" applyFont="1" applyFill="1" applyBorder="1" applyAlignment="1" applyProtection="1">
      <alignment vertical="top"/>
      <protection/>
    </xf>
    <xf numFmtId="164" fontId="1" fillId="0" borderId="2" xfId="0" applyFont="1" applyBorder="1" applyAlignment="1">
      <alignment/>
    </xf>
    <xf numFmtId="166" fontId="1" fillId="0" borderId="2" xfId="0" applyNumberFormat="1" applyFont="1" applyBorder="1" applyAlignment="1">
      <alignment/>
    </xf>
    <xf numFmtId="165" fontId="1" fillId="0" borderId="2" xfId="15" applyFont="1" applyFill="1" applyBorder="1" applyAlignment="1" applyProtection="1">
      <alignment/>
      <protection/>
    </xf>
    <xf numFmtId="165" fontId="1" fillId="0" borderId="2" xfId="0" applyNumberFormat="1" applyFont="1" applyFill="1" applyBorder="1" applyAlignment="1">
      <alignment/>
    </xf>
    <xf numFmtId="165" fontId="7" fillId="0" borderId="2" xfId="0" applyNumberFormat="1" applyFont="1" applyFill="1" applyBorder="1" applyAlignment="1">
      <alignment/>
    </xf>
    <xf numFmtId="164" fontId="8" fillId="0" borderId="2" xfId="0" applyFont="1" applyFill="1" applyBorder="1" applyAlignment="1">
      <alignment/>
    </xf>
    <xf numFmtId="164" fontId="9" fillId="0" borderId="2" xfId="0" applyNumberFormat="1" applyFont="1" applyFill="1" applyBorder="1" applyAlignment="1">
      <alignment/>
    </xf>
    <xf numFmtId="164" fontId="1" fillId="0" borderId="2" xfId="0" applyFont="1" applyBorder="1" applyAlignment="1">
      <alignment vertical="top" wrapText="1"/>
    </xf>
    <xf numFmtId="165" fontId="1" fillId="3" borderId="2" xfId="0" applyNumberFormat="1" applyFont="1" applyFill="1" applyBorder="1" applyAlignment="1">
      <alignment/>
    </xf>
    <xf numFmtId="164" fontId="10" fillId="0" borderId="0" xfId="0" applyFont="1" applyFill="1" applyAlignment="1">
      <alignment/>
    </xf>
    <xf numFmtId="164" fontId="1" fillId="0" borderId="2" xfId="0" applyFont="1" applyFill="1" applyBorder="1" applyAlignment="1">
      <alignment vertical="top"/>
    </xf>
    <xf numFmtId="166" fontId="1" fillId="0" borderId="2" xfId="0" applyNumberFormat="1" applyFont="1" applyFill="1" applyBorder="1" applyAlignment="1">
      <alignment/>
    </xf>
    <xf numFmtId="166" fontId="11" fillId="0" borderId="2" xfId="0" applyNumberFormat="1" applyFont="1" applyBorder="1" applyAlignment="1">
      <alignment/>
    </xf>
    <xf numFmtId="164" fontId="12" fillId="0" borderId="0" xfId="0" applyFont="1" applyAlignment="1">
      <alignment/>
    </xf>
    <xf numFmtId="164" fontId="12" fillId="0" borderId="0" xfId="0" applyFont="1" applyFill="1" applyAlignment="1">
      <alignment/>
    </xf>
    <xf numFmtId="164" fontId="12" fillId="0" borderId="2" xfId="0" applyNumberFormat="1" applyFont="1" applyFill="1" applyBorder="1" applyAlignment="1">
      <alignment/>
    </xf>
    <xf numFmtId="164" fontId="13" fillId="0" borderId="2" xfId="0" applyNumberFormat="1" applyFont="1" applyFill="1" applyBorder="1" applyAlignment="1">
      <alignment/>
    </xf>
    <xf numFmtId="164" fontId="12" fillId="0" borderId="2" xfId="0" applyFont="1" applyFill="1" applyBorder="1" applyAlignment="1">
      <alignment/>
    </xf>
    <xf numFmtId="165" fontId="2" fillId="3" borderId="2" xfId="15" applyFont="1" applyFill="1" applyBorder="1" applyAlignment="1" applyProtection="1">
      <alignment vertical="top"/>
      <protection/>
    </xf>
    <xf numFmtId="165" fontId="2" fillId="3" borderId="2" xfId="0" applyNumberFormat="1" applyFont="1" applyFill="1" applyBorder="1" applyAlignment="1">
      <alignment vertical="top"/>
    </xf>
    <xf numFmtId="165" fontId="2" fillId="0" borderId="2" xfId="0" applyNumberFormat="1" applyFont="1" applyFill="1" applyBorder="1" applyAlignment="1">
      <alignment vertical="top"/>
    </xf>
    <xf numFmtId="165" fontId="1" fillId="0" borderId="0" xfId="15" applyFont="1" applyFill="1" applyBorder="1" applyAlignment="1" applyProtection="1">
      <alignment/>
      <protection/>
    </xf>
    <xf numFmtId="165" fontId="1" fillId="0" borderId="0" xfId="0" applyNumberFormat="1" applyFont="1" applyFill="1" applyAlignment="1">
      <alignment/>
    </xf>
    <xf numFmtId="165" fontId="7" fillId="0"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127622"/>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EE7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933"/>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L1198"/>
  <sheetViews>
    <sheetView tabSelected="1" zoomScale="75" zoomScaleNormal="75" workbookViewId="0" topLeftCell="A1">
      <pane ySplit="3" topLeftCell="A827" activePane="bottomLeft" state="frozen"/>
      <selection pane="topLeft" activeCell="A1" sqref="A1"/>
      <selection pane="bottomLeft" activeCell="AN791" sqref="AN791"/>
    </sheetView>
  </sheetViews>
  <sheetFormatPr defaultColWidth="9.140625" defaultRowHeight="12.75"/>
  <cols>
    <col min="1" max="1" width="8.421875" style="1" customWidth="1"/>
    <col min="2" max="2" width="7.421875" style="1" customWidth="1"/>
    <col min="3" max="3" width="107.7109375" style="2" customWidth="1"/>
    <col min="4" max="4" width="5.7109375" style="3" customWidth="1"/>
    <col min="5" max="6" width="11.28125" style="4" hidden="1" customWidth="1"/>
    <col min="7" max="7" width="14.140625" style="5" hidden="1" customWidth="1"/>
    <col min="8" max="8" width="14.57421875" style="5" customWidth="1"/>
    <col min="9" max="9" width="18.57421875" style="6" hidden="1" customWidth="1"/>
    <col min="10" max="10" width="4.8515625" style="7" hidden="1" customWidth="1"/>
    <col min="11" max="11" width="5.140625" style="6" hidden="1" customWidth="1"/>
    <col min="12" max="19" width="12.7109375" style="8" hidden="1" customWidth="1"/>
    <col min="20" max="21" width="12.8515625" style="8" hidden="1" customWidth="1"/>
    <col min="22" max="22" width="12.8515625" style="9" hidden="1" customWidth="1"/>
    <col min="23" max="23" width="16.8515625" style="9" hidden="1" customWidth="1"/>
    <col min="24" max="25" width="16.8515625" style="10" hidden="1" customWidth="1"/>
    <col min="26" max="26" width="19.7109375" style="10" hidden="1" customWidth="1"/>
    <col min="27" max="28" width="9.8515625" style="10" hidden="1" customWidth="1"/>
    <col min="29" max="29" width="9.8515625" style="11" hidden="1" customWidth="1"/>
    <col min="30" max="30" width="9.8515625" style="10" hidden="1" customWidth="1"/>
    <col min="31" max="31" width="7.7109375" style="10" hidden="1" customWidth="1"/>
    <col min="32" max="36" width="7.7109375" style="8" hidden="1" customWidth="1"/>
    <col min="37" max="37" width="41.7109375" style="12" customWidth="1"/>
    <col min="38" max="38" width="15.7109375" style="8" customWidth="1"/>
    <col min="39" max="70" width="7.7109375" style="8" customWidth="1"/>
    <col min="71" max="16384" width="7.00390625" style="6" customWidth="1"/>
  </cols>
  <sheetData>
    <row r="1" spans="1:37" ht="12.75">
      <c r="A1" s="6"/>
      <c r="AK1" s="13" t="s">
        <v>0</v>
      </c>
    </row>
    <row r="2" spans="1:37" ht="22.5" customHeight="1">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ht="12.75">
      <c r="A3" s="15" t="s">
        <v>2</v>
      </c>
      <c r="B3" s="15" t="s">
        <v>3</v>
      </c>
      <c r="C3" s="16" t="s">
        <v>4</v>
      </c>
      <c r="D3" s="15" t="s">
        <v>5</v>
      </c>
      <c r="E3" s="15">
        <v>2020</v>
      </c>
      <c r="F3" s="15">
        <v>2021</v>
      </c>
      <c r="G3" s="15">
        <v>2022</v>
      </c>
      <c r="H3" s="15" t="s">
        <v>6</v>
      </c>
      <c r="I3" s="17" t="s">
        <v>7</v>
      </c>
      <c r="J3" s="17" t="s">
        <v>8</v>
      </c>
      <c r="K3" s="17" t="s">
        <v>9</v>
      </c>
      <c r="L3" s="17" t="s">
        <v>10</v>
      </c>
      <c r="M3" s="17" t="s">
        <v>11</v>
      </c>
      <c r="N3" s="17" t="s">
        <v>12</v>
      </c>
      <c r="O3" s="17" t="s">
        <v>13</v>
      </c>
      <c r="P3" s="17" t="s">
        <v>14</v>
      </c>
      <c r="Q3" s="17" t="s">
        <v>15</v>
      </c>
      <c r="R3" s="17" t="s">
        <v>16</v>
      </c>
      <c r="S3" s="17" t="s">
        <v>17</v>
      </c>
      <c r="T3" s="17" t="s">
        <v>18</v>
      </c>
      <c r="U3" s="18"/>
      <c r="V3" s="19"/>
      <c r="W3" s="19"/>
      <c r="X3" s="20"/>
      <c r="Y3" s="20"/>
      <c r="Z3" s="20"/>
      <c r="AA3" s="20"/>
      <c r="AB3" s="20"/>
      <c r="AC3" s="21"/>
      <c r="AD3" s="20"/>
      <c r="AE3" s="20"/>
      <c r="AF3" s="18"/>
      <c r="AG3" s="18"/>
      <c r="AH3" s="18"/>
      <c r="AI3" s="18"/>
      <c r="AJ3" s="18"/>
      <c r="AK3" s="22" t="s">
        <v>19</v>
      </c>
    </row>
    <row r="4" spans="1:70" ht="12.75">
      <c r="A4" s="23" t="s">
        <v>20</v>
      </c>
      <c r="B4" s="23"/>
      <c r="C4" s="24" t="s">
        <v>21</v>
      </c>
      <c r="D4" s="25"/>
      <c r="E4" s="26"/>
      <c r="F4" s="26"/>
      <c r="G4" s="27"/>
      <c r="H4" s="27"/>
      <c r="I4" s="28"/>
      <c r="J4" s="29" t="s">
        <v>22</v>
      </c>
      <c r="K4" s="29"/>
      <c r="L4" s="30"/>
      <c r="M4" s="30"/>
      <c r="N4" s="31"/>
      <c r="O4" s="31"/>
      <c r="P4" s="31"/>
      <c r="Q4" s="31"/>
      <c r="R4" s="31"/>
      <c r="S4" s="31"/>
      <c r="T4" s="18"/>
      <c r="U4" s="32"/>
      <c r="V4" s="32"/>
      <c r="W4" s="33"/>
      <c r="X4" s="33"/>
      <c r="Y4" s="33"/>
      <c r="Z4" s="33"/>
      <c r="AA4" s="33"/>
      <c r="AB4" s="34"/>
      <c r="AC4" s="33"/>
      <c r="AD4" s="33"/>
      <c r="AE4" s="33"/>
      <c r="AF4" s="33"/>
      <c r="AG4" s="33"/>
      <c r="AH4" s="33"/>
      <c r="AI4" s="33"/>
      <c r="AJ4" s="33"/>
      <c r="AK4" s="35"/>
      <c r="BR4" s="6"/>
    </row>
    <row r="5" spans="1:70" ht="12.75">
      <c r="A5" s="23"/>
      <c r="B5" s="23"/>
      <c r="C5" s="24" t="s">
        <v>23</v>
      </c>
      <c r="D5" s="25"/>
      <c r="E5" s="26"/>
      <c r="F5" s="26"/>
      <c r="G5" s="27"/>
      <c r="H5" s="27"/>
      <c r="I5" s="28"/>
      <c r="J5" s="29" t="s">
        <v>22</v>
      </c>
      <c r="K5" s="29"/>
      <c r="L5" s="30"/>
      <c r="M5" s="30"/>
      <c r="N5" s="31"/>
      <c r="O5" s="31"/>
      <c r="P5" s="31"/>
      <c r="Q5" s="31"/>
      <c r="R5" s="31"/>
      <c r="S5" s="31"/>
      <c r="T5" s="18"/>
      <c r="U5" s="32"/>
      <c r="V5" s="32"/>
      <c r="W5" s="33"/>
      <c r="X5" s="33"/>
      <c r="Y5" s="33"/>
      <c r="Z5" s="33"/>
      <c r="AA5" s="33"/>
      <c r="AB5" s="34"/>
      <c r="AC5" s="33"/>
      <c r="AD5" s="33"/>
      <c r="AE5" s="33"/>
      <c r="AF5" s="33"/>
      <c r="AG5" s="33"/>
      <c r="AH5" s="33"/>
      <c r="AI5" s="33"/>
      <c r="AJ5" s="33"/>
      <c r="AK5" s="35"/>
      <c r="BR5" s="6"/>
    </row>
    <row r="6" spans="1:70" ht="15">
      <c r="A6" s="23"/>
      <c r="B6" s="23" t="s">
        <v>24</v>
      </c>
      <c r="C6" s="24" t="s">
        <v>25</v>
      </c>
      <c r="D6" s="25" t="s">
        <v>26</v>
      </c>
      <c r="E6" s="26">
        <v>214.21</v>
      </c>
      <c r="F6" s="26">
        <v>224.9205</v>
      </c>
      <c r="G6" s="27">
        <v>247.41255</v>
      </c>
      <c r="H6" s="27">
        <v>291.946809</v>
      </c>
      <c r="I6" s="28" t="s">
        <v>13</v>
      </c>
      <c r="J6" s="29">
        <f aca="true" t="shared" si="0" ref="J6:J9">(F6/E6*100)-100</f>
        <v>5</v>
      </c>
      <c r="K6" s="29">
        <f aca="true" t="shared" si="1" ref="K6:K9">(G6/F6*100)-100</f>
        <v>10.000000000000014</v>
      </c>
      <c r="L6" s="30">
        <f aca="true" t="shared" si="2" ref="L6:L9">+G6*1.109</f>
        <v>274.38051795</v>
      </c>
      <c r="M6" s="30">
        <f aca="true" t="shared" si="3" ref="M6:M9">+G6*1.148</f>
        <v>284.0296074</v>
      </c>
      <c r="N6" s="31">
        <f aca="true" t="shared" si="4" ref="N6:N9">+G6*(100+(16.3-J6-K6))/100</f>
        <v>250.62891314999996</v>
      </c>
      <c r="O6" s="36">
        <f aca="true" t="shared" si="5" ref="O6:O9">+G6*(100+(33-J6-K6))/100</f>
        <v>291.946809</v>
      </c>
      <c r="P6" s="31">
        <f aca="true" t="shared" si="6" ref="P6:P9">+G6*(100+(67.5+14.5)/2-J6-K6)/100</f>
        <v>311.73981299999997</v>
      </c>
      <c r="Q6" s="31">
        <f aca="true" t="shared" si="7" ref="Q6:Q9">+G6+(G6*0.5)*((67.5+14.5)/2-J6-K6)/100+(G6*0.5)*0.016</f>
        <v>281.55548189999996</v>
      </c>
      <c r="R6" s="31">
        <f aca="true" t="shared" si="8" ref="R6:R9">+G6*(100+(40.7-J6-K6))/100</f>
        <v>310.99757535</v>
      </c>
      <c r="S6" s="31">
        <f aca="true" t="shared" si="9" ref="S6:S9">+G6+(G6*0.5)*(88.9-J6-K6)/100+(G6*0.5)*0.016</f>
        <v>340.810787625</v>
      </c>
      <c r="T6" s="18"/>
      <c r="U6" s="32"/>
      <c r="V6" s="32"/>
      <c r="W6" s="33"/>
      <c r="X6" s="33"/>
      <c r="Y6" s="33"/>
      <c r="Z6" s="33"/>
      <c r="AA6" s="33"/>
      <c r="AB6" s="34"/>
      <c r="AC6" s="33"/>
      <c r="AD6" s="33"/>
      <c r="AE6" s="33"/>
      <c r="AF6" s="33"/>
      <c r="AG6" s="33"/>
      <c r="AH6" s="33"/>
      <c r="AI6" s="33"/>
      <c r="AJ6" s="33"/>
      <c r="AK6" s="35"/>
      <c r="AL6" s="37"/>
      <c r="BR6" s="6"/>
    </row>
    <row r="7" spans="1:70" ht="15">
      <c r="A7" s="23"/>
      <c r="B7" s="23" t="s">
        <v>27</v>
      </c>
      <c r="C7" s="24" t="s">
        <v>28</v>
      </c>
      <c r="D7" s="25" t="s">
        <v>26</v>
      </c>
      <c r="E7" s="26">
        <v>459</v>
      </c>
      <c r="F7" s="26">
        <v>481.95</v>
      </c>
      <c r="G7" s="27">
        <v>530.145</v>
      </c>
      <c r="H7" s="27">
        <v>625.5710999999999</v>
      </c>
      <c r="I7" s="28" t="s">
        <v>13</v>
      </c>
      <c r="J7" s="29">
        <f t="shared" si="0"/>
        <v>5</v>
      </c>
      <c r="K7" s="29">
        <f t="shared" si="1"/>
        <v>10.000000000000014</v>
      </c>
      <c r="L7" s="30">
        <f t="shared" si="2"/>
        <v>587.930805</v>
      </c>
      <c r="M7" s="30">
        <f t="shared" si="3"/>
        <v>608.60646</v>
      </c>
      <c r="N7" s="31">
        <f t="shared" si="4"/>
        <v>537.0368849999999</v>
      </c>
      <c r="O7" s="36">
        <f t="shared" si="5"/>
        <v>625.5710999999999</v>
      </c>
      <c r="P7" s="31">
        <f t="shared" si="6"/>
        <v>667.9826999999999</v>
      </c>
      <c r="Q7" s="31">
        <f t="shared" si="7"/>
        <v>603.30501</v>
      </c>
      <c r="R7" s="31">
        <f t="shared" si="8"/>
        <v>666.392265</v>
      </c>
      <c r="S7" s="31">
        <f t="shared" si="9"/>
        <v>730.2747375</v>
      </c>
      <c r="T7" s="18"/>
      <c r="U7" s="32"/>
      <c r="V7" s="32"/>
      <c r="W7" s="33"/>
      <c r="X7" s="33"/>
      <c r="Y7" s="33"/>
      <c r="Z7" s="33"/>
      <c r="AA7" s="33"/>
      <c r="AB7" s="34"/>
      <c r="AC7" s="33"/>
      <c r="AD7" s="33"/>
      <c r="AE7" s="33"/>
      <c r="AF7" s="33"/>
      <c r="AG7" s="33"/>
      <c r="AH7" s="33"/>
      <c r="AI7" s="33"/>
      <c r="AJ7" s="33"/>
      <c r="AK7" s="35"/>
      <c r="AL7" s="37"/>
      <c r="BR7" s="6"/>
    </row>
    <row r="8" spans="1:70" ht="15">
      <c r="A8" s="23"/>
      <c r="B8" s="23" t="s">
        <v>29</v>
      </c>
      <c r="C8" s="24" t="s">
        <v>30</v>
      </c>
      <c r="D8" s="25" t="s">
        <v>26</v>
      </c>
      <c r="E8" s="26">
        <v>86.7</v>
      </c>
      <c r="F8" s="26">
        <v>91.035</v>
      </c>
      <c r="G8" s="27">
        <v>100.1385</v>
      </c>
      <c r="H8" s="27">
        <v>118.16343000000002</v>
      </c>
      <c r="I8" s="28" t="s">
        <v>13</v>
      </c>
      <c r="J8" s="29">
        <f t="shared" si="0"/>
        <v>4.999999999999986</v>
      </c>
      <c r="K8" s="29">
        <f t="shared" si="1"/>
        <v>9.999999999999986</v>
      </c>
      <c r="L8" s="30">
        <f t="shared" si="2"/>
        <v>111.0535965</v>
      </c>
      <c r="M8" s="30">
        <f t="shared" si="3"/>
        <v>114.95899799999998</v>
      </c>
      <c r="N8" s="31">
        <f t="shared" si="4"/>
        <v>101.4403005</v>
      </c>
      <c r="O8" s="36">
        <f t="shared" si="5"/>
        <v>118.16343000000002</v>
      </c>
      <c r="P8" s="31">
        <f t="shared" si="6"/>
        <v>126.17451000000001</v>
      </c>
      <c r="Q8" s="31">
        <f t="shared" si="7"/>
        <v>113.95761300000001</v>
      </c>
      <c r="R8" s="31">
        <f t="shared" si="8"/>
        <v>125.87409450000003</v>
      </c>
      <c r="S8" s="31">
        <f t="shared" si="9"/>
        <v>137.94078375</v>
      </c>
      <c r="T8" s="18"/>
      <c r="U8" s="32"/>
      <c r="V8" s="32"/>
      <c r="W8" s="33"/>
      <c r="X8" s="33"/>
      <c r="Y8" s="33"/>
      <c r="Z8" s="33"/>
      <c r="AA8" s="33"/>
      <c r="AB8" s="34"/>
      <c r="AC8" s="33"/>
      <c r="AD8" s="33"/>
      <c r="AE8" s="33"/>
      <c r="AF8" s="33"/>
      <c r="AG8" s="33"/>
      <c r="AH8" s="33"/>
      <c r="AI8" s="33"/>
      <c r="AJ8" s="33"/>
      <c r="AK8" s="35"/>
      <c r="AL8" s="37"/>
      <c r="BR8" s="6"/>
    </row>
    <row r="9" spans="1:70" ht="15">
      <c r="A9" s="23"/>
      <c r="B9" s="23" t="s">
        <v>31</v>
      </c>
      <c r="C9" s="24" t="s">
        <v>32</v>
      </c>
      <c r="D9" s="25" t="s">
        <v>33</v>
      </c>
      <c r="E9" s="26">
        <v>51</v>
      </c>
      <c r="F9" s="26">
        <v>53.55</v>
      </c>
      <c r="G9" s="27">
        <v>58.905</v>
      </c>
      <c r="H9" s="27">
        <v>69.50789999999999</v>
      </c>
      <c r="I9" s="28" t="s">
        <v>13</v>
      </c>
      <c r="J9" s="29">
        <f t="shared" si="0"/>
        <v>5</v>
      </c>
      <c r="K9" s="29">
        <f t="shared" si="1"/>
        <v>10.000000000000014</v>
      </c>
      <c r="L9" s="30">
        <f t="shared" si="2"/>
        <v>65.325645</v>
      </c>
      <c r="M9" s="30">
        <f t="shared" si="3"/>
        <v>67.62294</v>
      </c>
      <c r="N9" s="31">
        <f t="shared" si="4"/>
        <v>59.67076499999999</v>
      </c>
      <c r="O9" s="36">
        <f t="shared" si="5"/>
        <v>69.50789999999999</v>
      </c>
      <c r="P9" s="31">
        <f t="shared" si="6"/>
        <v>74.2203</v>
      </c>
      <c r="Q9" s="31">
        <f t="shared" si="7"/>
        <v>67.03388999999999</v>
      </c>
      <c r="R9" s="31">
        <f t="shared" si="8"/>
        <v>74.043585</v>
      </c>
      <c r="S9" s="31">
        <f t="shared" si="9"/>
        <v>81.1416375</v>
      </c>
      <c r="T9" s="18"/>
      <c r="U9" s="32"/>
      <c r="V9" s="32"/>
      <c r="W9" s="33"/>
      <c r="X9" s="33"/>
      <c r="Y9" s="33"/>
      <c r="Z9" s="33"/>
      <c r="AA9" s="33"/>
      <c r="AB9" s="34"/>
      <c r="AC9" s="33"/>
      <c r="AD9" s="33"/>
      <c r="AE9" s="33"/>
      <c r="AF9" s="33"/>
      <c r="AG9" s="33"/>
      <c r="AH9" s="33"/>
      <c r="AI9" s="33"/>
      <c r="AJ9" s="33"/>
      <c r="AK9" s="35"/>
      <c r="AL9" s="37"/>
      <c r="BR9" s="6"/>
    </row>
    <row r="10" spans="1:70" ht="12.75">
      <c r="A10" s="23"/>
      <c r="B10" s="23" t="s">
        <v>34</v>
      </c>
      <c r="C10" s="24" t="s">
        <v>35</v>
      </c>
      <c r="D10" s="38"/>
      <c r="E10" s="26"/>
      <c r="F10" s="26"/>
      <c r="G10" s="27"/>
      <c r="H10" s="27"/>
      <c r="I10" s="18"/>
      <c r="J10" s="39"/>
      <c r="K10" s="39"/>
      <c r="L10" s="30"/>
      <c r="M10" s="30"/>
      <c r="N10" s="31"/>
      <c r="O10" s="31"/>
      <c r="P10" s="31"/>
      <c r="Q10" s="31"/>
      <c r="R10" s="31"/>
      <c r="S10" s="31"/>
      <c r="T10" s="18"/>
      <c r="U10" s="32"/>
      <c r="V10" s="32"/>
      <c r="W10" s="33"/>
      <c r="X10" s="33"/>
      <c r="Y10" s="33"/>
      <c r="Z10" s="33"/>
      <c r="AA10" s="33"/>
      <c r="AB10" s="34"/>
      <c r="AC10" s="33"/>
      <c r="AD10" s="33"/>
      <c r="AE10" s="33"/>
      <c r="AF10" s="33"/>
      <c r="AG10" s="33"/>
      <c r="AH10" s="33"/>
      <c r="AI10" s="33"/>
      <c r="AJ10" s="33"/>
      <c r="AK10" s="35"/>
      <c r="BR10" s="6"/>
    </row>
    <row r="11" spans="1:70" ht="15">
      <c r="A11" s="23"/>
      <c r="B11" s="23" t="s">
        <v>36</v>
      </c>
      <c r="C11" s="24" t="s">
        <v>37</v>
      </c>
      <c r="D11" s="25" t="s">
        <v>26</v>
      </c>
      <c r="E11" s="26">
        <v>51</v>
      </c>
      <c r="F11" s="26">
        <v>53.55</v>
      </c>
      <c r="G11" s="27">
        <v>58.905</v>
      </c>
      <c r="H11" s="27">
        <v>69.50789999999999</v>
      </c>
      <c r="I11" s="28" t="s">
        <v>13</v>
      </c>
      <c r="J11" s="29">
        <f aca="true" t="shared" si="10" ref="J11:J13">(F11/E11*100)-100</f>
        <v>5</v>
      </c>
      <c r="K11" s="29">
        <f aca="true" t="shared" si="11" ref="K11:K13">(G11/F11*100)-100</f>
        <v>10.000000000000014</v>
      </c>
      <c r="L11" s="30">
        <f aca="true" t="shared" si="12" ref="L11:L13">+G11*1.109</f>
        <v>65.325645</v>
      </c>
      <c r="M11" s="30">
        <f aca="true" t="shared" si="13" ref="M11:M13">+G11*1.148</f>
        <v>67.62294</v>
      </c>
      <c r="N11" s="31">
        <f aca="true" t="shared" si="14" ref="N11:N13">+G11*(100+(16.3-J11-K11))/100</f>
        <v>59.67076499999999</v>
      </c>
      <c r="O11" s="36">
        <f aca="true" t="shared" si="15" ref="O11:O13">+G11*(100+(33-J11-K11))/100</f>
        <v>69.50789999999999</v>
      </c>
      <c r="P11" s="31">
        <f aca="true" t="shared" si="16" ref="P11:P13">+G11*(100+(67.5+14.5)/2-J11-K11)/100</f>
        <v>74.2203</v>
      </c>
      <c r="Q11" s="31">
        <f aca="true" t="shared" si="17" ref="Q11:Q13">+G11+(G11*0.5)*((67.5+14.5)/2-J11-K11)/100+(G11*0.5)*0.016</f>
        <v>67.03388999999999</v>
      </c>
      <c r="R11" s="31">
        <f aca="true" t="shared" si="18" ref="R11:R13">+G11*(100+(40.7-J11-K11))/100</f>
        <v>74.043585</v>
      </c>
      <c r="S11" s="31">
        <f aca="true" t="shared" si="19" ref="S11:S13">+G11+(G11*0.5)*(88.9-J11-K11)/100+(G11*0.5)*0.016</f>
        <v>81.1416375</v>
      </c>
      <c r="T11" s="18"/>
      <c r="U11" s="32"/>
      <c r="V11" s="32"/>
      <c r="W11" s="20"/>
      <c r="X11" s="20"/>
      <c r="Y11" s="20"/>
      <c r="Z11" s="20"/>
      <c r="AA11" s="20"/>
      <c r="AB11" s="21"/>
      <c r="AC11" s="20"/>
      <c r="AD11" s="20"/>
      <c r="AE11" s="18"/>
      <c r="AF11" s="18"/>
      <c r="AG11" s="18"/>
      <c r="AH11" s="18"/>
      <c r="AI11" s="18"/>
      <c r="AJ11" s="18"/>
      <c r="AK11" s="35"/>
      <c r="AL11" s="37"/>
      <c r="BR11" s="6"/>
    </row>
    <row r="12" spans="1:70" ht="15">
      <c r="A12" s="23"/>
      <c r="B12" s="23" t="s">
        <v>38</v>
      </c>
      <c r="C12" s="24" t="s">
        <v>39</v>
      </c>
      <c r="D12" s="25" t="s">
        <v>26</v>
      </c>
      <c r="E12" s="26">
        <v>57.12</v>
      </c>
      <c r="F12" s="26">
        <v>59.976</v>
      </c>
      <c r="G12" s="27">
        <v>65.9736</v>
      </c>
      <c r="H12" s="27">
        <v>77.848848</v>
      </c>
      <c r="I12" s="28" t="s">
        <v>13</v>
      </c>
      <c r="J12" s="29">
        <f t="shared" si="10"/>
        <v>5</v>
      </c>
      <c r="K12" s="29">
        <f t="shared" si="11"/>
        <v>10.000000000000014</v>
      </c>
      <c r="L12" s="30">
        <f t="shared" si="12"/>
        <v>73.1647224</v>
      </c>
      <c r="M12" s="30">
        <f t="shared" si="13"/>
        <v>75.7376928</v>
      </c>
      <c r="N12" s="31">
        <f t="shared" si="14"/>
        <v>66.83125679999999</v>
      </c>
      <c r="O12" s="36">
        <f t="shared" si="15"/>
        <v>77.848848</v>
      </c>
      <c r="P12" s="31">
        <f t="shared" si="16"/>
        <v>83.126736</v>
      </c>
      <c r="Q12" s="31">
        <f t="shared" si="17"/>
        <v>75.0779568</v>
      </c>
      <c r="R12" s="31">
        <f t="shared" si="18"/>
        <v>82.92881519999999</v>
      </c>
      <c r="S12" s="31">
        <f t="shared" si="19"/>
        <v>90.878634</v>
      </c>
      <c r="T12" s="18"/>
      <c r="U12" s="32"/>
      <c r="V12" s="32"/>
      <c r="W12" s="20"/>
      <c r="X12" s="20"/>
      <c r="Y12" s="20"/>
      <c r="Z12" s="20"/>
      <c r="AA12" s="20"/>
      <c r="AB12" s="21"/>
      <c r="AC12" s="20"/>
      <c r="AD12" s="20"/>
      <c r="AE12" s="18"/>
      <c r="AF12" s="18"/>
      <c r="AG12" s="18"/>
      <c r="AH12" s="18"/>
      <c r="AI12" s="18"/>
      <c r="AJ12" s="18"/>
      <c r="AK12" s="35"/>
      <c r="AL12" s="37"/>
      <c r="BR12" s="6"/>
    </row>
    <row r="13" spans="1:70" ht="15">
      <c r="A13" s="23"/>
      <c r="B13" s="23" t="s">
        <v>40</v>
      </c>
      <c r="C13" s="24" t="s">
        <v>41</v>
      </c>
      <c r="D13" s="25" t="s">
        <v>26</v>
      </c>
      <c r="E13" s="26">
        <v>69.36</v>
      </c>
      <c r="F13" s="26">
        <v>72.828</v>
      </c>
      <c r="G13" s="27">
        <v>80.1108</v>
      </c>
      <c r="H13" s="27">
        <v>94.53074400000001</v>
      </c>
      <c r="I13" s="28" t="s">
        <v>13</v>
      </c>
      <c r="J13" s="29">
        <f t="shared" si="10"/>
        <v>5</v>
      </c>
      <c r="K13" s="29">
        <f t="shared" si="11"/>
        <v>9.999999999999986</v>
      </c>
      <c r="L13" s="30">
        <f t="shared" si="12"/>
        <v>88.84287719999999</v>
      </c>
      <c r="M13" s="30">
        <f t="shared" si="13"/>
        <v>91.96719839999999</v>
      </c>
      <c r="N13" s="31">
        <f t="shared" si="14"/>
        <v>81.15224040000001</v>
      </c>
      <c r="O13" s="36">
        <f t="shared" si="15"/>
        <v>94.53074400000001</v>
      </c>
      <c r="P13" s="31">
        <f t="shared" si="16"/>
        <v>100.939608</v>
      </c>
      <c r="Q13" s="31">
        <f t="shared" si="17"/>
        <v>91.1660904</v>
      </c>
      <c r="R13" s="31">
        <f t="shared" si="18"/>
        <v>100.69927560000002</v>
      </c>
      <c r="S13" s="31">
        <f t="shared" si="19"/>
        <v>110.35262700000001</v>
      </c>
      <c r="T13" s="18"/>
      <c r="U13" s="32"/>
      <c r="V13" s="32"/>
      <c r="W13" s="20"/>
      <c r="X13" s="20"/>
      <c r="Y13" s="20"/>
      <c r="Z13" s="20"/>
      <c r="AA13" s="20"/>
      <c r="AB13" s="21"/>
      <c r="AC13" s="20"/>
      <c r="AD13" s="20"/>
      <c r="AE13" s="18"/>
      <c r="AF13" s="18"/>
      <c r="AG13" s="18"/>
      <c r="AH13" s="18"/>
      <c r="AI13" s="18"/>
      <c r="AJ13" s="18"/>
      <c r="AK13" s="35"/>
      <c r="AL13" s="37"/>
      <c r="BR13" s="6"/>
    </row>
    <row r="14" spans="1:70" ht="12.75">
      <c r="A14" s="23" t="s">
        <v>20</v>
      </c>
      <c r="B14" s="23"/>
      <c r="C14" s="24" t="s">
        <v>42</v>
      </c>
      <c r="D14" s="38"/>
      <c r="E14" s="26"/>
      <c r="F14" s="26"/>
      <c r="G14" s="27"/>
      <c r="H14" s="27"/>
      <c r="I14" s="18"/>
      <c r="J14" s="39"/>
      <c r="K14" s="39"/>
      <c r="L14" s="30"/>
      <c r="M14" s="30"/>
      <c r="N14" s="31"/>
      <c r="O14" s="31"/>
      <c r="P14" s="31"/>
      <c r="Q14" s="31"/>
      <c r="R14" s="31"/>
      <c r="S14" s="31"/>
      <c r="T14" s="18"/>
      <c r="U14" s="32"/>
      <c r="V14" s="32"/>
      <c r="W14" s="20"/>
      <c r="X14" s="20"/>
      <c r="Y14" s="20"/>
      <c r="Z14" s="20"/>
      <c r="AA14" s="20"/>
      <c r="AB14" s="21"/>
      <c r="AC14" s="20"/>
      <c r="AD14" s="20"/>
      <c r="AE14" s="18"/>
      <c r="AF14" s="18"/>
      <c r="AG14" s="18"/>
      <c r="AH14" s="18"/>
      <c r="AI14" s="18"/>
      <c r="AJ14" s="18"/>
      <c r="AK14" s="35"/>
      <c r="BR14" s="6"/>
    </row>
    <row r="15" spans="1:70" ht="15">
      <c r="A15" s="23"/>
      <c r="B15" s="23" t="s">
        <v>43</v>
      </c>
      <c r="C15" s="24" t="s">
        <v>44</v>
      </c>
      <c r="D15" s="25" t="s">
        <v>26</v>
      </c>
      <c r="E15" s="26">
        <v>71.41</v>
      </c>
      <c r="F15" s="26">
        <v>74.9805</v>
      </c>
      <c r="G15" s="27">
        <v>82.47855</v>
      </c>
      <c r="H15" s="27">
        <v>97.32468900000002</v>
      </c>
      <c r="I15" s="28" t="s">
        <v>13</v>
      </c>
      <c r="J15" s="29">
        <f aca="true" t="shared" si="20" ref="J15:J17">(F15/E15*100)-100</f>
        <v>5</v>
      </c>
      <c r="K15" s="29">
        <f aca="true" t="shared" si="21" ref="K15:K17">(G15/F15*100)-100</f>
        <v>9.999999999999986</v>
      </c>
      <c r="L15" s="30">
        <f aca="true" t="shared" si="22" ref="L15:L17">+G15*1.109</f>
        <v>91.46871195</v>
      </c>
      <c r="M15" s="30">
        <f aca="true" t="shared" si="23" ref="M15:M17">+G15*1.148</f>
        <v>94.68537539999998</v>
      </c>
      <c r="N15" s="31">
        <f aca="true" t="shared" si="24" ref="N15:N17">+G15*(100+(16.3-J15-K15))/100</f>
        <v>83.55077115</v>
      </c>
      <c r="O15" s="36">
        <f aca="true" t="shared" si="25" ref="O15:O17">+G15*(100+(33-J15-K15))/100</f>
        <v>97.32468900000002</v>
      </c>
      <c r="P15" s="31">
        <f aca="true" t="shared" si="26" ref="P15:P17">+G15*(100+(67.5+14.5)/2-J15-K15)/100</f>
        <v>103.922973</v>
      </c>
      <c r="Q15" s="31">
        <f aca="true" t="shared" si="27" ref="Q15:Q17">+G15+(G15*0.5)*((67.5+14.5)/2-J15-K15)/100+(G15*0.5)*0.016</f>
        <v>93.8605899</v>
      </c>
      <c r="R15" s="31">
        <f aca="true" t="shared" si="28" ref="R15:R17">+G15*(100+(40.7-J15-K15))/100</f>
        <v>103.67553735000001</v>
      </c>
      <c r="S15" s="31">
        <f aca="true" t="shared" si="29" ref="S15:S17">+G15+(G15*0.5)*(88.9-J15-K15)/100+(G15*0.5)*0.016</f>
        <v>113.614202625</v>
      </c>
      <c r="T15" s="18"/>
      <c r="U15" s="32"/>
      <c r="V15" s="32"/>
      <c r="W15" s="20"/>
      <c r="X15" s="20"/>
      <c r="Y15" s="20"/>
      <c r="Z15" s="20"/>
      <c r="AA15" s="20"/>
      <c r="AB15" s="21"/>
      <c r="AC15" s="20"/>
      <c r="AD15" s="20"/>
      <c r="AE15" s="18"/>
      <c r="AF15" s="18"/>
      <c r="AG15" s="18"/>
      <c r="AH15" s="18"/>
      <c r="AI15" s="18"/>
      <c r="AJ15" s="18"/>
      <c r="AK15" s="35"/>
      <c r="AL15" s="37"/>
      <c r="BR15" s="6"/>
    </row>
    <row r="16" spans="1:70" ht="15">
      <c r="A16" s="23"/>
      <c r="B16" s="23" t="s">
        <v>45</v>
      </c>
      <c r="C16" s="24" t="s">
        <v>46</v>
      </c>
      <c r="D16" s="25" t="s">
        <v>26</v>
      </c>
      <c r="E16" s="26">
        <v>26.53</v>
      </c>
      <c r="F16" s="26">
        <v>27.8565</v>
      </c>
      <c r="G16" s="27">
        <v>30.64215</v>
      </c>
      <c r="H16" s="27">
        <v>36.157737</v>
      </c>
      <c r="I16" s="28" t="s">
        <v>13</v>
      </c>
      <c r="J16" s="29">
        <f t="shared" si="20"/>
        <v>5</v>
      </c>
      <c r="K16" s="29">
        <f t="shared" si="21"/>
        <v>10.000000000000014</v>
      </c>
      <c r="L16" s="30">
        <f t="shared" si="22"/>
        <v>33.98214435</v>
      </c>
      <c r="M16" s="30">
        <f t="shared" si="23"/>
        <v>35.177188199999996</v>
      </c>
      <c r="N16" s="31">
        <f t="shared" si="24"/>
        <v>31.040497949999995</v>
      </c>
      <c r="O16" s="36">
        <f t="shared" si="25"/>
        <v>36.157737</v>
      </c>
      <c r="P16" s="31">
        <f t="shared" si="26"/>
        <v>38.609109</v>
      </c>
      <c r="Q16" s="31">
        <f t="shared" si="27"/>
        <v>34.870766700000004</v>
      </c>
      <c r="R16" s="31">
        <f t="shared" si="28"/>
        <v>38.51718255</v>
      </c>
      <c r="S16" s="31">
        <f t="shared" si="29"/>
        <v>42.209561625</v>
      </c>
      <c r="T16" s="18"/>
      <c r="U16" s="32"/>
      <c r="V16" s="32"/>
      <c r="W16" s="20"/>
      <c r="X16" s="20"/>
      <c r="Y16" s="20"/>
      <c r="Z16" s="20"/>
      <c r="AA16" s="20"/>
      <c r="AB16" s="21"/>
      <c r="AC16" s="20"/>
      <c r="AD16" s="20"/>
      <c r="AE16" s="18"/>
      <c r="AF16" s="18"/>
      <c r="AG16" s="18"/>
      <c r="AH16" s="18"/>
      <c r="AI16" s="18"/>
      <c r="AJ16" s="18"/>
      <c r="AK16" s="35"/>
      <c r="AL16" s="37"/>
      <c r="BR16" s="6"/>
    </row>
    <row r="17" spans="1:70" ht="15">
      <c r="A17" s="23"/>
      <c r="B17" s="23" t="s">
        <v>47</v>
      </c>
      <c r="C17" s="24" t="s">
        <v>48</v>
      </c>
      <c r="D17" s="25" t="s">
        <v>26</v>
      </c>
      <c r="E17" s="26">
        <v>71.41</v>
      </c>
      <c r="F17" s="26">
        <v>74.9805</v>
      </c>
      <c r="G17" s="27">
        <v>82.47855</v>
      </c>
      <c r="H17" s="27">
        <v>97.32468900000002</v>
      </c>
      <c r="I17" s="28" t="s">
        <v>13</v>
      </c>
      <c r="J17" s="29">
        <f t="shared" si="20"/>
        <v>5</v>
      </c>
      <c r="K17" s="29">
        <f t="shared" si="21"/>
        <v>9.999999999999986</v>
      </c>
      <c r="L17" s="30">
        <f t="shared" si="22"/>
        <v>91.46871195</v>
      </c>
      <c r="M17" s="30">
        <f t="shared" si="23"/>
        <v>94.68537539999998</v>
      </c>
      <c r="N17" s="31">
        <f t="shared" si="24"/>
        <v>83.55077115</v>
      </c>
      <c r="O17" s="36">
        <f t="shared" si="25"/>
        <v>97.32468900000002</v>
      </c>
      <c r="P17" s="31">
        <f t="shared" si="26"/>
        <v>103.922973</v>
      </c>
      <c r="Q17" s="31">
        <f t="shared" si="27"/>
        <v>93.8605899</v>
      </c>
      <c r="R17" s="31">
        <f t="shared" si="28"/>
        <v>103.67553735000001</v>
      </c>
      <c r="S17" s="31">
        <f t="shared" si="29"/>
        <v>113.614202625</v>
      </c>
      <c r="T17" s="18"/>
      <c r="U17" s="32"/>
      <c r="V17" s="32"/>
      <c r="W17" s="20"/>
      <c r="X17" s="20"/>
      <c r="Y17" s="20"/>
      <c r="Z17" s="20"/>
      <c r="AA17" s="20"/>
      <c r="AB17" s="21"/>
      <c r="AC17" s="20"/>
      <c r="AD17" s="20"/>
      <c r="AE17" s="18"/>
      <c r="AF17" s="18"/>
      <c r="AG17" s="18"/>
      <c r="AH17" s="18"/>
      <c r="AI17" s="18"/>
      <c r="AJ17" s="18"/>
      <c r="AK17" s="35"/>
      <c r="AL17" s="37"/>
      <c r="BR17" s="6"/>
    </row>
    <row r="18" spans="1:70" ht="12.75">
      <c r="A18" s="23" t="s">
        <v>20</v>
      </c>
      <c r="B18" s="23"/>
      <c r="C18" s="24" t="s">
        <v>49</v>
      </c>
      <c r="D18" s="38"/>
      <c r="E18" s="26"/>
      <c r="F18" s="26"/>
      <c r="G18" s="27"/>
      <c r="H18" s="27"/>
      <c r="I18" s="18"/>
      <c r="J18" s="39"/>
      <c r="K18" s="39"/>
      <c r="L18" s="30"/>
      <c r="M18" s="30"/>
      <c r="N18" s="31"/>
      <c r="O18" s="31"/>
      <c r="P18" s="31"/>
      <c r="Q18" s="31"/>
      <c r="R18" s="31"/>
      <c r="S18" s="31"/>
      <c r="T18" s="18"/>
      <c r="U18" s="32"/>
      <c r="V18" s="32"/>
      <c r="W18" s="20"/>
      <c r="X18" s="20"/>
      <c r="Y18" s="20"/>
      <c r="Z18" s="20"/>
      <c r="AA18" s="20"/>
      <c r="AB18" s="21"/>
      <c r="AC18" s="20"/>
      <c r="AD18" s="20"/>
      <c r="AE18" s="18"/>
      <c r="AF18" s="18"/>
      <c r="AG18" s="18"/>
      <c r="AH18" s="18"/>
      <c r="AI18" s="18"/>
      <c r="AJ18" s="18"/>
      <c r="AK18" s="35"/>
      <c r="BR18" s="6"/>
    </row>
    <row r="19" spans="1:70" ht="15">
      <c r="A19" s="23"/>
      <c r="B19" s="23" t="s">
        <v>50</v>
      </c>
      <c r="C19" s="24" t="s">
        <v>51</v>
      </c>
      <c r="D19" s="25" t="s">
        <v>52</v>
      </c>
      <c r="E19" s="26">
        <v>81.6</v>
      </c>
      <c r="F19" s="26">
        <v>85.68</v>
      </c>
      <c r="G19" s="27">
        <v>94.248</v>
      </c>
      <c r="H19" s="27">
        <v>111.21264</v>
      </c>
      <c r="I19" s="28" t="s">
        <v>13</v>
      </c>
      <c r="J19" s="29">
        <f aca="true" t="shared" si="30" ref="J19:J22">(F19/E19*100)-100</f>
        <v>5.000000000000028</v>
      </c>
      <c r="K19" s="29">
        <f aca="true" t="shared" si="31" ref="K19:K22">(G19/F19*100)-100</f>
        <v>9.999999999999986</v>
      </c>
      <c r="L19" s="30">
        <f aca="true" t="shared" si="32" ref="L19:L22">+G19*1.109</f>
        <v>104.521032</v>
      </c>
      <c r="M19" s="30">
        <f aca="true" t="shared" si="33" ref="M19:M22">+G19*1.148</f>
        <v>108.196704</v>
      </c>
      <c r="N19" s="31">
        <f aca="true" t="shared" si="34" ref="N19:N22">+G19*(100+(16.3-J19-K19))/100</f>
        <v>95.47322399999999</v>
      </c>
      <c r="O19" s="36">
        <f aca="true" t="shared" si="35" ref="O19:O22">+G19*(100+(33-J19-K19))/100</f>
        <v>111.21264</v>
      </c>
      <c r="P19" s="31">
        <f aca="true" t="shared" si="36" ref="P19:P22">+G19*(100+(67.5+14.5)/2-J19-K19)/100</f>
        <v>118.75247999999999</v>
      </c>
      <c r="Q19" s="31">
        <f aca="true" t="shared" si="37" ref="Q19:Q22">+G19+(G19*0.5)*((67.5+14.5)/2-J19-K19)/100+(G19*0.5)*0.016</f>
        <v>107.25422400000001</v>
      </c>
      <c r="R19" s="31">
        <f aca="true" t="shared" si="38" ref="R19:R22">+G19*(100+(40.7-J19-K19))/100</f>
        <v>118.469736</v>
      </c>
      <c r="S19" s="31">
        <f aca="true" t="shared" si="39" ref="S19:S22">+G19+(G19*0.5)*(88.9-J19-K19)/100+(G19*0.5)*0.016</f>
        <v>129.82662</v>
      </c>
      <c r="T19" s="18"/>
      <c r="U19" s="32"/>
      <c r="V19" s="32"/>
      <c r="W19" s="20"/>
      <c r="X19" s="20"/>
      <c r="Y19" s="20"/>
      <c r="Z19" s="20"/>
      <c r="AA19" s="20"/>
      <c r="AB19" s="21"/>
      <c r="AC19" s="20"/>
      <c r="AD19" s="20"/>
      <c r="AE19" s="18"/>
      <c r="AF19" s="18"/>
      <c r="AG19" s="18"/>
      <c r="AH19" s="18"/>
      <c r="AI19" s="18"/>
      <c r="AJ19" s="18"/>
      <c r="AK19" s="35"/>
      <c r="AL19" s="37"/>
      <c r="BR19" s="6"/>
    </row>
    <row r="20" spans="1:70" ht="15">
      <c r="A20" s="23"/>
      <c r="B20" s="23" t="s">
        <v>53</v>
      </c>
      <c r="C20" s="24" t="s">
        <v>54</v>
      </c>
      <c r="D20" s="25" t="s">
        <v>52</v>
      </c>
      <c r="E20" s="26">
        <v>102</v>
      </c>
      <c r="F20" s="26">
        <v>107.1</v>
      </c>
      <c r="G20" s="27">
        <v>117.81</v>
      </c>
      <c r="H20" s="27">
        <v>139.01579999999998</v>
      </c>
      <c r="I20" s="28" t="s">
        <v>13</v>
      </c>
      <c r="J20" s="29">
        <f t="shared" si="30"/>
        <v>5</v>
      </c>
      <c r="K20" s="29">
        <f t="shared" si="31"/>
        <v>10.000000000000014</v>
      </c>
      <c r="L20" s="30">
        <f t="shared" si="32"/>
        <v>130.65129</v>
      </c>
      <c r="M20" s="30">
        <f t="shared" si="33"/>
        <v>135.24588</v>
      </c>
      <c r="N20" s="31">
        <f t="shared" si="34"/>
        <v>119.34152999999998</v>
      </c>
      <c r="O20" s="36">
        <f t="shared" si="35"/>
        <v>139.01579999999998</v>
      </c>
      <c r="P20" s="31">
        <f t="shared" si="36"/>
        <v>148.4406</v>
      </c>
      <c r="Q20" s="31">
        <f t="shared" si="37"/>
        <v>134.06777999999997</v>
      </c>
      <c r="R20" s="31">
        <f t="shared" si="38"/>
        <v>148.08717</v>
      </c>
      <c r="S20" s="31">
        <f t="shared" si="39"/>
        <v>162.283275</v>
      </c>
      <c r="T20" s="18"/>
      <c r="U20" s="32"/>
      <c r="V20" s="32"/>
      <c r="W20" s="20"/>
      <c r="X20" s="20"/>
      <c r="Y20" s="20"/>
      <c r="Z20" s="20"/>
      <c r="AA20" s="20"/>
      <c r="AB20" s="21"/>
      <c r="AC20" s="20"/>
      <c r="AD20" s="20"/>
      <c r="AE20" s="18"/>
      <c r="AF20" s="18"/>
      <c r="AG20" s="18"/>
      <c r="AH20" s="18"/>
      <c r="AI20" s="18"/>
      <c r="AJ20" s="18"/>
      <c r="AK20" s="35"/>
      <c r="AL20" s="37"/>
      <c r="BR20" s="6"/>
    </row>
    <row r="21" spans="1:70" ht="15">
      <c r="A21" s="23"/>
      <c r="B21" s="23" t="s">
        <v>55</v>
      </c>
      <c r="C21" s="24" t="s">
        <v>56</v>
      </c>
      <c r="D21" s="25" t="s">
        <v>52</v>
      </c>
      <c r="E21" s="26">
        <v>117.3</v>
      </c>
      <c r="F21" s="26">
        <v>123.165</v>
      </c>
      <c r="G21" s="27">
        <v>135.4815</v>
      </c>
      <c r="H21" s="27">
        <v>159.86817</v>
      </c>
      <c r="I21" s="28" t="s">
        <v>13</v>
      </c>
      <c r="J21" s="29">
        <f t="shared" si="30"/>
        <v>5</v>
      </c>
      <c r="K21" s="29">
        <f t="shared" si="31"/>
        <v>10.000000000000014</v>
      </c>
      <c r="L21" s="30">
        <f t="shared" si="32"/>
        <v>150.2489835</v>
      </c>
      <c r="M21" s="30">
        <f t="shared" si="33"/>
        <v>155.532762</v>
      </c>
      <c r="N21" s="31">
        <f t="shared" si="34"/>
        <v>137.2427595</v>
      </c>
      <c r="O21" s="36">
        <f t="shared" si="35"/>
        <v>159.86817</v>
      </c>
      <c r="P21" s="31">
        <f t="shared" si="36"/>
        <v>170.70668999999998</v>
      </c>
      <c r="Q21" s="31">
        <f t="shared" si="37"/>
        <v>154.17794700000002</v>
      </c>
      <c r="R21" s="31">
        <f t="shared" si="38"/>
        <v>170.3002455</v>
      </c>
      <c r="S21" s="31">
        <f t="shared" si="39"/>
        <v>186.62576625</v>
      </c>
      <c r="T21" s="18"/>
      <c r="U21" s="32"/>
      <c r="V21" s="32"/>
      <c r="W21" s="20"/>
      <c r="X21" s="20"/>
      <c r="Y21" s="20"/>
      <c r="Z21" s="20"/>
      <c r="AA21" s="20"/>
      <c r="AB21" s="21"/>
      <c r="AC21" s="20"/>
      <c r="AD21" s="20"/>
      <c r="AE21" s="18"/>
      <c r="AF21" s="18"/>
      <c r="AG21" s="18"/>
      <c r="AH21" s="18"/>
      <c r="AI21" s="18"/>
      <c r="AJ21" s="18"/>
      <c r="AK21" s="35"/>
      <c r="AL21" s="37"/>
      <c r="BR21" s="6"/>
    </row>
    <row r="22" spans="1:70" ht="15">
      <c r="A22" s="23"/>
      <c r="B22" s="23" t="s">
        <v>57</v>
      </c>
      <c r="C22" s="24" t="s">
        <v>58</v>
      </c>
      <c r="D22" s="25" t="s">
        <v>26</v>
      </c>
      <c r="E22" s="26">
        <v>8.17</v>
      </c>
      <c r="F22" s="26">
        <v>8.5785</v>
      </c>
      <c r="G22" s="27">
        <v>9.43635</v>
      </c>
      <c r="H22" s="27">
        <v>11.134893</v>
      </c>
      <c r="I22" s="28" t="s">
        <v>13</v>
      </c>
      <c r="J22" s="29">
        <f t="shared" si="30"/>
        <v>5</v>
      </c>
      <c r="K22" s="29">
        <f t="shared" si="31"/>
        <v>9.999999999999986</v>
      </c>
      <c r="L22" s="30">
        <f t="shared" si="32"/>
        <v>10.464912149999998</v>
      </c>
      <c r="M22" s="30">
        <f t="shared" si="33"/>
        <v>10.832929799999999</v>
      </c>
      <c r="N22" s="31">
        <f t="shared" si="34"/>
        <v>9.55902255</v>
      </c>
      <c r="O22" s="36">
        <f t="shared" si="35"/>
        <v>11.134893</v>
      </c>
      <c r="P22" s="31">
        <f t="shared" si="36"/>
        <v>11.889801</v>
      </c>
      <c r="Q22" s="31">
        <f t="shared" si="37"/>
        <v>10.7385663</v>
      </c>
      <c r="R22" s="31">
        <f t="shared" si="38"/>
        <v>11.86149195</v>
      </c>
      <c r="S22" s="31">
        <f t="shared" si="39"/>
        <v>12.998572125</v>
      </c>
      <c r="T22" s="18"/>
      <c r="U22" s="32"/>
      <c r="V22" s="32"/>
      <c r="W22" s="20"/>
      <c r="X22" s="20"/>
      <c r="Y22" s="20"/>
      <c r="Z22" s="20"/>
      <c r="AA22" s="20"/>
      <c r="AB22" s="21"/>
      <c r="AC22" s="20"/>
      <c r="AD22" s="20"/>
      <c r="AE22" s="18"/>
      <c r="AF22" s="18"/>
      <c r="AG22" s="18"/>
      <c r="AH22" s="18"/>
      <c r="AI22" s="18"/>
      <c r="AJ22" s="18"/>
      <c r="AK22" s="35"/>
      <c r="AL22" s="37"/>
      <c r="BR22" s="6"/>
    </row>
    <row r="23" spans="1:70" ht="12.75">
      <c r="A23" s="23" t="s">
        <v>20</v>
      </c>
      <c r="B23" s="23"/>
      <c r="C23" s="24" t="s">
        <v>59</v>
      </c>
      <c r="D23" s="38"/>
      <c r="E23" s="26"/>
      <c r="F23" s="26"/>
      <c r="G23" s="27"/>
      <c r="H23" s="27"/>
      <c r="I23" s="18"/>
      <c r="J23" s="39"/>
      <c r="K23" s="39"/>
      <c r="L23" s="30"/>
      <c r="M23" s="30"/>
      <c r="N23" s="31"/>
      <c r="O23" s="31"/>
      <c r="P23" s="31"/>
      <c r="Q23" s="31"/>
      <c r="R23" s="31"/>
      <c r="S23" s="31"/>
      <c r="T23" s="18"/>
      <c r="U23" s="32"/>
      <c r="V23" s="32"/>
      <c r="W23" s="20"/>
      <c r="X23" s="20"/>
      <c r="Y23" s="20"/>
      <c r="Z23" s="20"/>
      <c r="AA23" s="20"/>
      <c r="AB23" s="21"/>
      <c r="AC23" s="20"/>
      <c r="AD23" s="20"/>
      <c r="AE23" s="18"/>
      <c r="AF23" s="18"/>
      <c r="AG23" s="18"/>
      <c r="AH23" s="18"/>
      <c r="AI23" s="18"/>
      <c r="AJ23" s="18"/>
      <c r="AK23" s="35"/>
      <c r="BR23" s="6"/>
    </row>
    <row r="24" spans="1:70" ht="15">
      <c r="A24" s="23"/>
      <c r="B24" s="23" t="s">
        <v>60</v>
      </c>
      <c r="C24" s="24" t="s">
        <v>61</v>
      </c>
      <c r="D24" s="25" t="s">
        <v>26</v>
      </c>
      <c r="E24" s="26">
        <v>56.1</v>
      </c>
      <c r="F24" s="26">
        <v>58.905</v>
      </c>
      <c r="G24" s="27">
        <v>64.7955</v>
      </c>
      <c r="H24" s="27">
        <v>76.45868999999999</v>
      </c>
      <c r="I24" s="28" t="s">
        <v>13</v>
      </c>
      <c r="J24" s="29">
        <f aca="true" t="shared" si="40" ref="J24:J26">(F24/E24*100)-100</f>
        <v>5</v>
      </c>
      <c r="K24" s="29">
        <f aca="true" t="shared" si="41" ref="K24:K26">(G24/F24*100)-100</f>
        <v>10.000000000000014</v>
      </c>
      <c r="L24" s="30">
        <f aca="true" t="shared" si="42" ref="L24:L26">+G24*1.109</f>
        <v>71.8582095</v>
      </c>
      <c r="M24" s="30">
        <f aca="true" t="shared" si="43" ref="M24:M26">+G24*1.148</f>
        <v>74.385234</v>
      </c>
      <c r="N24" s="31">
        <f aca="true" t="shared" si="44" ref="N24:N26">+G24*(100+(16.3-J24-K24))/100</f>
        <v>65.6378415</v>
      </c>
      <c r="O24" s="36">
        <f aca="true" t="shared" si="45" ref="O24:O26">+G24*(100+(33-J24-K24))/100</f>
        <v>76.45868999999999</v>
      </c>
      <c r="P24" s="31">
        <f aca="true" t="shared" si="46" ref="P24:P26">+G24*(100+(67.5+14.5)/2-J24-K24)/100</f>
        <v>81.64232999999999</v>
      </c>
      <c r="Q24" s="31">
        <f aca="true" t="shared" si="47" ref="Q24:Q26">+G24+(G24*0.5)*((67.5+14.5)/2-J24-K24)/100+(G24*0.5)*0.016</f>
        <v>73.737279</v>
      </c>
      <c r="R24" s="31">
        <f aca="true" t="shared" si="48" ref="R24:R26">+G24*(100+(40.7-J24-K24))/100</f>
        <v>81.44794350000001</v>
      </c>
      <c r="S24" s="31">
        <f aca="true" t="shared" si="49" ref="S24:S26">+G24+(G24*0.5)*(88.9-J24-K24)/100+(G24*0.5)*0.016</f>
        <v>89.25580125</v>
      </c>
      <c r="T24" s="18"/>
      <c r="U24" s="32"/>
      <c r="V24" s="32"/>
      <c r="W24" s="20"/>
      <c r="X24" s="20"/>
      <c r="Y24" s="20"/>
      <c r="Z24" s="20"/>
      <c r="AA24" s="20"/>
      <c r="AB24" s="21"/>
      <c r="AC24" s="20"/>
      <c r="AD24" s="20"/>
      <c r="AE24" s="18"/>
      <c r="AF24" s="18"/>
      <c r="AG24" s="18"/>
      <c r="AH24" s="18"/>
      <c r="AI24" s="18"/>
      <c r="AJ24" s="18"/>
      <c r="AK24" s="35"/>
      <c r="AL24" s="37"/>
      <c r="BR24" s="6"/>
    </row>
    <row r="25" spans="1:70" ht="15">
      <c r="A25" s="23"/>
      <c r="B25" s="23" t="s">
        <v>62</v>
      </c>
      <c r="C25" s="24" t="s">
        <v>63</v>
      </c>
      <c r="D25" s="25" t="s">
        <v>26</v>
      </c>
      <c r="E25" s="26">
        <v>408</v>
      </c>
      <c r="F25" s="26">
        <v>428.4</v>
      </c>
      <c r="G25" s="27">
        <v>471.24</v>
      </c>
      <c r="H25" s="27">
        <v>556.0631999999999</v>
      </c>
      <c r="I25" s="28" t="s">
        <v>13</v>
      </c>
      <c r="J25" s="29">
        <f t="shared" si="40"/>
        <v>5</v>
      </c>
      <c r="K25" s="29">
        <f t="shared" si="41"/>
        <v>10.000000000000014</v>
      </c>
      <c r="L25" s="30">
        <f t="shared" si="42"/>
        <v>522.60516</v>
      </c>
      <c r="M25" s="30">
        <f t="shared" si="43"/>
        <v>540.98352</v>
      </c>
      <c r="N25" s="31">
        <f t="shared" si="44"/>
        <v>477.3661199999999</v>
      </c>
      <c r="O25" s="36">
        <f t="shared" si="45"/>
        <v>556.0631999999999</v>
      </c>
      <c r="P25" s="31">
        <f t="shared" si="46"/>
        <v>593.7624</v>
      </c>
      <c r="Q25" s="31">
        <f t="shared" si="47"/>
        <v>536.2711199999999</v>
      </c>
      <c r="R25" s="31">
        <f t="shared" si="48"/>
        <v>592.34868</v>
      </c>
      <c r="S25" s="31">
        <f t="shared" si="49"/>
        <v>649.1331</v>
      </c>
      <c r="T25" s="18"/>
      <c r="U25" s="32"/>
      <c r="V25" s="32"/>
      <c r="W25" s="20"/>
      <c r="X25" s="20"/>
      <c r="Y25" s="20"/>
      <c r="Z25" s="20"/>
      <c r="AA25" s="20"/>
      <c r="AB25" s="21"/>
      <c r="AC25" s="20"/>
      <c r="AD25" s="20"/>
      <c r="AE25" s="18"/>
      <c r="AF25" s="18"/>
      <c r="AG25" s="18"/>
      <c r="AH25" s="18"/>
      <c r="AI25" s="18"/>
      <c r="AJ25" s="18"/>
      <c r="AK25" s="35"/>
      <c r="AL25" s="37"/>
      <c r="BR25" s="6"/>
    </row>
    <row r="26" spans="1:70" ht="15">
      <c r="A26" s="23"/>
      <c r="B26" s="23" t="s">
        <v>64</v>
      </c>
      <c r="C26" s="24" t="s">
        <v>65</v>
      </c>
      <c r="D26" s="25" t="s">
        <v>26</v>
      </c>
      <c r="E26" s="26">
        <v>663</v>
      </c>
      <c r="F26" s="26">
        <v>696.15</v>
      </c>
      <c r="G26" s="27">
        <v>765.765</v>
      </c>
      <c r="H26" s="27">
        <v>903.6026999999999</v>
      </c>
      <c r="I26" s="28" t="s">
        <v>13</v>
      </c>
      <c r="J26" s="29">
        <f t="shared" si="40"/>
        <v>5</v>
      </c>
      <c r="K26" s="29">
        <f t="shared" si="41"/>
        <v>10.000000000000014</v>
      </c>
      <c r="L26" s="30">
        <f t="shared" si="42"/>
        <v>849.233385</v>
      </c>
      <c r="M26" s="30">
        <f t="shared" si="43"/>
        <v>879.09822</v>
      </c>
      <c r="N26" s="31">
        <f t="shared" si="44"/>
        <v>775.7199449999998</v>
      </c>
      <c r="O26" s="36">
        <f t="shared" si="45"/>
        <v>903.6026999999999</v>
      </c>
      <c r="P26" s="31">
        <f t="shared" si="46"/>
        <v>964.8638999999998</v>
      </c>
      <c r="Q26" s="31">
        <f t="shared" si="47"/>
        <v>871.44057</v>
      </c>
      <c r="R26" s="31">
        <f t="shared" si="48"/>
        <v>962.5666049999999</v>
      </c>
      <c r="S26" s="31">
        <f t="shared" si="49"/>
        <v>1054.8412875</v>
      </c>
      <c r="T26" s="18"/>
      <c r="U26" s="32"/>
      <c r="V26" s="32"/>
      <c r="W26" s="20"/>
      <c r="X26" s="20"/>
      <c r="Y26" s="20"/>
      <c r="Z26" s="20"/>
      <c r="AA26" s="20"/>
      <c r="AB26" s="21"/>
      <c r="AC26" s="20"/>
      <c r="AD26" s="20"/>
      <c r="AE26" s="18"/>
      <c r="AF26" s="18"/>
      <c r="AG26" s="18"/>
      <c r="AH26" s="18"/>
      <c r="AI26" s="18"/>
      <c r="AJ26" s="18"/>
      <c r="AK26" s="35"/>
      <c r="AL26" s="37"/>
      <c r="BR26" s="6"/>
    </row>
    <row r="27" spans="1:70" ht="12.75">
      <c r="A27" s="23" t="s">
        <v>20</v>
      </c>
      <c r="B27" s="23"/>
      <c r="C27" s="24" t="s">
        <v>66</v>
      </c>
      <c r="D27" s="38"/>
      <c r="E27" s="26"/>
      <c r="F27" s="26"/>
      <c r="G27" s="27"/>
      <c r="H27" s="27"/>
      <c r="I27" s="18"/>
      <c r="J27" s="39"/>
      <c r="K27" s="39"/>
      <c r="L27" s="30"/>
      <c r="M27" s="30"/>
      <c r="N27" s="31"/>
      <c r="O27" s="31"/>
      <c r="P27" s="31"/>
      <c r="Q27" s="31"/>
      <c r="R27" s="31"/>
      <c r="S27" s="31"/>
      <c r="T27" s="18"/>
      <c r="U27" s="32"/>
      <c r="V27" s="32"/>
      <c r="W27" s="20"/>
      <c r="X27" s="20"/>
      <c r="Y27" s="20"/>
      <c r="Z27" s="20"/>
      <c r="AA27" s="20"/>
      <c r="AB27" s="21"/>
      <c r="AC27" s="20"/>
      <c r="AD27" s="20"/>
      <c r="AE27" s="18"/>
      <c r="AF27" s="18"/>
      <c r="AG27" s="18"/>
      <c r="AH27" s="18"/>
      <c r="AI27" s="18"/>
      <c r="AJ27" s="18"/>
      <c r="AK27" s="35"/>
      <c r="BR27" s="6"/>
    </row>
    <row r="28" spans="1:70" ht="15">
      <c r="A28" s="23"/>
      <c r="B28" s="23" t="s">
        <v>67</v>
      </c>
      <c r="C28" s="24" t="s">
        <v>68</v>
      </c>
      <c r="D28" s="25" t="s">
        <v>26</v>
      </c>
      <c r="E28" s="26">
        <v>510</v>
      </c>
      <c r="F28" s="26">
        <v>535.5</v>
      </c>
      <c r="G28" s="27">
        <v>589.05</v>
      </c>
      <c r="H28" s="27">
        <v>695.0790000000001</v>
      </c>
      <c r="I28" s="28" t="s">
        <v>13</v>
      </c>
      <c r="J28" s="29">
        <f aca="true" t="shared" si="50" ref="J28:J30">(F28/E28*100)-100</f>
        <v>5</v>
      </c>
      <c r="K28" s="29">
        <f aca="true" t="shared" si="51" ref="K28:K30">(G28/F28*100)-100</f>
        <v>9.999999999999986</v>
      </c>
      <c r="L28" s="30">
        <f aca="true" t="shared" si="52" ref="L28:L30">+G28*1.109</f>
        <v>653.25645</v>
      </c>
      <c r="M28" s="30">
        <f aca="true" t="shared" si="53" ref="M28:M30">+G28*1.148</f>
        <v>676.2293999999999</v>
      </c>
      <c r="N28" s="31">
        <f aca="true" t="shared" si="54" ref="N28:N30">+G28*(100+(16.3-J28-K28))/100</f>
        <v>596.70765</v>
      </c>
      <c r="O28" s="36">
        <f aca="true" t="shared" si="55" ref="O28:O30">+G28*(100+(33-J28-K28))/100</f>
        <v>695.0790000000001</v>
      </c>
      <c r="P28" s="31">
        <f aca="true" t="shared" si="56" ref="P28:P30">+G28*(100+(67.5+14.5)/2-J28-K28)/100</f>
        <v>742.203</v>
      </c>
      <c r="Q28" s="31">
        <f aca="true" t="shared" si="57" ref="Q28:Q30">+G28+(G28*0.5)*((67.5+14.5)/2-J28-K28)/100+(G28*0.5)*0.016</f>
        <v>670.3389</v>
      </c>
      <c r="R28" s="31">
        <f aca="true" t="shared" si="58" ref="R28:R30">+G28*(100+(40.7-J28-K28))/100</f>
        <v>740.4358500000001</v>
      </c>
      <c r="S28" s="31">
        <f aca="true" t="shared" si="59" ref="S28:S30">+G28+(G28*0.5)*(88.9-J28-K28)/100+(G28*0.5)*0.016</f>
        <v>811.416375</v>
      </c>
      <c r="T28" s="18"/>
      <c r="U28" s="32"/>
      <c r="V28" s="32"/>
      <c r="W28" s="20"/>
      <c r="X28" s="20"/>
      <c r="Y28" s="20"/>
      <c r="Z28" s="20"/>
      <c r="AA28" s="20"/>
      <c r="AB28" s="21"/>
      <c r="AC28" s="20"/>
      <c r="AD28" s="20"/>
      <c r="AE28" s="18"/>
      <c r="AF28" s="18"/>
      <c r="AG28" s="18"/>
      <c r="AH28" s="18"/>
      <c r="AI28" s="18"/>
      <c r="AJ28" s="18"/>
      <c r="AK28" s="35"/>
      <c r="AL28" s="37"/>
      <c r="BR28" s="6"/>
    </row>
    <row r="29" spans="1:70" ht="15">
      <c r="A29" s="23"/>
      <c r="B29" s="23" t="s">
        <v>69</v>
      </c>
      <c r="C29" s="24" t="s">
        <v>70</v>
      </c>
      <c r="D29" s="25" t="s">
        <v>26</v>
      </c>
      <c r="E29" s="26">
        <v>255</v>
      </c>
      <c r="F29" s="26">
        <v>267.75</v>
      </c>
      <c r="G29" s="27">
        <v>294.525</v>
      </c>
      <c r="H29" s="27">
        <v>347.53950000000003</v>
      </c>
      <c r="I29" s="28" t="s">
        <v>13</v>
      </c>
      <c r="J29" s="29">
        <f t="shared" si="50"/>
        <v>5</v>
      </c>
      <c r="K29" s="29">
        <f t="shared" si="51"/>
        <v>9.999999999999986</v>
      </c>
      <c r="L29" s="30">
        <f t="shared" si="52"/>
        <v>326.628225</v>
      </c>
      <c r="M29" s="30">
        <f t="shared" si="53"/>
        <v>338.11469999999997</v>
      </c>
      <c r="N29" s="31">
        <f t="shared" si="54"/>
        <v>298.353825</v>
      </c>
      <c r="O29" s="36">
        <f t="shared" si="55"/>
        <v>347.53950000000003</v>
      </c>
      <c r="P29" s="31">
        <f t="shared" si="56"/>
        <v>371.1015</v>
      </c>
      <c r="Q29" s="31">
        <f t="shared" si="57"/>
        <v>335.16945</v>
      </c>
      <c r="R29" s="31">
        <f t="shared" si="58"/>
        <v>370.21792500000004</v>
      </c>
      <c r="S29" s="31">
        <f t="shared" si="59"/>
        <v>405.7081875</v>
      </c>
      <c r="T29" s="18"/>
      <c r="U29" s="32"/>
      <c r="V29" s="32"/>
      <c r="W29" s="20"/>
      <c r="X29" s="20"/>
      <c r="Y29" s="20"/>
      <c r="Z29" s="20"/>
      <c r="AA29" s="20"/>
      <c r="AB29" s="21"/>
      <c r="AC29" s="20"/>
      <c r="AD29" s="20"/>
      <c r="AE29" s="18"/>
      <c r="AF29" s="18"/>
      <c r="AG29" s="18"/>
      <c r="AH29" s="18"/>
      <c r="AI29" s="18"/>
      <c r="AJ29" s="18"/>
      <c r="AK29" s="35"/>
      <c r="AL29" s="37"/>
      <c r="BR29" s="6"/>
    </row>
    <row r="30" spans="1:70" ht="15">
      <c r="A30" s="23"/>
      <c r="B30" s="23" t="s">
        <v>71</v>
      </c>
      <c r="C30" s="24" t="s">
        <v>72</v>
      </c>
      <c r="D30" s="25" t="s">
        <v>52</v>
      </c>
      <c r="E30" s="26">
        <v>49.28</v>
      </c>
      <c r="F30" s="26">
        <v>51.744</v>
      </c>
      <c r="G30" s="27">
        <v>56.9184</v>
      </c>
      <c r="H30" s="27">
        <v>67.163712</v>
      </c>
      <c r="I30" s="28" t="s">
        <v>13</v>
      </c>
      <c r="J30" s="29">
        <f t="shared" si="50"/>
        <v>5</v>
      </c>
      <c r="K30" s="29">
        <f t="shared" si="51"/>
        <v>9.999999999999986</v>
      </c>
      <c r="L30" s="30">
        <f t="shared" si="52"/>
        <v>63.1225056</v>
      </c>
      <c r="M30" s="30">
        <f t="shared" si="53"/>
        <v>65.3423232</v>
      </c>
      <c r="N30" s="31">
        <f t="shared" si="54"/>
        <v>57.6583392</v>
      </c>
      <c r="O30" s="36">
        <f t="shared" si="55"/>
        <v>67.163712</v>
      </c>
      <c r="P30" s="31">
        <f t="shared" si="56"/>
        <v>71.717184</v>
      </c>
      <c r="Q30" s="31">
        <f t="shared" si="57"/>
        <v>64.7731392</v>
      </c>
      <c r="R30" s="31">
        <f t="shared" si="58"/>
        <v>71.5464288</v>
      </c>
      <c r="S30" s="31">
        <f t="shared" si="59"/>
        <v>78.40509600000001</v>
      </c>
      <c r="T30" s="18"/>
      <c r="U30" s="32"/>
      <c r="V30" s="32"/>
      <c r="W30" s="20"/>
      <c r="X30" s="20"/>
      <c r="Y30" s="20"/>
      <c r="Z30" s="20"/>
      <c r="AA30" s="20"/>
      <c r="AB30" s="21"/>
      <c r="AC30" s="20"/>
      <c r="AD30" s="20"/>
      <c r="AE30" s="18"/>
      <c r="AF30" s="18"/>
      <c r="AG30" s="18"/>
      <c r="AH30" s="18"/>
      <c r="AI30" s="18"/>
      <c r="AJ30" s="18"/>
      <c r="AK30" s="35"/>
      <c r="AL30" s="37"/>
      <c r="BR30" s="6"/>
    </row>
    <row r="31" spans="1:70" ht="12.75">
      <c r="A31" s="23" t="s">
        <v>20</v>
      </c>
      <c r="B31" s="23"/>
      <c r="C31" s="24" t="s">
        <v>73</v>
      </c>
      <c r="D31" s="38"/>
      <c r="E31" s="26"/>
      <c r="F31" s="26"/>
      <c r="G31" s="27"/>
      <c r="H31" s="27"/>
      <c r="I31" s="18"/>
      <c r="J31" s="39"/>
      <c r="K31" s="39"/>
      <c r="L31" s="30"/>
      <c r="M31" s="30"/>
      <c r="N31" s="31"/>
      <c r="O31" s="31"/>
      <c r="P31" s="31"/>
      <c r="Q31" s="31"/>
      <c r="R31" s="31"/>
      <c r="S31" s="31"/>
      <c r="T31" s="18"/>
      <c r="U31" s="32"/>
      <c r="V31" s="32"/>
      <c r="W31" s="20"/>
      <c r="X31" s="20"/>
      <c r="Y31" s="20"/>
      <c r="Z31" s="20"/>
      <c r="AA31" s="20"/>
      <c r="AB31" s="21"/>
      <c r="AC31" s="20"/>
      <c r="AD31" s="20"/>
      <c r="AE31" s="18"/>
      <c r="AF31" s="18"/>
      <c r="AG31" s="18"/>
      <c r="AH31" s="18"/>
      <c r="AI31" s="18"/>
      <c r="AJ31" s="18"/>
      <c r="AK31" s="35"/>
      <c r="BR31" s="6"/>
    </row>
    <row r="32" spans="1:70" ht="15">
      <c r="A32" s="23"/>
      <c r="B32" s="23" t="s">
        <v>74</v>
      </c>
      <c r="C32" s="24" t="s">
        <v>75</v>
      </c>
      <c r="D32" s="25" t="s">
        <v>33</v>
      </c>
      <c r="E32" s="26">
        <v>86.7</v>
      </c>
      <c r="F32" s="26">
        <v>91.035</v>
      </c>
      <c r="G32" s="27">
        <v>100.1385</v>
      </c>
      <c r="H32" s="27">
        <v>118.16343000000002</v>
      </c>
      <c r="I32" s="28" t="s">
        <v>13</v>
      </c>
      <c r="J32" s="29">
        <f aca="true" t="shared" si="60" ref="J32:J38">(F32/E32*100)-100</f>
        <v>4.999999999999986</v>
      </c>
      <c r="K32" s="29">
        <f aca="true" t="shared" si="61" ref="K32:K38">(G32/F32*100)-100</f>
        <v>9.999999999999986</v>
      </c>
      <c r="L32" s="30">
        <f aca="true" t="shared" si="62" ref="L32:L38">+G32*1.109</f>
        <v>111.0535965</v>
      </c>
      <c r="M32" s="30">
        <f aca="true" t="shared" si="63" ref="M32:M38">+G32*1.148</f>
        <v>114.95899799999998</v>
      </c>
      <c r="N32" s="31">
        <f aca="true" t="shared" si="64" ref="N32:N38">+G32*(100+(16.3-J32-K32))/100</f>
        <v>101.4403005</v>
      </c>
      <c r="O32" s="36">
        <f aca="true" t="shared" si="65" ref="O32:O38">+G32*(100+(33-J32-K32))/100</f>
        <v>118.16343000000002</v>
      </c>
      <c r="P32" s="31">
        <f aca="true" t="shared" si="66" ref="P32:P38">+G32*(100+(67.5+14.5)/2-J32-K32)/100</f>
        <v>126.17451000000001</v>
      </c>
      <c r="Q32" s="31">
        <f aca="true" t="shared" si="67" ref="Q32:Q38">+G32+(G32*0.5)*((67.5+14.5)/2-J32-K32)/100+(G32*0.5)*0.016</f>
        <v>113.95761300000001</v>
      </c>
      <c r="R32" s="31">
        <f aca="true" t="shared" si="68" ref="R32:R38">+G32*(100+(40.7-J32-K32))/100</f>
        <v>125.87409450000003</v>
      </c>
      <c r="S32" s="31">
        <f aca="true" t="shared" si="69" ref="S32:S38">+G32+(G32*0.5)*(88.9-J32-K32)/100+(G32*0.5)*0.016</f>
        <v>137.94078375</v>
      </c>
      <c r="T32" s="18"/>
      <c r="U32" s="32"/>
      <c r="V32" s="32"/>
      <c r="W32" s="20"/>
      <c r="X32" s="20"/>
      <c r="Y32" s="20"/>
      <c r="Z32" s="20"/>
      <c r="AA32" s="20"/>
      <c r="AB32" s="21"/>
      <c r="AC32" s="20"/>
      <c r="AD32" s="20"/>
      <c r="AE32" s="18"/>
      <c r="AF32" s="18"/>
      <c r="AG32" s="18"/>
      <c r="AH32" s="18"/>
      <c r="AI32" s="18"/>
      <c r="AJ32" s="18"/>
      <c r="AK32" s="35"/>
      <c r="AL32" s="37"/>
      <c r="BR32" s="6"/>
    </row>
    <row r="33" spans="1:70" ht="15">
      <c r="A33" s="23"/>
      <c r="B33" s="23" t="s">
        <v>76</v>
      </c>
      <c r="C33" s="24" t="s">
        <v>77</v>
      </c>
      <c r="D33" s="25" t="s">
        <v>52</v>
      </c>
      <c r="E33" s="26">
        <v>86.7</v>
      </c>
      <c r="F33" s="26">
        <v>91.035</v>
      </c>
      <c r="G33" s="27">
        <v>100.1385</v>
      </c>
      <c r="H33" s="27">
        <v>118.16343000000002</v>
      </c>
      <c r="I33" s="28" t="s">
        <v>13</v>
      </c>
      <c r="J33" s="29">
        <f t="shared" si="60"/>
        <v>4.999999999999986</v>
      </c>
      <c r="K33" s="29">
        <f t="shared" si="61"/>
        <v>9.999999999999986</v>
      </c>
      <c r="L33" s="30">
        <f t="shared" si="62"/>
        <v>111.0535965</v>
      </c>
      <c r="M33" s="30">
        <f t="shared" si="63"/>
        <v>114.95899799999998</v>
      </c>
      <c r="N33" s="31">
        <f t="shared" si="64"/>
        <v>101.4403005</v>
      </c>
      <c r="O33" s="36">
        <f t="shared" si="65"/>
        <v>118.16343000000002</v>
      </c>
      <c r="P33" s="31">
        <f t="shared" si="66"/>
        <v>126.17451000000001</v>
      </c>
      <c r="Q33" s="31">
        <f t="shared" si="67"/>
        <v>113.95761300000001</v>
      </c>
      <c r="R33" s="31">
        <f t="shared" si="68"/>
        <v>125.87409450000003</v>
      </c>
      <c r="S33" s="31">
        <f t="shared" si="69"/>
        <v>137.94078375</v>
      </c>
      <c r="T33" s="18"/>
      <c r="U33" s="32"/>
      <c r="V33" s="32"/>
      <c r="W33" s="20"/>
      <c r="X33" s="20"/>
      <c r="Y33" s="20"/>
      <c r="Z33" s="20"/>
      <c r="AA33" s="20"/>
      <c r="AB33" s="21"/>
      <c r="AC33" s="20"/>
      <c r="AD33" s="20"/>
      <c r="AE33" s="18"/>
      <c r="AF33" s="18"/>
      <c r="AG33" s="18"/>
      <c r="AH33" s="18"/>
      <c r="AI33" s="18"/>
      <c r="AJ33" s="18"/>
      <c r="AK33" s="35"/>
      <c r="AL33" s="37"/>
      <c r="BR33" s="6"/>
    </row>
    <row r="34" spans="1:70" ht="25.5">
      <c r="A34" s="23"/>
      <c r="B34" s="23" t="s">
        <v>78</v>
      </c>
      <c r="C34" s="24" t="s">
        <v>79</v>
      </c>
      <c r="D34" s="25" t="s">
        <v>52</v>
      </c>
      <c r="E34" s="26">
        <v>14.28</v>
      </c>
      <c r="F34" s="26">
        <v>14.994</v>
      </c>
      <c r="G34" s="27">
        <v>16.4934</v>
      </c>
      <c r="H34" s="27">
        <v>19.462212</v>
      </c>
      <c r="I34" s="28" t="s">
        <v>13</v>
      </c>
      <c r="J34" s="29">
        <f t="shared" si="60"/>
        <v>5</v>
      </c>
      <c r="K34" s="29">
        <f t="shared" si="61"/>
        <v>10.000000000000014</v>
      </c>
      <c r="L34" s="30">
        <f t="shared" si="62"/>
        <v>18.2911806</v>
      </c>
      <c r="M34" s="30">
        <f t="shared" si="63"/>
        <v>18.9344232</v>
      </c>
      <c r="N34" s="31">
        <f t="shared" si="64"/>
        <v>16.707814199999998</v>
      </c>
      <c r="O34" s="36">
        <f t="shared" si="65"/>
        <v>19.462212</v>
      </c>
      <c r="P34" s="31">
        <f t="shared" si="66"/>
        <v>20.781684</v>
      </c>
      <c r="Q34" s="31">
        <f t="shared" si="67"/>
        <v>18.7694892</v>
      </c>
      <c r="R34" s="31">
        <f t="shared" si="68"/>
        <v>20.732203799999997</v>
      </c>
      <c r="S34" s="31">
        <f t="shared" si="69"/>
        <v>22.7196585</v>
      </c>
      <c r="T34" s="18"/>
      <c r="U34" s="32"/>
      <c r="V34" s="32"/>
      <c r="W34" s="20"/>
      <c r="X34" s="20"/>
      <c r="Y34" s="20"/>
      <c r="Z34" s="20"/>
      <c r="AA34" s="20"/>
      <c r="AB34" s="21"/>
      <c r="AC34" s="20"/>
      <c r="AD34" s="20"/>
      <c r="AE34" s="18"/>
      <c r="AF34" s="18"/>
      <c r="AG34" s="18"/>
      <c r="AH34" s="18"/>
      <c r="AI34" s="18"/>
      <c r="AJ34" s="18"/>
      <c r="AK34" s="35"/>
      <c r="AL34" s="37"/>
      <c r="BR34" s="6"/>
    </row>
    <row r="35" spans="1:70" ht="15">
      <c r="A35" s="23"/>
      <c r="B35" s="23" t="s">
        <v>80</v>
      </c>
      <c r="C35" s="24" t="s">
        <v>81</v>
      </c>
      <c r="D35" s="25" t="s">
        <v>52</v>
      </c>
      <c r="E35" s="26">
        <v>61.21</v>
      </c>
      <c r="F35" s="26">
        <v>64.2705</v>
      </c>
      <c r="G35" s="27">
        <v>70.69755</v>
      </c>
      <c r="H35" s="27">
        <v>83.42310900000001</v>
      </c>
      <c r="I35" s="28" t="s">
        <v>13</v>
      </c>
      <c r="J35" s="29">
        <f t="shared" si="60"/>
        <v>5</v>
      </c>
      <c r="K35" s="29">
        <f t="shared" si="61"/>
        <v>10.000000000000014</v>
      </c>
      <c r="L35" s="30">
        <f t="shared" si="62"/>
        <v>78.40358295</v>
      </c>
      <c r="M35" s="30">
        <f t="shared" si="63"/>
        <v>81.1607874</v>
      </c>
      <c r="N35" s="31">
        <f t="shared" si="64"/>
        <v>71.61661815</v>
      </c>
      <c r="O35" s="36">
        <f t="shared" si="65"/>
        <v>83.42310900000001</v>
      </c>
      <c r="P35" s="31">
        <f t="shared" si="66"/>
        <v>89.078913</v>
      </c>
      <c r="Q35" s="31">
        <f t="shared" si="67"/>
        <v>80.4538119</v>
      </c>
      <c r="R35" s="31">
        <f t="shared" si="68"/>
        <v>88.86682035</v>
      </c>
      <c r="S35" s="31">
        <f t="shared" si="69"/>
        <v>97.385875125</v>
      </c>
      <c r="T35" s="18"/>
      <c r="U35" s="32"/>
      <c r="V35" s="32"/>
      <c r="W35" s="20"/>
      <c r="X35" s="20"/>
      <c r="Y35" s="20"/>
      <c r="Z35" s="20"/>
      <c r="AA35" s="20"/>
      <c r="AB35" s="21"/>
      <c r="AC35" s="20"/>
      <c r="AD35" s="20"/>
      <c r="AE35" s="18"/>
      <c r="AF35" s="18"/>
      <c r="AG35" s="18"/>
      <c r="AH35" s="18"/>
      <c r="AI35" s="18"/>
      <c r="AJ35" s="18"/>
      <c r="AK35" s="35"/>
      <c r="AL35" s="37"/>
      <c r="BR35" s="6"/>
    </row>
    <row r="36" spans="1:70" ht="15">
      <c r="A36" s="23"/>
      <c r="B36" s="23" t="s">
        <v>82</v>
      </c>
      <c r="C36" s="24" t="s">
        <v>83</v>
      </c>
      <c r="D36" s="25" t="s">
        <v>52</v>
      </c>
      <c r="E36" s="26">
        <v>76.51</v>
      </c>
      <c r="F36" s="26">
        <v>80.3355</v>
      </c>
      <c r="G36" s="27">
        <v>88.36905</v>
      </c>
      <c r="H36" s="27">
        <v>104.27547899999999</v>
      </c>
      <c r="I36" s="28" t="s">
        <v>13</v>
      </c>
      <c r="J36" s="29">
        <f t="shared" si="60"/>
        <v>4.999999999999986</v>
      </c>
      <c r="K36" s="29">
        <f t="shared" si="61"/>
        <v>10.000000000000014</v>
      </c>
      <c r="L36" s="30">
        <f t="shared" si="62"/>
        <v>98.00127645</v>
      </c>
      <c r="M36" s="30">
        <f t="shared" si="63"/>
        <v>101.4476694</v>
      </c>
      <c r="N36" s="31">
        <f t="shared" si="64"/>
        <v>89.51784765000001</v>
      </c>
      <c r="O36" s="36">
        <f t="shared" si="65"/>
        <v>104.27547899999999</v>
      </c>
      <c r="P36" s="31">
        <f t="shared" si="66"/>
        <v>111.34500299999999</v>
      </c>
      <c r="Q36" s="31">
        <f t="shared" si="67"/>
        <v>100.56397890000001</v>
      </c>
      <c r="R36" s="31">
        <f t="shared" si="68"/>
        <v>111.07989585000001</v>
      </c>
      <c r="S36" s="31">
        <f t="shared" si="69"/>
        <v>121.72836637500001</v>
      </c>
      <c r="T36" s="18"/>
      <c r="U36" s="32"/>
      <c r="V36" s="32"/>
      <c r="W36" s="20"/>
      <c r="X36" s="20"/>
      <c r="Y36" s="20"/>
      <c r="Z36" s="20"/>
      <c r="AA36" s="20"/>
      <c r="AB36" s="21"/>
      <c r="AC36" s="20"/>
      <c r="AD36" s="20"/>
      <c r="AE36" s="18"/>
      <c r="AF36" s="18"/>
      <c r="AG36" s="18"/>
      <c r="AH36" s="18"/>
      <c r="AI36" s="18"/>
      <c r="AJ36" s="18"/>
      <c r="AK36" s="35"/>
      <c r="AL36" s="37"/>
      <c r="BR36" s="6"/>
    </row>
    <row r="37" spans="1:70" ht="15">
      <c r="A37" s="23"/>
      <c r="B37" s="23" t="s">
        <v>84</v>
      </c>
      <c r="C37" s="24" t="s">
        <v>85</v>
      </c>
      <c r="D37" s="25" t="s">
        <v>52</v>
      </c>
      <c r="E37" s="26">
        <v>86.7</v>
      </c>
      <c r="F37" s="26">
        <v>91.035</v>
      </c>
      <c r="G37" s="27">
        <v>100.1385</v>
      </c>
      <c r="H37" s="27">
        <v>118.16343000000002</v>
      </c>
      <c r="I37" s="28" t="s">
        <v>13</v>
      </c>
      <c r="J37" s="29">
        <f t="shared" si="60"/>
        <v>4.999999999999986</v>
      </c>
      <c r="K37" s="29">
        <f t="shared" si="61"/>
        <v>9.999999999999986</v>
      </c>
      <c r="L37" s="30">
        <f t="shared" si="62"/>
        <v>111.0535965</v>
      </c>
      <c r="M37" s="30">
        <f t="shared" si="63"/>
        <v>114.95899799999998</v>
      </c>
      <c r="N37" s="31">
        <f t="shared" si="64"/>
        <v>101.4403005</v>
      </c>
      <c r="O37" s="36">
        <f t="shared" si="65"/>
        <v>118.16343000000002</v>
      </c>
      <c r="P37" s="31">
        <f t="shared" si="66"/>
        <v>126.17451000000001</v>
      </c>
      <c r="Q37" s="31">
        <f t="shared" si="67"/>
        <v>113.95761300000001</v>
      </c>
      <c r="R37" s="31">
        <f t="shared" si="68"/>
        <v>125.87409450000003</v>
      </c>
      <c r="S37" s="31">
        <f t="shared" si="69"/>
        <v>137.94078375</v>
      </c>
      <c r="T37" s="18"/>
      <c r="U37" s="32"/>
      <c r="V37" s="32"/>
      <c r="W37" s="20"/>
      <c r="X37" s="20"/>
      <c r="Y37" s="20"/>
      <c r="Z37" s="20"/>
      <c r="AA37" s="20"/>
      <c r="AB37" s="21"/>
      <c r="AC37" s="20"/>
      <c r="AD37" s="20"/>
      <c r="AE37" s="18"/>
      <c r="AF37" s="18"/>
      <c r="AG37" s="18"/>
      <c r="AH37" s="18"/>
      <c r="AI37" s="18"/>
      <c r="AJ37" s="18"/>
      <c r="AK37" s="35"/>
      <c r="AL37" s="37"/>
      <c r="BR37" s="6"/>
    </row>
    <row r="38" spans="1:70" ht="25.5">
      <c r="A38" s="23"/>
      <c r="B38" s="23" t="s">
        <v>86</v>
      </c>
      <c r="C38" s="24" t="s">
        <v>87</v>
      </c>
      <c r="D38" s="25" t="s">
        <v>52</v>
      </c>
      <c r="E38" s="26">
        <v>36</v>
      </c>
      <c r="F38" s="26">
        <v>37.8</v>
      </c>
      <c r="G38" s="27">
        <v>41.58</v>
      </c>
      <c r="H38" s="27">
        <v>49.0644</v>
      </c>
      <c r="I38" s="28" t="s">
        <v>13</v>
      </c>
      <c r="J38" s="29">
        <f t="shared" si="60"/>
        <v>4.999999999999986</v>
      </c>
      <c r="K38" s="29">
        <f t="shared" si="61"/>
        <v>10.000000000000014</v>
      </c>
      <c r="L38" s="30">
        <f t="shared" si="62"/>
        <v>46.11222</v>
      </c>
      <c r="M38" s="30">
        <f t="shared" si="63"/>
        <v>47.733839999999994</v>
      </c>
      <c r="N38" s="31">
        <f t="shared" si="64"/>
        <v>42.12054</v>
      </c>
      <c r="O38" s="36">
        <f t="shared" si="65"/>
        <v>49.0644</v>
      </c>
      <c r="P38" s="31">
        <f t="shared" si="66"/>
        <v>52.39079999999999</v>
      </c>
      <c r="Q38" s="31">
        <f t="shared" si="67"/>
        <v>47.318039999999996</v>
      </c>
      <c r="R38" s="31">
        <f t="shared" si="68"/>
        <v>52.266059999999996</v>
      </c>
      <c r="S38" s="31">
        <f t="shared" si="69"/>
        <v>57.27645</v>
      </c>
      <c r="T38" s="18"/>
      <c r="U38" s="32"/>
      <c r="V38" s="32"/>
      <c r="W38" s="20"/>
      <c r="X38" s="20"/>
      <c r="Y38" s="20"/>
      <c r="Z38" s="20"/>
      <c r="AA38" s="20"/>
      <c r="AB38" s="21"/>
      <c r="AC38" s="20"/>
      <c r="AD38" s="20"/>
      <c r="AE38" s="18"/>
      <c r="AF38" s="18"/>
      <c r="AG38" s="18"/>
      <c r="AH38" s="18"/>
      <c r="AI38" s="18"/>
      <c r="AJ38" s="18"/>
      <c r="AK38" s="35"/>
      <c r="BR38" s="6"/>
    </row>
    <row r="39" spans="1:70" ht="12.75">
      <c r="A39" s="23" t="s">
        <v>20</v>
      </c>
      <c r="B39" s="23"/>
      <c r="C39" s="24" t="s">
        <v>88</v>
      </c>
      <c r="D39" s="38"/>
      <c r="E39" s="26"/>
      <c r="F39" s="26"/>
      <c r="G39" s="27"/>
      <c r="H39" s="27"/>
      <c r="I39" s="18"/>
      <c r="J39" s="39"/>
      <c r="K39" s="39"/>
      <c r="L39" s="30"/>
      <c r="M39" s="30"/>
      <c r="N39" s="31"/>
      <c r="O39" s="31"/>
      <c r="P39" s="31"/>
      <c r="Q39" s="31"/>
      <c r="R39" s="31"/>
      <c r="S39" s="31"/>
      <c r="T39" s="18"/>
      <c r="U39" s="32"/>
      <c r="V39" s="32"/>
      <c r="W39" s="20"/>
      <c r="X39" s="20"/>
      <c r="Y39" s="20"/>
      <c r="Z39" s="20"/>
      <c r="AA39" s="20"/>
      <c r="AB39" s="21"/>
      <c r="AC39" s="20"/>
      <c r="AD39" s="20"/>
      <c r="AE39" s="18"/>
      <c r="AF39" s="18"/>
      <c r="AG39" s="18"/>
      <c r="AH39" s="18"/>
      <c r="AI39" s="18"/>
      <c r="AJ39" s="18"/>
      <c r="AK39" s="35"/>
      <c r="BR39" s="6"/>
    </row>
    <row r="40" spans="1:70" ht="12.75">
      <c r="A40" s="23"/>
      <c r="B40" s="23" t="s">
        <v>89</v>
      </c>
      <c r="C40" s="24" t="s">
        <v>90</v>
      </c>
      <c r="D40" s="25" t="s">
        <v>26</v>
      </c>
      <c r="E40" s="26">
        <v>80</v>
      </c>
      <c r="F40" s="26">
        <v>84</v>
      </c>
      <c r="G40" s="27">
        <v>92.4</v>
      </c>
      <c r="H40" s="27">
        <v>109.03199999999998</v>
      </c>
      <c r="I40" s="28" t="s">
        <v>13</v>
      </c>
      <c r="J40" s="29">
        <f>(F40/E40*100)-100</f>
        <v>5</v>
      </c>
      <c r="K40" s="29">
        <f>(G40/F40*100)-100</f>
        <v>10.000000000000014</v>
      </c>
      <c r="L40" s="30">
        <f>+G40*1.109</f>
        <v>102.47160000000001</v>
      </c>
      <c r="M40" s="30">
        <f>+G40*1.148</f>
        <v>106.0752</v>
      </c>
      <c r="N40" s="31">
        <f>+G40*(100+(16.3-J40-K40))/100</f>
        <v>93.60119999999999</v>
      </c>
      <c r="O40" s="36">
        <f>+G40*(100+(33-J40-K40))/100</f>
        <v>109.03199999999998</v>
      </c>
      <c r="P40" s="31">
        <f>+G40*(100+(67.5+14.5)/2-J40-K40)/100</f>
        <v>116.42399999999999</v>
      </c>
      <c r="Q40" s="31">
        <f>+G40+(G40*0.5)*((67.5+14.5)/2-J40-K40)/100+(G40*0.5)*0.016</f>
        <v>105.1512</v>
      </c>
      <c r="R40" s="31">
        <f>+G40*(100+(40.7-J40-K40))/100</f>
        <v>116.1468</v>
      </c>
      <c r="S40" s="31">
        <f>+G40+(G40*0.5)*(88.9-J40-K40)/100+(G40*0.5)*0.016</f>
        <v>127.28099999999999</v>
      </c>
      <c r="T40" s="18"/>
      <c r="U40" s="32"/>
      <c r="V40" s="32"/>
      <c r="W40" s="20"/>
      <c r="X40" s="20"/>
      <c r="Y40" s="20"/>
      <c r="Z40" s="20"/>
      <c r="AA40" s="20"/>
      <c r="AB40" s="21"/>
      <c r="AC40" s="20"/>
      <c r="AD40" s="20"/>
      <c r="AE40" s="18"/>
      <c r="AF40" s="18"/>
      <c r="AG40" s="18"/>
      <c r="AH40" s="18"/>
      <c r="AI40" s="18"/>
      <c r="AJ40" s="18"/>
      <c r="AK40" s="35"/>
      <c r="BR40" s="6"/>
    </row>
    <row r="41" spans="1:70" ht="12.75">
      <c r="A41" s="23" t="s">
        <v>91</v>
      </c>
      <c r="B41" s="23"/>
      <c r="C41" s="24" t="s">
        <v>92</v>
      </c>
      <c r="D41" s="38"/>
      <c r="E41" s="26"/>
      <c r="F41" s="26"/>
      <c r="G41" s="27"/>
      <c r="H41" s="27"/>
      <c r="I41" s="18"/>
      <c r="J41" s="39"/>
      <c r="K41" s="39"/>
      <c r="L41" s="30"/>
      <c r="M41" s="30"/>
      <c r="N41" s="31"/>
      <c r="O41" s="31"/>
      <c r="P41" s="31"/>
      <c r="Q41" s="31"/>
      <c r="R41" s="31"/>
      <c r="S41" s="31"/>
      <c r="T41" s="18"/>
      <c r="U41" s="32"/>
      <c r="V41" s="32"/>
      <c r="W41" s="20"/>
      <c r="X41" s="20"/>
      <c r="Y41" s="20"/>
      <c r="Z41" s="20"/>
      <c r="AA41" s="20"/>
      <c r="AB41" s="21"/>
      <c r="AC41" s="20"/>
      <c r="AD41" s="20"/>
      <c r="AE41" s="18"/>
      <c r="AF41" s="18"/>
      <c r="AG41" s="18"/>
      <c r="AH41" s="18"/>
      <c r="AI41" s="18"/>
      <c r="AJ41" s="18"/>
      <c r="AK41" s="35"/>
      <c r="BR41" s="6"/>
    </row>
    <row r="42" spans="1:70" ht="12.75">
      <c r="A42" s="23"/>
      <c r="B42" s="23"/>
      <c r="C42" s="24" t="s">
        <v>93</v>
      </c>
      <c r="D42" s="38"/>
      <c r="E42" s="26"/>
      <c r="F42" s="26"/>
      <c r="G42" s="27"/>
      <c r="H42" s="27"/>
      <c r="I42" s="18"/>
      <c r="J42" s="39"/>
      <c r="K42" s="39"/>
      <c r="L42" s="30"/>
      <c r="M42" s="30"/>
      <c r="N42" s="31"/>
      <c r="O42" s="31"/>
      <c r="P42" s="31"/>
      <c r="Q42" s="31"/>
      <c r="R42" s="31"/>
      <c r="S42" s="31"/>
      <c r="T42" s="19"/>
      <c r="U42" s="32"/>
      <c r="V42" s="32"/>
      <c r="W42" s="20"/>
      <c r="X42" s="20"/>
      <c r="Y42" s="20"/>
      <c r="Z42" s="20"/>
      <c r="AA42" s="20"/>
      <c r="AB42" s="21"/>
      <c r="AC42" s="20"/>
      <c r="AD42" s="20"/>
      <c r="AE42" s="18"/>
      <c r="AF42" s="18"/>
      <c r="AG42" s="18"/>
      <c r="AH42" s="18"/>
      <c r="AI42" s="18"/>
      <c r="AJ42" s="18"/>
      <c r="AK42" s="35"/>
      <c r="BR42" s="6"/>
    </row>
    <row r="43" spans="1:70" ht="38.25">
      <c r="A43" s="23"/>
      <c r="B43" s="23" t="s">
        <v>24</v>
      </c>
      <c r="C43" s="24" t="s">
        <v>94</v>
      </c>
      <c r="D43" s="25" t="s">
        <v>95</v>
      </c>
      <c r="E43" s="26">
        <v>53.04</v>
      </c>
      <c r="F43" s="26">
        <v>55.692</v>
      </c>
      <c r="G43" s="27">
        <v>61.2612</v>
      </c>
      <c r="H43" s="27">
        <v>69.7152456</v>
      </c>
      <c r="I43" s="28" t="s">
        <v>15</v>
      </c>
      <c r="J43" s="29">
        <f aca="true" t="shared" si="70" ref="J43:J45">(F43/E43*100)-100</f>
        <v>5</v>
      </c>
      <c r="K43" s="29">
        <f aca="true" t="shared" si="71" ref="K43:K45">(G43/F43*100)-100</f>
        <v>10.000000000000014</v>
      </c>
      <c r="L43" s="30">
        <f aca="true" t="shared" si="72" ref="L43:L45">+G43*1.109</f>
        <v>67.9386708</v>
      </c>
      <c r="M43" s="30">
        <f aca="true" t="shared" si="73" ref="M43:M45">+G43*1.148</f>
        <v>70.3278576</v>
      </c>
      <c r="N43" s="30">
        <f aca="true" t="shared" si="74" ref="N43:N45">+G43*(100+(16.3-J43-K43))/100</f>
        <v>62.05759559999999</v>
      </c>
      <c r="O43" s="31">
        <f aca="true" t="shared" si="75" ref="O43:O45">+G43*(100+(33-J43-K43))/100</f>
        <v>72.28821599999999</v>
      </c>
      <c r="P43" s="31">
        <f aca="true" t="shared" si="76" ref="P43:P45">+G43*(100+(67.5+14.5)/2-J43-K43)/100</f>
        <v>77.189112</v>
      </c>
      <c r="Q43" s="36">
        <f aca="true" t="shared" si="77" ref="Q43:Q45">+G43+(G43*0.5)*((67.5+14.5)/2-J43-K43)/100+(G43*0.5)*0.016</f>
        <v>69.7152456</v>
      </c>
      <c r="R43" s="31">
        <f aca="true" t="shared" si="78" ref="R43:R45">+G43*(100+(40.7-J43-K43))/100</f>
        <v>77.0053284</v>
      </c>
      <c r="S43" s="31">
        <f aca="true" t="shared" si="79" ref="S43:S45">+G43+(G43*0.5)*(88.9-J43-K43)/100+(G43*0.5)*0.016</f>
        <v>84.387303</v>
      </c>
      <c r="T43" s="19"/>
      <c r="U43" s="32"/>
      <c r="V43" s="32"/>
      <c r="W43" s="20"/>
      <c r="X43" s="20"/>
      <c r="Y43" s="20"/>
      <c r="Z43" s="20"/>
      <c r="AA43" s="20"/>
      <c r="AB43" s="21"/>
      <c r="AC43" s="20"/>
      <c r="AD43" s="20"/>
      <c r="AE43" s="18"/>
      <c r="AF43" s="18"/>
      <c r="AG43" s="18"/>
      <c r="AH43" s="18"/>
      <c r="AI43" s="18"/>
      <c r="AJ43" s="18"/>
      <c r="AK43" s="35"/>
      <c r="AL43" s="37"/>
      <c r="BR43" s="6"/>
    </row>
    <row r="44" spans="1:70" ht="25.5">
      <c r="A44" s="23"/>
      <c r="B44" s="23" t="s">
        <v>27</v>
      </c>
      <c r="C44" s="24" t="s">
        <v>96</v>
      </c>
      <c r="D44" s="25" t="s">
        <v>95</v>
      </c>
      <c r="E44" s="26">
        <v>6.02</v>
      </c>
      <c r="F44" s="26">
        <v>6.321</v>
      </c>
      <c r="G44" s="27">
        <v>6.9531</v>
      </c>
      <c r="H44" s="27">
        <v>7.9126278</v>
      </c>
      <c r="I44" s="28" t="s">
        <v>15</v>
      </c>
      <c r="J44" s="29">
        <f t="shared" si="70"/>
        <v>5</v>
      </c>
      <c r="K44" s="29">
        <f t="shared" si="71"/>
        <v>10.000000000000014</v>
      </c>
      <c r="L44" s="30">
        <f t="shared" si="72"/>
        <v>7.7109879</v>
      </c>
      <c r="M44" s="30">
        <f t="shared" si="73"/>
        <v>7.9821588</v>
      </c>
      <c r="N44" s="30">
        <f t="shared" si="74"/>
        <v>7.043490299999998</v>
      </c>
      <c r="O44" s="31">
        <f t="shared" si="75"/>
        <v>8.204658</v>
      </c>
      <c r="P44" s="31">
        <f t="shared" si="76"/>
        <v>8.760905999999999</v>
      </c>
      <c r="Q44" s="36">
        <f t="shared" si="77"/>
        <v>7.9126278</v>
      </c>
      <c r="R44" s="31">
        <f t="shared" si="78"/>
        <v>8.740046699999999</v>
      </c>
      <c r="S44" s="31">
        <f t="shared" si="79"/>
        <v>9.577895250000001</v>
      </c>
      <c r="T44" s="19"/>
      <c r="U44" s="32"/>
      <c r="V44" s="32"/>
      <c r="W44" s="20"/>
      <c r="X44" s="20"/>
      <c r="Y44" s="20"/>
      <c r="Z44" s="20"/>
      <c r="AA44" s="20"/>
      <c r="AB44" s="21"/>
      <c r="AC44" s="20"/>
      <c r="AD44" s="20"/>
      <c r="AE44" s="18"/>
      <c r="AF44" s="18"/>
      <c r="AG44" s="18"/>
      <c r="AH44" s="18"/>
      <c r="AI44" s="18"/>
      <c r="AJ44" s="18"/>
      <c r="AK44" s="35"/>
      <c r="AL44" s="37"/>
      <c r="BR44" s="6"/>
    </row>
    <row r="45" spans="1:70" ht="15">
      <c r="A45" s="23"/>
      <c r="B45" s="23" t="s">
        <v>29</v>
      </c>
      <c r="C45" s="24" t="s">
        <v>97</v>
      </c>
      <c r="D45" s="25" t="s">
        <v>33</v>
      </c>
      <c r="E45" s="26">
        <v>4.64</v>
      </c>
      <c r="F45" s="26">
        <v>4.872</v>
      </c>
      <c r="G45" s="27">
        <v>5.3592</v>
      </c>
      <c r="H45" s="27">
        <v>6.098769600000001</v>
      </c>
      <c r="I45" s="28" t="s">
        <v>15</v>
      </c>
      <c r="J45" s="29">
        <f t="shared" si="70"/>
        <v>5</v>
      </c>
      <c r="K45" s="29">
        <f t="shared" si="71"/>
        <v>10.000000000000014</v>
      </c>
      <c r="L45" s="30">
        <f t="shared" si="72"/>
        <v>5.9433528</v>
      </c>
      <c r="M45" s="30">
        <f t="shared" si="73"/>
        <v>6.1523616</v>
      </c>
      <c r="N45" s="30">
        <f t="shared" si="74"/>
        <v>5.4288696</v>
      </c>
      <c r="O45" s="31">
        <f t="shared" si="75"/>
        <v>6.323855999999999</v>
      </c>
      <c r="P45" s="31">
        <f t="shared" si="76"/>
        <v>6.752592</v>
      </c>
      <c r="Q45" s="36">
        <f t="shared" si="77"/>
        <v>6.098769600000001</v>
      </c>
      <c r="R45" s="31">
        <f t="shared" si="78"/>
        <v>6.7365144</v>
      </c>
      <c r="S45" s="31">
        <f t="shared" si="79"/>
        <v>7.3822980000000005</v>
      </c>
      <c r="T45" s="19"/>
      <c r="U45" s="32"/>
      <c r="V45" s="32"/>
      <c r="W45" s="20"/>
      <c r="X45" s="20"/>
      <c r="Y45" s="20"/>
      <c r="Z45" s="20"/>
      <c r="AA45" s="20"/>
      <c r="AB45" s="21"/>
      <c r="AC45" s="20"/>
      <c r="AD45" s="20"/>
      <c r="AE45" s="18"/>
      <c r="AF45" s="18"/>
      <c r="AG45" s="18"/>
      <c r="AH45" s="18"/>
      <c r="AI45" s="18"/>
      <c r="AJ45" s="18"/>
      <c r="AK45" s="35"/>
      <c r="AL45" s="37"/>
      <c r="BR45" s="6"/>
    </row>
    <row r="46" spans="1:70" ht="25.5">
      <c r="A46" s="23"/>
      <c r="B46" s="23" t="s">
        <v>31</v>
      </c>
      <c r="C46" s="24" t="s">
        <v>98</v>
      </c>
      <c r="D46" s="38"/>
      <c r="E46" s="26"/>
      <c r="F46" s="26"/>
      <c r="G46" s="27"/>
      <c r="H46" s="27"/>
      <c r="I46" s="18"/>
      <c r="J46" s="39"/>
      <c r="K46" s="39"/>
      <c r="L46" s="30"/>
      <c r="M46" s="30"/>
      <c r="N46" s="31"/>
      <c r="O46" s="31"/>
      <c r="P46" s="31"/>
      <c r="Q46" s="31"/>
      <c r="R46" s="31"/>
      <c r="S46" s="31"/>
      <c r="T46" s="19"/>
      <c r="U46" s="32"/>
      <c r="V46" s="32"/>
      <c r="W46" s="20"/>
      <c r="X46" s="20"/>
      <c r="Y46" s="20"/>
      <c r="Z46" s="20"/>
      <c r="AA46" s="20"/>
      <c r="AB46" s="21"/>
      <c r="AC46" s="20"/>
      <c r="AD46" s="20"/>
      <c r="AE46" s="18"/>
      <c r="AF46" s="18"/>
      <c r="AG46" s="18"/>
      <c r="AH46" s="18"/>
      <c r="AI46" s="18"/>
      <c r="AJ46" s="18"/>
      <c r="AK46" s="35"/>
      <c r="AL46" s="37"/>
      <c r="BR46" s="6"/>
    </row>
    <row r="47" spans="1:70" ht="15">
      <c r="A47" s="23"/>
      <c r="B47" s="23" t="s">
        <v>34</v>
      </c>
      <c r="C47" s="24" t="s">
        <v>99</v>
      </c>
      <c r="D47" s="25" t="s">
        <v>52</v>
      </c>
      <c r="E47" s="26">
        <v>8.43</v>
      </c>
      <c r="F47" s="26">
        <v>8.8515</v>
      </c>
      <c r="G47" s="27">
        <v>9.73665</v>
      </c>
      <c r="H47" s="27">
        <v>10.676236725</v>
      </c>
      <c r="I47" s="28" t="s">
        <v>100</v>
      </c>
      <c r="J47" s="29">
        <f aca="true" t="shared" si="80" ref="J47:J50">(F47/E47*100)-100</f>
        <v>5</v>
      </c>
      <c r="K47" s="29">
        <f aca="true" t="shared" si="81" ref="K47:K50">(G47/F47*100)-100</f>
        <v>9.999999999999986</v>
      </c>
      <c r="L47" s="30">
        <f aca="true" t="shared" si="82" ref="L47:L50">+G47*1.109</f>
        <v>10.797944849999999</v>
      </c>
      <c r="M47" s="30">
        <f aca="true" t="shared" si="83" ref="M47:M50">+G47*1.148</f>
        <v>11.177674199999998</v>
      </c>
      <c r="N47" s="31">
        <f aca="true" t="shared" si="84" ref="N47:N50">+G47*(100+(16.3-J47-K47))/100</f>
        <v>9.86322645</v>
      </c>
      <c r="O47" s="31">
        <f aca="true" t="shared" si="85" ref="O47:O50">+G47*(100+(33-J47-K47))/100</f>
        <v>11.489247</v>
      </c>
      <c r="P47" s="31">
        <f aca="true" t="shared" si="86" ref="P47:P50">+G47*(100+(67.5+14.5)/2-J47-K47)/100</f>
        <v>12.268179</v>
      </c>
      <c r="Q47" s="31">
        <f aca="true" t="shared" si="87" ref="Q47:Q50">+G47+(G47*0.5)*((67.5+14.5)/2-J47-K47)/100+(G47*0.5)*0.016</f>
        <v>11.0803077</v>
      </c>
      <c r="R47" s="31">
        <f aca="true" t="shared" si="88" ref="R47:R50">+G47*(100+(40.7-J47-K47))/100</f>
        <v>12.238969050000001</v>
      </c>
      <c r="S47" s="31">
        <f aca="true" t="shared" si="89" ref="S47:S50">+G47+(G47*0.5)*(88.9-J47-K47)/100+(G47*0.5)*0.016</f>
        <v>13.412235375</v>
      </c>
      <c r="T47" s="36">
        <f aca="true" t="shared" si="90" ref="T47:T50">+N47*50/100+O47*50/100</f>
        <v>10.676236725</v>
      </c>
      <c r="U47" s="32"/>
      <c r="V47" s="32"/>
      <c r="W47" s="20"/>
      <c r="X47" s="20"/>
      <c r="Y47" s="20"/>
      <c r="Z47" s="20"/>
      <c r="AA47" s="20"/>
      <c r="AB47" s="21"/>
      <c r="AC47" s="20"/>
      <c r="AD47" s="20"/>
      <c r="AE47" s="18"/>
      <c r="AF47" s="18"/>
      <c r="AG47" s="18"/>
      <c r="AH47" s="18"/>
      <c r="AI47" s="18"/>
      <c r="AJ47" s="18"/>
      <c r="AK47" s="35"/>
      <c r="AL47" s="37"/>
      <c r="BR47" s="6"/>
    </row>
    <row r="48" spans="1:70" ht="15">
      <c r="A48" s="23"/>
      <c r="B48" s="23" t="s">
        <v>36</v>
      </c>
      <c r="C48" s="24" t="s">
        <v>101</v>
      </c>
      <c r="D48" s="25" t="s">
        <v>52</v>
      </c>
      <c r="E48" s="26">
        <v>10.84</v>
      </c>
      <c r="F48" s="26">
        <v>11.382</v>
      </c>
      <c r="G48" s="27">
        <v>12.5202</v>
      </c>
      <c r="H48" s="27">
        <v>13.7283993</v>
      </c>
      <c r="I48" s="28" t="s">
        <v>100</v>
      </c>
      <c r="J48" s="29">
        <f t="shared" si="80"/>
        <v>5</v>
      </c>
      <c r="K48" s="29">
        <f t="shared" si="81"/>
        <v>10.000000000000014</v>
      </c>
      <c r="L48" s="30">
        <f t="shared" si="82"/>
        <v>13.884901800000002</v>
      </c>
      <c r="M48" s="30">
        <f t="shared" si="83"/>
        <v>14.3731896</v>
      </c>
      <c r="N48" s="31">
        <f t="shared" si="84"/>
        <v>12.682962599999998</v>
      </c>
      <c r="O48" s="31">
        <f t="shared" si="85"/>
        <v>14.773836</v>
      </c>
      <c r="P48" s="31">
        <f t="shared" si="86"/>
        <v>15.775452</v>
      </c>
      <c r="Q48" s="31">
        <f t="shared" si="87"/>
        <v>14.2479876</v>
      </c>
      <c r="R48" s="31">
        <f t="shared" si="88"/>
        <v>15.737891399999999</v>
      </c>
      <c r="S48" s="31">
        <f t="shared" si="89"/>
        <v>17.2465755</v>
      </c>
      <c r="T48" s="36">
        <f t="shared" si="90"/>
        <v>13.7283993</v>
      </c>
      <c r="U48" s="32"/>
      <c r="V48" s="32"/>
      <c r="W48" s="20"/>
      <c r="X48" s="20"/>
      <c r="Y48" s="20"/>
      <c r="Z48" s="20"/>
      <c r="AA48" s="20"/>
      <c r="AB48" s="21"/>
      <c r="AC48" s="20"/>
      <c r="AD48" s="20"/>
      <c r="AE48" s="18"/>
      <c r="AF48" s="18"/>
      <c r="AG48" s="18"/>
      <c r="AH48" s="18"/>
      <c r="AI48" s="18"/>
      <c r="AJ48" s="18"/>
      <c r="AK48" s="35"/>
      <c r="AL48" s="37"/>
      <c r="BR48" s="6"/>
    </row>
    <row r="49" spans="1:70" ht="15">
      <c r="A49" s="23"/>
      <c r="B49" s="23" t="s">
        <v>38</v>
      </c>
      <c r="C49" s="24" t="s">
        <v>102</v>
      </c>
      <c r="D49" s="25" t="s">
        <v>52</v>
      </c>
      <c r="E49" s="26">
        <v>13.86</v>
      </c>
      <c r="F49" s="26">
        <v>14.553</v>
      </c>
      <c r="G49" s="27">
        <v>16.0083</v>
      </c>
      <c r="H49" s="27">
        <v>17.55310095</v>
      </c>
      <c r="I49" s="28" t="s">
        <v>100</v>
      </c>
      <c r="J49" s="29">
        <f t="shared" si="80"/>
        <v>5</v>
      </c>
      <c r="K49" s="29">
        <f t="shared" si="81"/>
        <v>9.999999999999986</v>
      </c>
      <c r="L49" s="30">
        <f t="shared" si="82"/>
        <v>17.753204699999998</v>
      </c>
      <c r="M49" s="30">
        <f t="shared" si="83"/>
        <v>18.377528399999996</v>
      </c>
      <c r="N49" s="31">
        <f t="shared" si="84"/>
        <v>16.2164079</v>
      </c>
      <c r="O49" s="31">
        <f t="shared" si="85"/>
        <v>18.889794</v>
      </c>
      <c r="P49" s="31">
        <f t="shared" si="86"/>
        <v>20.170458</v>
      </c>
      <c r="Q49" s="31">
        <f t="shared" si="87"/>
        <v>18.217445400000003</v>
      </c>
      <c r="R49" s="31">
        <f t="shared" si="88"/>
        <v>20.122433100000002</v>
      </c>
      <c r="S49" s="31">
        <f t="shared" si="89"/>
        <v>22.051433250000002</v>
      </c>
      <c r="T49" s="36">
        <f t="shared" si="90"/>
        <v>17.55310095</v>
      </c>
      <c r="U49" s="32"/>
      <c r="V49" s="32"/>
      <c r="W49" s="20"/>
      <c r="X49" s="20"/>
      <c r="Y49" s="20"/>
      <c r="Z49" s="20"/>
      <c r="AA49" s="20"/>
      <c r="AB49" s="21"/>
      <c r="AC49" s="20"/>
      <c r="AD49" s="20"/>
      <c r="AE49" s="18"/>
      <c r="AF49" s="18"/>
      <c r="AG49" s="18"/>
      <c r="AH49" s="18"/>
      <c r="AI49" s="18"/>
      <c r="AJ49" s="18"/>
      <c r="AK49" s="35"/>
      <c r="AL49" s="37"/>
      <c r="BR49" s="6"/>
    </row>
    <row r="50" spans="1:70" ht="15">
      <c r="A50" s="23"/>
      <c r="B50" s="23" t="s">
        <v>40</v>
      </c>
      <c r="C50" s="24" t="s">
        <v>103</v>
      </c>
      <c r="D50" s="25" t="s">
        <v>52</v>
      </c>
      <c r="E50" s="26">
        <v>17.49</v>
      </c>
      <c r="F50" s="26">
        <v>18.3645</v>
      </c>
      <c r="G50" s="27">
        <v>20.20095</v>
      </c>
      <c r="H50" s="27">
        <v>22.150341675000004</v>
      </c>
      <c r="I50" s="28" t="s">
        <v>100</v>
      </c>
      <c r="J50" s="29">
        <f t="shared" si="80"/>
        <v>5</v>
      </c>
      <c r="K50" s="29">
        <f t="shared" si="81"/>
        <v>9.999999999999986</v>
      </c>
      <c r="L50" s="30">
        <f t="shared" si="82"/>
        <v>22.40285355</v>
      </c>
      <c r="M50" s="30">
        <f t="shared" si="83"/>
        <v>23.190690599999996</v>
      </c>
      <c r="N50" s="31">
        <f t="shared" si="84"/>
        <v>20.463562350000004</v>
      </c>
      <c r="O50" s="31">
        <f t="shared" si="85"/>
        <v>23.837121000000003</v>
      </c>
      <c r="P50" s="31">
        <f t="shared" si="86"/>
        <v>25.453197</v>
      </c>
      <c r="Q50" s="31">
        <f t="shared" si="87"/>
        <v>22.9886811</v>
      </c>
      <c r="R50" s="31">
        <f t="shared" si="88"/>
        <v>25.39259415</v>
      </c>
      <c r="S50" s="31">
        <f t="shared" si="89"/>
        <v>27.826808625</v>
      </c>
      <c r="T50" s="36">
        <f t="shared" si="90"/>
        <v>22.150341675000004</v>
      </c>
      <c r="U50" s="32"/>
      <c r="V50" s="32"/>
      <c r="W50" s="20"/>
      <c r="X50" s="20"/>
      <c r="Y50" s="20"/>
      <c r="Z50" s="20"/>
      <c r="AA50" s="20"/>
      <c r="AB50" s="21"/>
      <c r="AC50" s="20"/>
      <c r="AD50" s="20"/>
      <c r="AE50" s="18"/>
      <c r="AF50" s="18"/>
      <c r="AG50" s="18"/>
      <c r="AH50" s="18"/>
      <c r="AI50" s="18"/>
      <c r="AJ50" s="18"/>
      <c r="AK50" s="35"/>
      <c r="AL50" s="37"/>
      <c r="BR50" s="6"/>
    </row>
    <row r="51" spans="1:70" ht="25.5">
      <c r="A51" s="23"/>
      <c r="B51" s="23" t="s">
        <v>104</v>
      </c>
      <c r="C51" s="24" t="s">
        <v>105</v>
      </c>
      <c r="D51" s="38"/>
      <c r="E51" s="26"/>
      <c r="F51" s="26"/>
      <c r="G51" s="27"/>
      <c r="H51" s="27"/>
      <c r="I51" s="18"/>
      <c r="J51" s="39"/>
      <c r="K51" s="39"/>
      <c r="L51" s="30"/>
      <c r="M51" s="30"/>
      <c r="N51" s="31"/>
      <c r="O51" s="31"/>
      <c r="P51" s="31"/>
      <c r="Q51" s="31"/>
      <c r="R51" s="31"/>
      <c r="S51" s="31"/>
      <c r="T51" s="19"/>
      <c r="U51" s="32"/>
      <c r="V51" s="32"/>
      <c r="W51" s="20"/>
      <c r="X51" s="20"/>
      <c r="Y51" s="20"/>
      <c r="Z51" s="20"/>
      <c r="AA51" s="20"/>
      <c r="AB51" s="21"/>
      <c r="AC51" s="20"/>
      <c r="AD51" s="20"/>
      <c r="AE51" s="18"/>
      <c r="AF51" s="18"/>
      <c r="AG51" s="18"/>
      <c r="AH51" s="18"/>
      <c r="AI51" s="18"/>
      <c r="AJ51" s="18"/>
      <c r="AK51" s="35"/>
      <c r="AL51" s="37"/>
      <c r="BR51" s="6"/>
    </row>
    <row r="52" spans="1:70" ht="15">
      <c r="A52" s="23"/>
      <c r="B52" s="23" t="s">
        <v>106</v>
      </c>
      <c r="C52" s="24" t="s">
        <v>99</v>
      </c>
      <c r="D52" s="25" t="s">
        <v>52</v>
      </c>
      <c r="E52" s="26">
        <v>13.03</v>
      </c>
      <c r="F52" s="26">
        <v>13.6815</v>
      </c>
      <c r="G52" s="27">
        <v>15.04965</v>
      </c>
      <c r="H52" s="27">
        <v>16.501941224999996</v>
      </c>
      <c r="I52" s="28" t="s">
        <v>100</v>
      </c>
      <c r="J52" s="29">
        <f aca="true" t="shared" si="91" ref="J52:J59">(F52/E52*100)-100</f>
        <v>5</v>
      </c>
      <c r="K52" s="29">
        <f aca="true" t="shared" si="92" ref="K52:K59">(G52/F52*100)-100</f>
        <v>10.000000000000014</v>
      </c>
      <c r="L52" s="30">
        <f aca="true" t="shared" si="93" ref="L52:L59">+G52*1.109</f>
        <v>16.69006185</v>
      </c>
      <c r="M52" s="30">
        <f aca="true" t="shared" si="94" ref="M52:M59">+G52*1.148</f>
        <v>17.276998199999998</v>
      </c>
      <c r="N52" s="31">
        <f aca="true" t="shared" si="95" ref="N52:N59">+G52*(100+(16.3-J52-K52))/100</f>
        <v>15.245295449999997</v>
      </c>
      <c r="O52" s="31">
        <f aca="true" t="shared" si="96" ref="O52:O59">+G52*(100+(33-J52-K52))/100</f>
        <v>17.758587</v>
      </c>
      <c r="P52" s="31">
        <f aca="true" t="shared" si="97" ref="P52:P59">+G52*(100+(67.5+14.5)/2-J52-K52)/100</f>
        <v>18.962558999999995</v>
      </c>
      <c r="Q52" s="31">
        <f aca="true" t="shared" si="98" ref="Q52:Q59">+G52+(G52*0.5)*((67.5+14.5)/2-J52-K52)/100+(G52*0.5)*0.016</f>
        <v>17.1265017</v>
      </c>
      <c r="R52" s="31">
        <f aca="true" t="shared" si="99" ref="R52:R59">+G52*(100+(40.7-J52-K52))/100</f>
        <v>18.917410049999997</v>
      </c>
      <c r="S52" s="31">
        <f aca="true" t="shared" si="100" ref="S52:S59">+G52+(G52*0.5)*(88.9-J52-K52)/100+(G52*0.5)*0.016</f>
        <v>20.730892875</v>
      </c>
      <c r="T52" s="36">
        <f aca="true" t="shared" si="101" ref="T52:T59">+N52*50/100+O52*50/100</f>
        <v>16.501941224999996</v>
      </c>
      <c r="U52" s="32"/>
      <c r="V52" s="32"/>
      <c r="W52" s="20"/>
      <c r="X52" s="20"/>
      <c r="Y52" s="20"/>
      <c r="Z52" s="20"/>
      <c r="AA52" s="20"/>
      <c r="AB52" s="21"/>
      <c r="AC52" s="20"/>
      <c r="AD52" s="20"/>
      <c r="AE52" s="18"/>
      <c r="AF52" s="18"/>
      <c r="AG52" s="18"/>
      <c r="AH52" s="18"/>
      <c r="AI52" s="18"/>
      <c r="AJ52" s="18"/>
      <c r="AK52" s="35"/>
      <c r="AL52" s="37"/>
      <c r="BR52" s="6"/>
    </row>
    <row r="53" spans="1:70" ht="15">
      <c r="A53" s="23"/>
      <c r="B53" s="23" t="s">
        <v>107</v>
      </c>
      <c r="C53" s="24" t="s">
        <v>101</v>
      </c>
      <c r="D53" s="25" t="s">
        <v>52</v>
      </c>
      <c r="E53" s="26">
        <v>17.49</v>
      </c>
      <c r="F53" s="26">
        <v>18.3645</v>
      </c>
      <c r="G53" s="27">
        <v>20.20095</v>
      </c>
      <c r="H53" s="27">
        <v>22.150341675000004</v>
      </c>
      <c r="I53" s="28" t="s">
        <v>100</v>
      </c>
      <c r="J53" s="29">
        <f t="shared" si="91"/>
        <v>5</v>
      </c>
      <c r="K53" s="29">
        <f t="shared" si="92"/>
        <v>9.999999999999986</v>
      </c>
      <c r="L53" s="30">
        <f t="shared" si="93"/>
        <v>22.40285355</v>
      </c>
      <c r="M53" s="30">
        <f t="shared" si="94"/>
        <v>23.190690599999996</v>
      </c>
      <c r="N53" s="31">
        <f t="shared" si="95"/>
        <v>20.463562350000004</v>
      </c>
      <c r="O53" s="31">
        <f t="shared" si="96"/>
        <v>23.837121000000003</v>
      </c>
      <c r="P53" s="31">
        <f t="shared" si="97"/>
        <v>25.453197</v>
      </c>
      <c r="Q53" s="31">
        <f t="shared" si="98"/>
        <v>22.9886811</v>
      </c>
      <c r="R53" s="31">
        <f t="shared" si="99"/>
        <v>25.39259415</v>
      </c>
      <c r="S53" s="31">
        <f t="shared" si="100"/>
        <v>27.826808625</v>
      </c>
      <c r="T53" s="36">
        <f t="shared" si="101"/>
        <v>22.150341675000004</v>
      </c>
      <c r="U53" s="32"/>
      <c r="V53" s="32"/>
      <c r="W53" s="20"/>
      <c r="X53" s="20"/>
      <c r="Y53" s="20"/>
      <c r="Z53" s="20"/>
      <c r="AA53" s="20"/>
      <c r="AB53" s="21"/>
      <c r="AC53" s="20"/>
      <c r="AD53" s="20"/>
      <c r="AE53" s="18"/>
      <c r="AF53" s="18"/>
      <c r="AG53" s="18"/>
      <c r="AH53" s="18"/>
      <c r="AI53" s="18"/>
      <c r="AJ53" s="18"/>
      <c r="AK53" s="35"/>
      <c r="AL53" s="37"/>
      <c r="BR53" s="6"/>
    </row>
    <row r="54" spans="1:70" ht="15">
      <c r="A54" s="23"/>
      <c r="B54" s="23" t="s">
        <v>108</v>
      </c>
      <c r="C54" s="24" t="s">
        <v>102</v>
      </c>
      <c r="D54" s="25" t="s">
        <v>52</v>
      </c>
      <c r="E54" s="26">
        <v>22.05</v>
      </c>
      <c r="F54" s="26">
        <v>23.1525</v>
      </c>
      <c r="G54" s="27">
        <v>25.46775</v>
      </c>
      <c r="H54" s="27">
        <v>27.925387875</v>
      </c>
      <c r="I54" s="28" t="s">
        <v>100</v>
      </c>
      <c r="J54" s="29">
        <f t="shared" si="91"/>
        <v>5</v>
      </c>
      <c r="K54" s="29">
        <f t="shared" si="92"/>
        <v>9.999999999999986</v>
      </c>
      <c r="L54" s="30">
        <f t="shared" si="93"/>
        <v>28.243734749999998</v>
      </c>
      <c r="M54" s="30">
        <f t="shared" si="94"/>
        <v>29.236976999999996</v>
      </c>
      <c r="N54" s="31">
        <f t="shared" si="95"/>
        <v>25.79883075</v>
      </c>
      <c r="O54" s="31">
        <f t="shared" si="96"/>
        <v>30.051945</v>
      </c>
      <c r="P54" s="31">
        <f t="shared" si="97"/>
        <v>32.089365</v>
      </c>
      <c r="Q54" s="31">
        <f t="shared" si="98"/>
        <v>28.9822995</v>
      </c>
      <c r="R54" s="31">
        <f t="shared" si="99"/>
        <v>32.01296175</v>
      </c>
      <c r="S54" s="31">
        <f t="shared" si="100"/>
        <v>35.081825625</v>
      </c>
      <c r="T54" s="36">
        <f t="shared" si="101"/>
        <v>27.925387875</v>
      </c>
      <c r="U54" s="32"/>
      <c r="V54" s="32"/>
      <c r="W54" s="20"/>
      <c r="X54" s="20"/>
      <c r="Y54" s="20"/>
      <c r="Z54" s="20"/>
      <c r="AA54" s="20"/>
      <c r="AB54" s="21"/>
      <c r="AC54" s="20"/>
      <c r="AD54" s="20"/>
      <c r="AE54" s="18"/>
      <c r="AF54" s="18"/>
      <c r="AG54" s="18"/>
      <c r="AH54" s="18"/>
      <c r="AI54" s="18"/>
      <c r="AJ54" s="18"/>
      <c r="AK54" s="35"/>
      <c r="AL54" s="37"/>
      <c r="BR54" s="6"/>
    </row>
    <row r="55" spans="1:70" ht="15">
      <c r="A55" s="23"/>
      <c r="B55" s="23" t="s">
        <v>109</v>
      </c>
      <c r="C55" s="24" t="s">
        <v>103</v>
      </c>
      <c r="D55" s="25" t="s">
        <v>52</v>
      </c>
      <c r="E55" s="26">
        <v>27.89</v>
      </c>
      <c r="F55" s="26">
        <v>29.2845</v>
      </c>
      <c r="G55" s="27">
        <v>32.21295</v>
      </c>
      <c r="H55" s="27">
        <v>35.321499675</v>
      </c>
      <c r="I55" s="28" t="s">
        <v>100</v>
      </c>
      <c r="J55" s="29">
        <f t="shared" si="91"/>
        <v>5</v>
      </c>
      <c r="K55" s="29">
        <f t="shared" si="92"/>
        <v>9.999999999999986</v>
      </c>
      <c r="L55" s="30">
        <f t="shared" si="93"/>
        <v>35.72416155</v>
      </c>
      <c r="M55" s="30">
        <f t="shared" si="94"/>
        <v>36.9804666</v>
      </c>
      <c r="N55" s="31">
        <f t="shared" si="95"/>
        <v>32.63171835</v>
      </c>
      <c r="O55" s="31">
        <f t="shared" si="96"/>
        <v>38.011281000000004</v>
      </c>
      <c r="P55" s="31">
        <f t="shared" si="97"/>
        <v>40.588317</v>
      </c>
      <c r="Q55" s="31">
        <f t="shared" si="98"/>
        <v>36.6583371</v>
      </c>
      <c r="R55" s="31">
        <f t="shared" si="99"/>
        <v>40.491678150000006</v>
      </c>
      <c r="S55" s="31">
        <f t="shared" si="100"/>
        <v>44.373338625</v>
      </c>
      <c r="T55" s="36">
        <f t="shared" si="101"/>
        <v>35.321499675</v>
      </c>
      <c r="U55" s="32"/>
      <c r="V55" s="32"/>
      <c r="W55" s="20"/>
      <c r="X55" s="20"/>
      <c r="Y55" s="20"/>
      <c r="Z55" s="20"/>
      <c r="AA55" s="20"/>
      <c r="AB55" s="21"/>
      <c r="AC55" s="20"/>
      <c r="AD55" s="20"/>
      <c r="AE55" s="18"/>
      <c r="AF55" s="18"/>
      <c r="AG55" s="18"/>
      <c r="AH55" s="18"/>
      <c r="AI55" s="18"/>
      <c r="AJ55" s="18"/>
      <c r="AK55" s="35"/>
      <c r="AL55" s="37"/>
      <c r="BR55" s="6"/>
    </row>
    <row r="56" spans="1:70" ht="15">
      <c r="A56" s="23"/>
      <c r="B56" s="23" t="s">
        <v>110</v>
      </c>
      <c r="C56" s="24" t="s">
        <v>111</v>
      </c>
      <c r="D56" s="25" t="s">
        <v>52</v>
      </c>
      <c r="E56" s="26">
        <v>32.34</v>
      </c>
      <c r="F56" s="26">
        <v>33.957</v>
      </c>
      <c r="G56" s="27">
        <v>37.3527</v>
      </c>
      <c r="H56" s="27">
        <v>40.95723555000001</v>
      </c>
      <c r="I56" s="28" t="s">
        <v>100</v>
      </c>
      <c r="J56" s="29">
        <f t="shared" si="91"/>
        <v>4.999999999999986</v>
      </c>
      <c r="K56" s="29">
        <f t="shared" si="92"/>
        <v>9.999999999999986</v>
      </c>
      <c r="L56" s="30">
        <f t="shared" si="93"/>
        <v>41.424144299999995</v>
      </c>
      <c r="M56" s="30">
        <f t="shared" si="94"/>
        <v>42.88089959999999</v>
      </c>
      <c r="N56" s="31">
        <f t="shared" si="95"/>
        <v>37.83828510000001</v>
      </c>
      <c r="O56" s="31">
        <f t="shared" si="96"/>
        <v>44.07618600000001</v>
      </c>
      <c r="P56" s="31">
        <f t="shared" si="97"/>
        <v>47.064402</v>
      </c>
      <c r="Q56" s="31">
        <f t="shared" si="98"/>
        <v>42.5073726</v>
      </c>
      <c r="R56" s="31">
        <f t="shared" si="99"/>
        <v>46.95234390000002</v>
      </c>
      <c r="S56" s="31">
        <f t="shared" si="100"/>
        <v>51.45334425</v>
      </c>
      <c r="T56" s="36">
        <f t="shared" si="101"/>
        <v>40.95723555000001</v>
      </c>
      <c r="U56" s="32"/>
      <c r="V56" s="32"/>
      <c r="W56" s="20"/>
      <c r="X56" s="20"/>
      <c r="Y56" s="20"/>
      <c r="Z56" s="20"/>
      <c r="AA56" s="20"/>
      <c r="AB56" s="21"/>
      <c r="AC56" s="20"/>
      <c r="AD56" s="20"/>
      <c r="AE56" s="18"/>
      <c r="AF56" s="18"/>
      <c r="AG56" s="18"/>
      <c r="AH56" s="18"/>
      <c r="AI56" s="18"/>
      <c r="AJ56" s="18"/>
      <c r="AK56" s="35"/>
      <c r="AL56" s="37"/>
      <c r="BR56" s="6"/>
    </row>
    <row r="57" spans="1:70" ht="15">
      <c r="A57" s="23"/>
      <c r="B57" s="23" t="s">
        <v>112</v>
      </c>
      <c r="C57" s="24" t="s">
        <v>113</v>
      </c>
      <c r="D57" s="25" t="s">
        <v>52</v>
      </c>
      <c r="E57" s="26">
        <v>35.79</v>
      </c>
      <c r="F57" s="26">
        <v>37.5795</v>
      </c>
      <c r="G57" s="27">
        <v>41.33745</v>
      </c>
      <c r="H57" s="27">
        <v>45.326513925</v>
      </c>
      <c r="I57" s="28" t="s">
        <v>100</v>
      </c>
      <c r="J57" s="29">
        <f t="shared" si="91"/>
        <v>5</v>
      </c>
      <c r="K57" s="29">
        <f t="shared" si="92"/>
        <v>9.999999999999986</v>
      </c>
      <c r="L57" s="30">
        <f t="shared" si="93"/>
        <v>45.84323205</v>
      </c>
      <c r="M57" s="30">
        <f t="shared" si="94"/>
        <v>47.455392599999996</v>
      </c>
      <c r="N57" s="31">
        <f t="shared" si="95"/>
        <v>41.87483685</v>
      </c>
      <c r="O57" s="31">
        <f t="shared" si="96"/>
        <v>48.77819100000001</v>
      </c>
      <c r="P57" s="31">
        <f t="shared" si="97"/>
        <v>52.085187000000005</v>
      </c>
      <c r="Q57" s="31">
        <f t="shared" si="98"/>
        <v>47.0420181</v>
      </c>
      <c r="R57" s="31">
        <f t="shared" si="99"/>
        <v>51.961174650000004</v>
      </c>
      <c r="S57" s="31">
        <f t="shared" si="100"/>
        <v>56.942337375</v>
      </c>
      <c r="T57" s="36">
        <f t="shared" si="101"/>
        <v>45.326513925</v>
      </c>
      <c r="U57" s="32"/>
      <c r="V57" s="32"/>
      <c r="W57" s="20"/>
      <c r="X57" s="20"/>
      <c r="Y57" s="20"/>
      <c r="Z57" s="20"/>
      <c r="AA57" s="20"/>
      <c r="AB57" s="21"/>
      <c r="AC57" s="20"/>
      <c r="AD57" s="20"/>
      <c r="AE57" s="18"/>
      <c r="AF57" s="18"/>
      <c r="AG57" s="18"/>
      <c r="AH57" s="18"/>
      <c r="AI57" s="18"/>
      <c r="AJ57" s="18"/>
      <c r="AK57" s="35"/>
      <c r="AL57" s="37"/>
      <c r="BR57" s="6"/>
    </row>
    <row r="58" spans="1:70" ht="15">
      <c r="A58" s="23"/>
      <c r="B58" s="23" t="s">
        <v>114</v>
      </c>
      <c r="C58" s="24" t="s">
        <v>115</v>
      </c>
      <c r="D58" s="25" t="s">
        <v>52</v>
      </c>
      <c r="E58" s="26">
        <v>40.62</v>
      </c>
      <c r="F58" s="26">
        <v>42.651</v>
      </c>
      <c r="G58" s="27">
        <v>46.9161</v>
      </c>
      <c r="H58" s="27">
        <v>51.44350365000001</v>
      </c>
      <c r="I58" s="28" t="s">
        <v>100</v>
      </c>
      <c r="J58" s="29">
        <f t="shared" si="91"/>
        <v>5</v>
      </c>
      <c r="K58" s="29">
        <f t="shared" si="92"/>
        <v>9.999999999999986</v>
      </c>
      <c r="L58" s="30">
        <f t="shared" si="93"/>
        <v>52.0299549</v>
      </c>
      <c r="M58" s="30">
        <f t="shared" si="94"/>
        <v>53.859682799999995</v>
      </c>
      <c r="N58" s="31">
        <f t="shared" si="95"/>
        <v>47.526009300000005</v>
      </c>
      <c r="O58" s="31">
        <f t="shared" si="96"/>
        <v>55.36099800000001</v>
      </c>
      <c r="P58" s="31">
        <f t="shared" si="97"/>
        <v>59.114286000000014</v>
      </c>
      <c r="Q58" s="31">
        <f t="shared" si="98"/>
        <v>53.3905218</v>
      </c>
      <c r="R58" s="31">
        <f t="shared" si="99"/>
        <v>58.97353770000001</v>
      </c>
      <c r="S58" s="31">
        <f t="shared" si="100"/>
        <v>64.62692775000001</v>
      </c>
      <c r="T58" s="36">
        <f t="shared" si="101"/>
        <v>51.44350365000001</v>
      </c>
      <c r="U58" s="32"/>
      <c r="V58" s="32"/>
      <c r="W58" s="20"/>
      <c r="X58" s="20"/>
      <c r="Y58" s="20"/>
      <c r="Z58" s="20"/>
      <c r="AA58" s="20"/>
      <c r="AB58" s="21"/>
      <c r="AC58" s="20"/>
      <c r="AD58" s="20"/>
      <c r="AE58" s="18"/>
      <c r="AF58" s="18"/>
      <c r="AG58" s="18"/>
      <c r="AH58" s="18"/>
      <c r="AI58" s="18"/>
      <c r="AJ58" s="18"/>
      <c r="AK58" s="35"/>
      <c r="AL58" s="37"/>
      <c r="BR58" s="6"/>
    </row>
    <row r="59" spans="1:70" ht="15">
      <c r="A59" s="23"/>
      <c r="B59" s="23" t="s">
        <v>116</v>
      </c>
      <c r="C59" s="24" t="s">
        <v>117</v>
      </c>
      <c r="D59" s="25" t="s">
        <v>52</v>
      </c>
      <c r="E59" s="26">
        <v>44.77</v>
      </c>
      <c r="F59" s="26">
        <v>47.0085</v>
      </c>
      <c r="G59" s="27">
        <v>51.70935</v>
      </c>
      <c r="H59" s="27">
        <v>56.699302274999994</v>
      </c>
      <c r="I59" s="28" t="s">
        <v>100</v>
      </c>
      <c r="J59" s="29">
        <f t="shared" si="91"/>
        <v>4.999999999999986</v>
      </c>
      <c r="K59" s="29">
        <f t="shared" si="92"/>
        <v>10.000000000000014</v>
      </c>
      <c r="L59" s="30">
        <f t="shared" si="93"/>
        <v>57.34566915</v>
      </c>
      <c r="M59" s="30">
        <f t="shared" si="94"/>
        <v>59.362333799999995</v>
      </c>
      <c r="N59" s="31">
        <f t="shared" si="95"/>
        <v>52.38157155</v>
      </c>
      <c r="O59" s="31">
        <f t="shared" si="96"/>
        <v>61.017033</v>
      </c>
      <c r="P59" s="31">
        <f t="shared" si="97"/>
        <v>65.153781</v>
      </c>
      <c r="Q59" s="31">
        <f t="shared" si="98"/>
        <v>58.8452403</v>
      </c>
      <c r="R59" s="31">
        <f t="shared" si="99"/>
        <v>64.99865295000001</v>
      </c>
      <c r="S59" s="31">
        <f t="shared" si="100"/>
        <v>71.229629625</v>
      </c>
      <c r="T59" s="36">
        <f t="shared" si="101"/>
        <v>56.699302274999994</v>
      </c>
      <c r="U59" s="32"/>
      <c r="V59" s="32"/>
      <c r="W59" s="20"/>
      <c r="X59" s="20"/>
      <c r="Y59" s="20"/>
      <c r="Z59" s="20"/>
      <c r="AA59" s="20"/>
      <c r="AB59" s="21"/>
      <c r="AC59" s="20"/>
      <c r="AD59" s="20"/>
      <c r="AE59" s="18"/>
      <c r="AF59" s="18"/>
      <c r="AG59" s="18"/>
      <c r="AH59" s="18"/>
      <c r="AI59" s="18"/>
      <c r="AJ59" s="18"/>
      <c r="AK59" s="35"/>
      <c r="AL59" s="37"/>
      <c r="BR59" s="6"/>
    </row>
    <row r="60" spans="1:70" ht="25.5">
      <c r="A60" s="23"/>
      <c r="B60" s="23" t="s">
        <v>118</v>
      </c>
      <c r="C60" s="24" t="s">
        <v>119</v>
      </c>
      <c r="D60" s="38"/>
      <c r="E60" s="26"/>
      <c r="F60" s="26"/>
      <c r="G60" s="27"/>
      <c r="H60" s="27"/>
      <c r="I60" s="18"/>
      <c r="J60" s="39"/>
      <c r="K60" s="39"/>
      <c r="L60" s="30"/>
      <c r="M60" s="30"/>
      <c r="N60" s="31"/>
      <c r="O60" s="31"/>
      <c r="P60" s="31"/>
      <c r="Q60" s="31"/>
      <c r="R60" s="31"/>
      <c r="S60" s="31"/>
      <c r="T60" s="19"/>
      <c r="U60" s="32"/>
      <c r="V60" s="32"/>
      <c r="W60" s="20"/>
      <c r="X60" s="20"/>
      <c r="Y60" s="20"/>
      <c r="Z60" s="20"/>
      <c r="AA60" s="20"/>
      <c r="AB60" s="21"/>
      <c r="AC60" s="20"/>
      <c r="AD60" s="20"/>
      <c r="AE60" s="18"/>
      <c r="AF60" s="18"/>
      <c r="AG60" s="18"/>
      <c r="AH60" s="18"/>
      <c r="AI60" s="18"/>
      <c r="AJ60" s="18"/>
      <c r="AK60" s="35"/>
      <c r="AL60" s="37"/>
      <c r="BR60" s="6"/>
    </row>
    <row r="61" spans="1:70" ht="15">
      <c r="A61" s="23"/>
      <c r="B61" s="23" t="s">
        <v>120</v>
      </c>
      <c r="C61" s="24" t="s">
        <v>99</v>
      </c>
      <c r="D61" s="25" t="s">
        <v>52</v>
      </c>
      <c r="E61" s="26">
        <v>18.67</v>
      </c>
      <c r="F61" s="26">
        <v>19.6035</v>
      </c>
      <c r="G61" s="27">
        <v>21.56385</v>
      </c>
      <c r="H61" s="27">
        <v>23.644761525000003</v>
      </c>
      <c r="I61" s="28" t="s">
        <v>100</v>
      </c>
      <c r="J61" s="29">
        <f aca="true" t="shared" si="102" ref="J61:J68">(F61/E61*100)-100</f>
        <v>4.999999999999986</v>
      </c>
      <c r="K61" s="29">
        <f aca="true" t="shared" si="103" ref="K61:K68">(G61/F61*100)-100</f>
        <v>9.999999999999986</v>
      </c>
      <c r="L61" s="30">
        <f aca="true" t="shared" si="104" ref="L61:L68">+G61*1.109</f>
        <v>23.91430965</v>
      </c>
      <c r="M61" s="30">
        <f aca="true" t="shared" si="105" ref="M61:M68">+G61*1.148</f>
        <v>24.755299799999996</v>
      </c>
      <c r="N61" s="31">
        <f aca="true" t="shared" si="106" ref="N61:N68">+G61*(100+(16.3-J61-K61))/100</f>
        <v>21.844180050000006</v>
      </c>
      <c r="O61" s="31">
        <f aca="true" t="shared" si="107" ref="O61:O68">+G61*(100+(33-J61-K61))/100</f>
        <v>25.445343</v>
      </c>
      <c r="P61" s="31">
        <f aca="true" t="shared" si="108" ref="P61:P68">+G61*(100+(67.5+14.5)/2-J61-K61)/100</f>
        <v>27.170451000000003</v>
      </c>
      <c r="Q61" s="31">
        <f aca="true" t="shared" si="109" ref="Q61:Q68">+G61+(G61*0.5)*((67.5+14.5)/2-J61-K61)/100+(G61*0.5)*0.016</f>
        <v>24.539661300000002</v>
      </c>
      <c r="R61" s="31">
        <f aca="true" t="shared" si="110" ref="R61:R68">+G61*(100+(40.7-J61-K61))/100</f>
        <v>27.105759450000004</v>
      </c>
      <c r="S61" s="31">
        <f aca="true" t="shared" si="111" ref="S61:S68">+G61+(G61*0.5)*(88.9-J61-K61)/100+(G61*0.5)*0.016</f>
        <v>29.704203375000002</v>
      </c>
      <c r="T61" s="36">
        <f aca="true" t="shared" si="112" ref="T61:T68">+N61*50/100+O61*50/100</f>
        <v>23.644761525000003</v>
      </c>
      <c r="U61" s="32"/>
      <c r="V61" s="32"/>
      <c r="W61" s="20"/>
      <c r="X61" s="20"/>
      <c r="Y61" s="20"/>
      <c r="Z61" s="20"/>
      <c r="AA61" s="20"/>
      <c r="AB61" s="21"/>
      <c r="AC61" s="20"/>
      <c r="AD61" s="20"/>
      <c r="AE61" s="18"/>
      <c r="AF61" s="18"/>
      <c r="AG61" s="18"/>
      <c r="AH61" s="18"/>
      <c r="AI61" s="18"/>
      <c r="AJ61" s="18"/>
      <c r="AK61" s="35"/>
      <c r="AL61" s="37"/>
      <c r="BR61" s="6"/>
    </row>
    <row r="62" spans="1:70" ht="15">
      <c r="A62" s="23"/>
      <c r="B62" s="23" t="s">
        <v>121</v>
      </c>
      <c r="C62" s="24" t="s">
        <v>101</v>
      </c>
      <c r="D62" s="25" t="s">
        <v>52</v>
      </c>
      <c r="E62" s="26">
        <v>24.7</v>
      </c>
      <c r="F62" s="26">
        <v>25.935</v>
      </c>
      <c r="G62" s="27">
        <v>28.5285</v>
      </c>
      <c r="H62" s="27">
        <v>31.281500249999997</v>
      </c>
      <c r="I62" s="28" t="s">
        <v>100</v>
      </c>
      <c r="J62" s="29">
        <f t="shared" si="102"/>
        <v>5</v>
      </c>
      <c r="K62" s="29">
        <f t="shared" si="103"/>
        <v>10.000000000000014</v>
      </c>
      <c r="L62" s="30">
        <f t="shared" si="104"/>
        <v>31.6381065</v>
      </c>
      <c r="M62" s="30">
        <f t="shared" si="105"/>
        <v>32.750718</v>
      </c>
      <c r="N62" s="31">
        <f t="shared" si="106"/>
        <v>28.899370499999996</v>
      </c>
      <c r="O62" s="31">
        <f t="shared" si="107"/>
        <v>33.66363</v>
      </c>
      <c r="P62" s="31">
        <f t="shared" si="108"/>
        <v>35.94591</v>
      </c>
      <c r="Q62" s="31">
        <f t="shared" si="109"/>
        <v>32.465433000000004</v>
      </c>
      <c r="R62" s="31">
        <f t="shared" si="110"/>
        <v>35.8603245</v>
      </c>
      <c r="S62" s="31">
        <f t="shared" si="111"/>
        <v>39.29800875</v>
      </c>
      <c r="T62" s="36">
        <f t="shared" si="112"/>
        <v>31.281500249999997</v>
      </c>
      <c r="U62" s="32"/>
      <c r="V62" s="32"/>
      <c r="W62" s="20"/>
      <c r="X62" s="20"/>
      <c r="Y62" s="20"/>
      <c r="Z62" s="20"/>
      <c r="AA62" s="20"/>
      <c r="AB62" s="21"/>
      <c r="AC62" s="20"/>
      <c r="AD62" s="20"/>
      <c r="AE62" s="18"/>
      <c r="AF62" s="18"/>
      <c r="AG62" s="18"/>
      <c r="AH62" s="18"/>
      <c r="AI62" s="18"/>
      <c r="AJ62" s="18"/>
      <c r="AK62" s="35"/>
      <c r="AL62" s="37"/>
      <c r="BR62" s="6"/>
    </row>
    <row r="63" spans="1:70" ht="15">
      <c r="A63" s="23"/>
      <c r="B63" s="23" t="s">
        <v>122</v>
      </c>
      <c r="C63" s="24" t="s">
        <v>102</v>
      </c>
      <c r="D63" s="25" t="s">
        <v>52</v>
      </c>
      <c r="E63" s="26">
        <v>31.04</v>
      </c>
      <c r="F63" s="26">
        <v>32.592</v>
      </c>
      <c r="G63" s="27">
        <v>35.8512</v>
      </c>
      <c r="H63" s="27">
        <v>39.310840799999994</v>
      </c>
      <c r="I63" s="28" t="s">
        <v>100</v>
      </c>
      <c r="J63" s="29">
        <f t="shared" si="102"/>
        <v>5</v>
      </c>
      <c r="K63" s="29">
        <f t="shared" si="103"/>
        <v>10.000000000000014</v>
      </c>
      <c r="L63" s="30">
        <f t="shared" si="104"/>
        <v>39.758980799999996</v>
      </c>
      <c r="M63" s="30">
        <f t="shared" si="105"/>
        <v>41.1571776</v>
      </c>
      <c r="N63" s="31">
        <f t="shared" si="106"/>
        <v>36.31726559999999</v>
      </c>
      <c r="O63" s="31">
        <f t="shared" si="107"/>
        <v>42.30441599999999</v>
      </c>
      <c r="P63" s="31">
        <f t="shared" si="108"/>
        <v>45.172512</v>
      </c>
      <c r="Q63" s="31">
        <f t="shared" si="109"/>
        <v>40.79866559999999</v>
      </c>
      <c r="R63" s="31">
        <f t="shared" si="110"/>
        <v>45.064958399999995</v>
      </c>
      <c r="S63" s="31">
        <f t="shared" si="111"/>
        <v>49.38502799999999</v>
      </c>
      <c r="T63" s="36">
        <f t="shared" si="112"/>
        <v>39.310840799999994</v>
      </c>
      <c r="U63" s="32"/>
      <c r="V63" s="32"/>
      <c r="W63" s="20"/>
      <c r="X63" s="20"/>
      <c r="Y63" s="20"/>
      <c r="Z63" s="20"/>
      <c r="AA63" s="20"/>
      <c r="AB63" s="21"/>
      <c r="AC63" s="20"/>
      <c r="AD63" s="20"/>
      <c r="AE63" s="18"/>
      <c r="AF63" s="18"/>
      <c r="AG63" s="18"/>
      <c r="AH63" s="18"/>
      <c r="AI63" s="18"/>
      <c r="AJ63" s="18"/>
      <c r="AK63" s="35"/>
      <c r="AL63" s="37"/>
      <c r="BR63" s="6"/>
    </row>
    <row r="64" spans="1:70" ht="15">
      <c r="A64" s="23"/>
      <c r="B64" s="23" t="s">
        <v>123</v>
      </c>
      <c r="C64" s="24" t="s">
        <v>103</v>
      </c>
      <c r="D64" s="25" t="s">
        <v>52</v>
      </c>
      <c r="E64" s="26">
        <v>40.98</v>
      </c>
      <c r="F64" s="26">
        <v>43.029</v>
      </c>
      <c r="G64" s="27">
        <v>47.3319</v>
      </c>
      <c r="H64" s="27">
        <v>51.899428349999994</v>
      </c>
      <c r="I64" s="28" t="s">
        <v>100</v>
      </c>
      <c r="J64" s="29">
        <f t="shared" si="102"/>
        <v>5.000000000000028</v>
      </c>
      <c r="K64" s="29">
        <f t="shared" si="103"/>
        <v>9.999999999999986</v>
      </c>
      <c r="L64" s="30">
        <f t="shared" si="104"/>
        <v>52.4910771</v>
      </c>
      <c r="M64" s="30">
        <f t="shared" si="105"/>
        <v>54.337021199999995</v>
      </c>
      <c r="N64" s="31">
        <f t="shared" si="106"/>
        <v>47.94721469999999</v>
      </c>
      <c r="O64" s="31">
        <f t="shared" si="107"/>
        <v>55.85164199999999</v>
      </c>
      <c r="P64" s="31">
        <f t="shared" si="108"/>
        <v>59.63819399999999</v>
      </c>
      <c r="Q64" s="31">
        <f t="shared" si="109"/>
        <v>53.86370219999999</v>
      </c>
      <c r="R64" s="31">
        <f t="shared" si="110"/>
        <v>59.49619829999999</v>
      </c>
      <c r="S64" s="31">
        <f t="shared" si="111"/>
        <v>65.19969225</v>
      </c>
      <c r="T64" s="36">
        <f t="shared" si="112"/>
        <v>51.899428349999994</v>
      </c>
      <c r="U64" s="32"/>
      <c r="V64" s="32"/>
      <c r="W64" s="20"/>
      <c r="X64" s="20"/>
      <c r="Y64" s="20"/>
      <c r="Z64" s="20"/>
      <c r="AA64" s="20"/>
      <c r="AB64" s="21"/>
      <c r="AC64" s="20"/>
      <c r="AD64" s="20"/>
      <c r="AE64" s="18"/>
      <c r="AF64" s="18"/>
      <c r="AG64" s="18"/>
      <c r="AH64" s="18"/>
      <c r="AI64" s="18"/>
      <c r="AJ64" s="18"/>
      <c r="AK64" s="35"/>
      <c r="AL64" s="37"/>
      <c r="BR64" s="6"/>
    </row>
    <row r="65" spans="1:70" ht="15">
      <c r="A65" s="23"/>
      <c r="B65" s="23" t="s">
        <v>124</v>
      </c>
      <c r="C65" s="24" t="s">
        <v>111</v>
      </c>
      <c r="D65" s="25" t="s">
        <v>52</v>
      </c>
      <c r="E65" s="26">
        <v>47.92</v>
      </c>
      <c r="F65" s="26">
        <v>50.316</v>
      </c>
      <c r="G65" s="27">
        <v>55.3476</v>
      </c>
      <c r="H65" s="27">
        <v>60.688643400000004</v>
      </c>
      <c r="I65" s="28" t="s">
        <v>100</v>
      </c>
      <c r="J65" s="29">
        <f t="shared" si="102"/>
        <v>5</v>
      </c>
      <c r="K65" s="29">
        <f t="shared" si="103"/>
        <v>9.999999999999986</v>
      </c>
      <c r="L65" s="30">
        <f t="shared" si="104"/>
        <v>61.3804884</v>
      </c>
      <c r="M65" s="30">
        <f t="shared" si="105"/>
        <v>63.53904479999999</v>
      </c>
      <c r="N65" s="31">
        <f t="shared" si="106"/>
        <v>56.06711880000001</v>
      </c>
      <c r="O65" s="31">
        <f t="shared" si="107"/>
        <v>65.310168</v>
      </c>
      <c r="P65" s="31">
        <f t="shared" si="108"/>
        <v>69.737976</v>
      </c>
      <c r="Q65" s="31">
        <f t="shared" si="109"/>
        <v>62.9855688</v>
      </c>
      <c r="R65" s="31">
        <f t="shared" si="110"/>
        <v>69.57193320000002</v>
      </c>
      <c r="S65" s="31">
        <f t="shared" si="111"/>
        <v>76.241319</v>
      </c>
      <c r="T65" s="36">
        <f t="shared" si="112"/>
        <v>60.688643400000004</v>
      </c>
      <c r="U65" s="32"/>
      <c r="V65" s="32"/>
      <c r="W65" s="20"/>
      <c r="X65" s="20"/>
      <c r="Y65" s="20"/>
      <c r="Z65" s="20"/>
      <c r="AA65" s="20"/>
      <c r="AB65" s="21"/>
      <c r="AC65" s="20"/>
      <c r="AD65" s="20"/>
      <c r="AE65" s="18"/>
      <c r="AF65" s="18"/>
      <c r="AG65" s="18"/>
      <c r="AH65" s="18"/>
      <c r="AI65" s="18"/>
      <c r="AJ65" s="18"/>
      <c r="AK65" s="35"/>
      <c r="AL65" s="37"/>
      <c r="BR65" s="6"/>
    </row>
    <row r="66" spans="1:70" ht="15">
      <c r="A66" s="23"/>
      <c r="B66" s="23" t="s">
        <v>125</v>
      </c>
      <c r="C66" s="24" t="s">
        <v>113</v>
      </c>
      <c r="D66" s="25" t="s">
        <v>52</v>
      </c>
      <c r="E66" s="26">
        <v>54.23</v>
      </c>
      <c r="F66" s="26">
        <v>56.9415</v>
      </c>
      <c r="G66" s="27">
        <v>62.63565</v>
      </c>
      <c r="H66" s="27">
        <v>68.67999022499998</v>
      </c>
      <c r="I66" s="28" t="s">
        <v>100</v>
      </c>
      <c r="J66" s="29">
        <f t="shared" si="102"/>
        <v>5</v>
      </c>
      <c r="K66" s="29">
        <f t="shared" si="103"/>
        <v>10.000000000000014</v>
      </c>
      <c r="L66" s="30">
        <f t="shared" si="104"/>
        <v>69.46293585</v>
      </c>
      <c r="M66" s="30">
        <f t="shared" si="105"/>
        <v>71.90572619999999</v>
      </c>
      <c r="N66" s="31">
        <f t="shared" si="106"/>
        <v>63.44991344999998</v>
      </c>
      <c r="O66" s="31">
        <f t="shared" si="107"/>
        <v>73.91006699999998</v>
      </c>
      <c r="P66" s="31">
        <f t="shared" si="108"/>
        <v>78.92091899999998</v>
      </c>
      <c r="Q66" s="31">
        <f t="shared" si="109"/>
        <v>71.2793697</v>
      </c>
      <c r="R66" s="31">
        <f t="shared" si="110"/>
        <v>78.73301204999999</v>
      </c>
      <c r="S66" s="31">
        <f t="shared" si="111"/>
        <v>86.280607875</v>
      </c>
      <c r="T66" s="36">
        <f t="shared" si="112"/>
        <v>68.67999022499998</v>
      </c>
      <c r="U66" s="32"/>
      <c r="V66" s="32"/>
      <c r="W66" s="20"/>
      <c r="X66" s="20"/>
      <c r="Y66" s="20"/>
      <c r="Z66" s="20"/>
      <c r="AA66" s="20"/>
      <c r="AB66" s="21"/>
      <c r="AC66" s="20"/>
      <c r="AD66" s="20"/>
      <c r="AE66" s="18"/>
      <c r="AF66" s="18"/>
      <c r="AG66" s="18"/>
      <c r="AH66" s="18"/>
      <c r="AI66" s="18"/>
      <c r="AJ66" s="18"/>
      <c r="AK66" s="35"/>
      <c r="AL66" s="37"/>
      <c r="BR66" s="6"/>
    </row>
    <row r="67" spans="1:70" ht="15">
      <c r="A67" s="23"/>
      <c r="B67" s="23" t="s">
        <v>126</v>
      </c>
      <c r="C67" s="24" t="s">
        <v>115</v>
      </c>
      <c r="D67" s="25" t="s">
        <v>52</v>
      </c>
      <c r="E67" s="26">
        <v>61.47</v>
      </c>
      <c r="F67" s="26">
        <v>64.5435</v>
      </c>
      <c r="G67" s="27">
        <v>70.99785</v>
      </c>
      <c r="H67" s="27">
        <v>77.849142525</v>
      </c>
      <c r="I67" s="28" t="s">
        <v>100</v>
      </c>
      <c r="J67" s="29">
        <f t="shared" si="102"/>
        <v>4.999999999999986</v>
      </c>
      <c r="K67" s="29">
        <f t="shared" si="103"/>
        <v>10.000000000000014</v>
      </c>
      <c r="L67" s="30">
        <f t="shared" si="104"/>
        <v>78.73661565</v>
      </c>
      <c r="M67" s="30">
        <f t="shared" si="105"/>
        <v>81.5055318</v>
      </c>
      <c r="N67" s="31">
        <f t="shared" si="106"/>
        <v>71.92082205</v>
      </c>
      <c r="O67" s="31">
        <f t="shared" si="107"/>
        <v>83.77746300000001</v>
      </c>
      <c r="P67" s="31">
        <f t="shared" si="108"/>
        <v>89.45729099999998</v>
      </c>
      <c r="Q67" s="31">
        <f t="shared" si="109"/>
        <v>80.7955533</v>
      </c>
      <c r="R67" s="31">
        <f t="shared" si="110"/>
        <v>89.24429744999999</v>
      </c>
      <c r="S67" s="31">
        <f t="shared" si="111"/>
        <v>97.799538375</v>
      </c>
      <c r="T67" s="36">
        <f t="shared" si="112"/>
        <v>77.849142525</v>
      </c>
      <c r="U67" s="32"/>
      <c r="V67" s="32"/>
      <c r="W67" s="20"/>
      <c r="X67" s="20"/>
      <c r="Y67" s="20"/>
      <c r="Z67" s="20"/>
      <c r="AA67" s="20"/>
      <c r="AB67" s="21"/>
      <c r="AC67" s="20"/>
      <c r="AD67" s="20"/>
      <c r="AE67" s="18"/>
      <c r="AF67" s="18"/>
      <c r="AG67" s="18"/>
      <c r="AH67" s="18"/>
      <c r="AI67" s="18"/>
      <c r="AJ67" s="18"/>
      <c r="AK67" s="35"/>
      <c r="AL67" s="37"/>
      <c r="BR67" s="6"/>
    </row>
    <row r="68" spans="1:70" ht="15">
      <c r="A68" s="23"/>
      <c r="B68" s="23" t="s">
        <v>127</v>
      </c>
      <c r="C68" s="24" t="s">
        <v>117</v>
      </c>
      <c r="D68" s="25" t="s">
        <v>52</v>
      </c>
      <c r="E68" s="26">
        <v>68.39</v>
      </c>
      <c r="F68" s="26">
        <v>71.8095</v>
      </c>
      <c r="G68" s="27">
        <v>78.99045</v>
      </c>
      <c r="H68" s="27">
        <v>86.61302842500001</v>
      </c>
      <c r="I68" s="28" t="s">
        <v>100</v>
      </c>
      <c r="J68" s="29">
        <f t="shared" si="102"/>
        <v>5</v>
      </c>
      <c r="K68" s="29">
        <f t="shared" si="103"/>
        <v>9.999999999999986</v>
      </c>
      <c r="L68" s="30">
        <f t="shared" si="104"/>
        <v>87.60040905</v>
      </c>
      <c r="M68" s="30">
        <f t="shared" si="105"/>
        <v>90.68103659999998</v>
      </c>
      <c r="N68" s="31">
        <f t="shared" si="106"/>
        <v>80.01732585</v>
      </c>
      <c r="O68" s="31">
        <f t="shared" si="107"/>
        <v>93.208731</v>
      </c>
      <c r="P68" s="31">
        <f t="shared" si="108"/>
        <v>99.527967</v>
      </c>
      <c r="Q68" s="31">
        <f t="shared" si="109"/>
        <v>89.8911321</v>
      </c>
      <c r="R68" s="31">
        <f t="shared" si="110"/>
        <v>99.29099565</v>
      </c>
      <c r="S68" s="31">
        <f t="shared" si="111"/>
        <v>108.809344875</v>
      </c>
      <c r="T68" s="36">
        <f t="shared" si="112"/>
        <v>86.61302842500001</v>
      </c>
      <c r="U68" s="32"/>
      <c r="V68" s="32"/>
      <c r="W68" s="20"/>
      <c r="X68" s="20"/>
      <c r="Y68" s="20"/>
      <c r="Z68" s="20"/>
      <c r="AA68" s="20"/>
      <c r="AB68" s="21"/>
      <c r="AC68" s="20"/>
      <c r="AD68" s="20"/>
      <c r="AE68" s="18"/>
      <c r="AF68" s="18"/>
      <c r="AG68" s="18"/>
      <c r="AH68" s="18"/>
      <c r="AI68" s="18"/>
      <c r="AJ68" s="18"/>
      <c r="AK68" s="35"/>
      <c r="AL68" s="37"/>
      <c r="BR68" s="6"/>
    </row>
    <row r="69" spans="1:70" ht="38.25">
      <c r="A69" s="23"/>
      <c r="B69" s="23" t="s">
        <v>128</v>
      </c>
      <c r="C69" s="24" t="s">
        <v>129</v>
      </c>
      <c r="D69" s="38"/>
      <c r="E69" s="26"/>
      <c r="F69" s="26"/>
      <c r="G69" s="27"/>
      <c r="H69" s="27"/>
      <c r="I69" s="18"/>
      <c r="J69" s="39"/>
      <c r="K69" s="39"/>
      <c r="L69" s="30"/>
      <c r="M69" s="30"/>
      <c r="N69" s="31"/>
      <c r="O69" s="31"/>
      <c r="P69" s="31"/>
      <c r="Q69" s="31"/>
      <c r="R69" s="31"/>
      <c r="S69" s="31"/>
      <c r="T69" s="19"/>
      <c r="U69" s="32"/>
      <c r="V69" s="32"/>
      <c r="W69" s="20"/>
      <c r="X69" s="20"/>
      <c r="Y69" s="20"/>
      <c r="Z69" s="20"/>
      <c r="AA69" s="20"/>
      <c r="AB69" s="21"/>
      <c r="AC69" s="20"/>
      <c r="AD69" s="20"/>
      <c r="AE69" s="18"/>
      <c r="AF69" s="18"/>
      <c r="AG69" s="18"/>
      <c r="AH69" s="18"/>
      <c r="AI69" s="18"/>
      <c r="AJ69" s="18"/>
      <c r="AK69" s="35"/>
      <c r="AL69" s="37"/>
      <c r="BR69" s="6"/>
    </row>
    <row r="70" spans="1:70" ht="15">
      <c r="A70" s="23"/>
      <c r="B70" s="23" t="s">
        <v>130</v>
      </c>
      <c r="C70" s="24" t="s">
        <v>131</v>
      </c>
      <c r="D70" s="25" t="s">
        <v>26</v>
      </c>
      <c r="E70" s="26">
        <v>52.42</v>
      </c>
      <c r="F70" s="26">
        <v>55.041</v>
      </c>
      <c r="G70" s="27">
        <v>60.5451</v>
      </c>
      <c r="H70" s="27">
        <v>66.38770215</v>
      </c>
      <c r="I70" s="28" t="s">
        <v>100</v>
      </c>
      <c r="J70" s="29">
        <f aca="true" t="shared" si="113" ref="J70:J73">(F70/E70*100)-100</f>
        <v>4.999999999999986</v>
      </c>
      <c r="K70" s="29">
        <f aca="true" t="shared" si="114" ref="K70:K73">(G70/F70*100)-100</f>
        <v>10.000000000000014</v>
      </c>
      <c r="L70" s="30">
        <f aca="true" t="shared" si="115" ref="L70:L73">+G70*1.109</f>
        <v>67.1445159</v>
      </c>
      <c r="M70" s="30">
        <f aca="true" t="shared" si="116" ref="M70:M73">+G70*1.148</f>
        <v>69.5057748</v>
      </c>
      <c r="N70" s="31">
        <f aca="true" t="shared" si="117" ref="N70:N73">+G70*(100+(16.3-J70-K70))/100</f>
        <v>61.3321863</v>
      </c>
      <c r="O70" s="31">
        <f aca="true" t="shared" si="118" ref="O70:O73">+G70*(100+(33-J70-K70))/100</f>
        <v>71.443218</v>
      </c>
      <c r="P70" s="31">
        <f aca="true" t="shared" si="119" ref="P70:P73">+G70*(100+(67.5+14.5)/2-J70-K70)/100</f>
        <v>76.28682599999999</v>
      </c>
      <c r="Q70" s="31">
        <f aca="true" t="shared" si="120" ref="Q70:Q73">+G70+(G70*0.5)*((67.5+14.5)/2-J70-K70)/100+(G70*0.5)*0.016</f>
        <v>68.9003238</v>
      </c>
      <c r="R70" s="31">
        <f aca="true" t="shared" si="121" ref="R70:R73">+G70*(100+(40.7-J70-K70))/100</f>
        <v>76.10519070000001</v>
      </c>
      <c r="S70" s="31">
        <f aca="true" t="shared" si="122" ref="S70:S73">+G70+(G70*0.5)*(88.9-J70-K70)/100+(G70*0.5)*0.016</f>
        <v>83.40087525</v>
      </c>
      <c r="T70" s="36">
        <f aca="true" t="shared" si="123" ref="T70:T73">+N70*50/100+O70*50/100</f>
        <v>66.38770215</v>
      </c>
      <c r="U70" s="32"/>
      <c r="V70" s="32"/>
      <c r="W70" s="20"/>
      <c r="X70" s="20"/>
      <c r="Y70" s="20"/>
      <c r="Z70" s="20"/>
      <c r="AA70" s="20"/>
      <c r="AB70" s="21"/>
      <c r="AC70" s="20"/>
      <c r="AD70" s="20"/>
      <c r="AE70" s="18"/>
      <c r="AF70" s="18"/>
      <c r="AG70" s="18"/>
      <c r="AH70" s="18"/>
      <c r="AI70" s="18"/>
      <c r="AJ70" s="18"/>
      <c r="AK70" s="35"/>
      <c r="AL70" s="37"/>
      <c r="BR70" s="6"/>
    </row>
    <row r="71" spans="1:70" ht="15">
      <c r="A71" s="23"/>
      <c r="B71" s="23" t="s">
        <v>132</v>
      </c>
      <c r="C71" s="24" t="s">
        <v>133</v>
      </c>
      <c r="D71" s="25" t="s">
        <v>26</v>
      </c>
      <c r="E71" s="26">
        <v>59.66</v>
      </c>
      <c r="F71" s="26">
        <v>62.643</v>
      </c>
      <c r="G71" s="27">
        <v>68.9073</v>
      </c>
      <c r="H71" s="27">
        <v>75.55685445</v>
      </c>
      <c r="I71" s="28" t="s">
        <v>100</v>
      </c>
      <c r="J71" s="29">
        <f t="shared" si="113"/>
        <v>5</v>
      </c>
      <c r="K71" s="29">
        <f t="shared" si="114"/>
        <v>10.000000000000014</v>
      </c>
      <c r="L71" s="30">
        <f t="shared" si="115"/>
        <v>76.41819570000001</v>
      </c>
      <c r="M71" s="30">
        <f t="shared" si="116"/>
        <v>79.10558040000001</v>
      </c>
      <c r="N71" s="31">
        <f t="shared" si="117"/>
        <v>69.80309489999999</v>
      </c>
      <c r="O71" s="31">
        <f t="shared" si="118"/>
        <v>81.310614</v>
      </c>
      <c r="P71" s="31">
        <f t="shared" si="119"/>
        <v>86.82319799999999</v>
      </c>
      <c r="Q71" s="31">
        <f t="shared" si="120"/>
        <v>78.4165074</v>
      </c>
      <c r="R71" s="31">
        <f t="shared" si="121"/>
        <v>86.6164761</v>
      </c>
      <c r="S71" s="31">
        <f t="shared" si="122"/>
        <v>94.91980575</v>
      </c>
      <c r="T71" s="36">
        <f t="shared" si="123"/>
        <v>75.55685445</v>
      </c>
      <c r="U71" s="32"/>
      <c r="V71" s="32"/>
      <c r="W71" s="20"/>
      <c r="X71" s="20"/>
      <c r="Y71" s="20"/>
      <c r="Z71" s="20"/>
      <c r="AA71" s="20"/>
      <c r="AB71" s="21"/>
      <c r="AC71" s="20"/>
      <c r="AD71" s="20"/>
      <c r="AE71" s="18"/>
      <c r="AF71" s="18"/>
      <c r="AG71" s="18"/>
      <c r="AH71" s="18"/>
      <c r="AI71" s="18"/>
      <c r="AJ71" s="18"/>
      <c r="AK71" s="35"/>
      <c r="AL71" s="37"/>
      <c r="BR71" s="6"/>
    </row>
    <row r="72" spans="1:70" ht="15">
      <c r="A72" s="23"/>
      <c r="B72" s="23" t="s">
        <v>134</v>
      </c>
      <c r="C72" s="24" t="s">
        <v>135</v>
      </c>
      <c r="D72" s="25" t="s">
        <v>26</v>
      </c>
      <c r="E72" s="26">
        <v>98.22</v>
      </c>
      <c r="F72" s="26">
        <v>103.131</v>
      </c>
      <c r="G72" s="27">
        <v>113.4441</v>
      </c>
      <c r="H72" s="27">
        <v>124.39145565</v>
      </c>
      <c r="I72" s="28" t="s">
        <v>100</v>
      </c>
      <c r="J72" s="29">
        <f t="shared" si="113"/>
        <v>5</v>
      </c>
      <c r="K72" s="29">
        <f t="shared" si="114"/>
        <v>10.000000000000014</v>
      </c>
      <c r="L72" s="30">
        <f t="shared" si="115"/>
        <v>125.8095069</v>
      </c>
      <c r="M72" s="30">
        <f t="shared" si="116"/>
        <v>130.2338268</v>
      </c>
      <c r="N72" s="31">
        <f t="shared" si="117"/>
        <v>114.9188733</v>
      </c>
      <c r="O72" s="31">
        <f t="shared" si="118"/>
        <v>133.864038</v>
      </c>
      <c r="P72" s="31">
        <f t="shared" si="119"/>
        <v>142.93956599999999</v>
      </c>
      <c r="Q72" s="31">
        <f t="shared" si="120"/>
        <v>129.0993858</v>
      </c>
      <c r="R72" s="31">
        <f t="shared" si="121"/>
        <v>142.59923369999998</v>
      </c>
      <c r="S72" s="31">
        <f t="shared" si="122"/>
        <v>156.26924775</v>
      </c>
      <c r="T72" s="36">
        <f t="shared" si="123"/>
        <v>124.39145565</v>
      </c>
      <c r="U72" s="32"/>
      <c r="V72" s="32"/>
      <c r="W72" s="20"/>
      <c r="X72" s="20"/>
      <c r="Y72" s="20"/>
      <c r="Z72" s="20"/>
      <c r="AA72" s="20"/>
      <c r="AB72" s="21"/>
      <c r="AC72" s="20"/>
      <c r="AD72" s="20"/>
      <c r="AE72" s="18"/>
      <c r="AF72" s="18"/>
      <c r="AG72" s="18"/>
      <c r="AH72" s="18"/>
      <c r="AI72" s="18"/>
      <c r="AJ72" s="18"/>
      <c r="AK72" s="35"/>
      <c r="AL72" s="37"/>
      <c r="BR72" s="6"/>
    </row>
    <row r="73" spans="1:70" ht="15">
      <c r="A73" s="23"/>
      <c r="B73" s="23" t="s">
        <v>136</v>
      </c>
      <c r="C73" s="24" t="s">
        <v>137</v>
      </c>
      <c r="D73" s="25" t="s">
        <v>26</v>
      </c>
      <c r="E73" s="26">
        <v>130.14</v>
      </c>
      <c r="F73" s="26">
        <v>136.647</v>
      </c>
      <c r="G73" s="27">
        <v>150.3117</v>
      </c>
      <c r="H73" s="27">
        <v>164.81677904999998</v>
      </c>
      <c r="I73" s="28" t="s">
        <v>100</v>
      </c>
      <c r="J73" s="29">
        <f t="shared" si="113"/>
        <v>5</v>
      </c>
      <c r="K73" s="29">
        <f t="shared" si="114"/>
        <v>10.000000000000014</v>
      </c>
      <c r="L73" s="30">
        <f t="shared" si="115"/>
        <v>166.6956753</v>
      </c>
      <c r="M73" s="30">
        <f t="shared" si="116"/>
        <v>172.5578316</v>
      </c>
      <c r="N73" s="31">
        <f t="shared" si="117"/>
        <v>152.2657521</v>
      </c>
      <c r="O73" s="31">
        <f t="shared" si="118"/>
        <v>177.36780599999997</v>
      </c>
      <c r="P73" s="31">
        <f t="shared" si="119"/>
        <v>189.392742</v>
      </c>
      <c r="Q73" s="31">
        <f t="shared" si="120"/>
        <v>171.05471459999998</v>
      </c>
      <c r="R73" s="31">
        <f t="shared" si="121"/>
        <v>188.94180689999996</v>
      </c>
      <c r="S73" s="31">
        <f t="shared" si="122"/>
        <v>207.05436674999999</v>
      </c>
      <c r="T73" s="36">
        <f t="shared" si="123"/>
        <v>164.81677904999998</v>
      </c>
      <c r="U73" s="32"/>
      <c r="V73" s="32"/>
      <c r="W73" s="20"/>
      <c r="X73" s="20"/>
      <c r="Y73" s="20"/>
      <c r="Z73" s="20"/>
      <c r="AA73" s="20"/>
      <c r="AB73" s="21"/>
      <c r="AC73" s="20"/>
      <c r="AD73" s="20"/>
      <c r="AE73" s="18"/>
      <c r="AF73" s="18"/>
      <c r="AG73" s="18"/>
      <c r="AH73" s="18"/>
      <c r="AI73" s="18"/>
      <c r="AJ73" s="18"/>
      <c r="AK73" s="35"/>
      <c r="AL73" s="37"/>
      <c r="BR73" s="6"/>
    </row>
    <row r="74" spans="1:70" ht="38.25">
      <c r="A74" s="23"/>
      <c r="B74" s="23" t="s">
        <v>138</v>
      </c>
      <c r="C74" s="24" t="s">
        <v>139</v>
      </c>
      <c r="D74" s="38"/>
      <c r="E74" s="26"/>
      <c r="F74" s="26"/>
      <c r="G74" s="27"/>
      <c r="H74" s="27"/>
      <c r="I74" s="18"/>
      <c r="J74" s="39"/>
      <c r="K74" s="39"/>
      <c r="L74" s="30"/>
      <c r="M74" s="30"/>
      <c r="N74" s="31"/>
      <c r="O74" s="31"/>
      <c r="P74" s="31"/>
      <c r="Q74" s="31"/>
      <c r="R74" s="31"/>
      <c r="S74" s="31"/>
      <c r="T74" s="19"/>
      <c r="U74" s="32"/>
      <c r="V74" s="32"/>
      <c r="W74" s="20"/>
      <c r="X74" s="20"/>
      <c r="Y74" s="20"/>
      <c r="Z74" s="20"/>
      <c r="AA74" s="20"/>
      <c r="AB74" s="21"/>
      <c r="AC74" s="20"/>
      <c r="AD74" s="20"/>
      <c r="AE74" s="18"/>
      <c r="AF74" s="18"/>
      <c r="AG74" s="18"/>
      <c r="AH74" s="18"/>
      <c r="AI74" s="18"/>
      <c r="AJ74" s="18"/>
      <c r="AK74" s="35"/>
      <c r="AL74" s="37"/>
      <c r="BR74" s="6"/>
    </row>
    <row r="75" spans="1:70" ht="15">
      <c r="A75" s="23"/>
      <c r="B75" s="23" t="s">
        <v>140</v>
      </c>
      <c r="C75" s="24" t="s">
        <v>131</v>
      </c>
      <c r="D75" s="25" t="s">
        <v>26</v>
      </c>
      <c r="E75" s="26">
        <v>72.9</v>
      </c>
      <c r="F75" s="26">
        <v>76.545</v>
      </c>
      <c r="G75" s="27">
        <v>84.1995</v>
      </c>
      <c r="H75" s="27">
        <v>92.32475174999999</v>
      </c>
      <c r="I75" s="28" t="s">
        <v>100</v>
      </c>
      <c r="J75" s="29">
        <f aca="true" t="shared" si="124" ref="J75:J78">(F75/E75*100)-100</f>
        <v>5</v>
      </c>
      <c r="K75" s="29">
        <f aca="true" t="shared" si="125" ref="K75:K78">(G75/F75*100)-100</f>
        <v>10.000000000000014</v>
      </c>
      <c r="L75" s="30">
        <f aca="true" t="shared" si="126" ref="L75:L78">+G75*1.109</f>
        <v>93.3772455</v>
      </c>
      <c r="M75" s="30">
        <f aca="true" t="shared" si="127" ref="M75:M78">+G75*1.148</f>
        <v>96.66102599999999</v>
      </c>
      <c r="N75" s="31">
        <f aca="true" t="shared" si="128" ref="N75:N78">+G75*(100+(16.3-J75-K75))/100</f>
        <v>85.29409349999997</v>
      </c>
      <c r="O75" s="31">
        <f aca="true" t="shared" si="129" ref="O75:O78">+G75*(100+(33-J75-K75))/100</f>
        <v>99.35540999999999</v>
      </c>
      <c r="P75" s="31">
        <f aca="true" t="shared" si="130" ref="P75:P78">+G75*(100+(67.5+14.5)/2-J75-K75)/100</f>
        <v>106.09136999999998</v>
      </c>
      <c r="Q75" s="31">
        <f aca="true" t="shared" si="131" ref="Q75:Q78">+G75+(G75*0.5)*((67.5+14.5)/2-J75-K75)/100+(G75*0.5)*0.016</f>
        <v>95.819031</v>
      </c>
      <c r="R75" s="31">
        <f aca="true" t="shared" si="132" ref="R75:R78">+G75*(100+(40.7-J75-K75))/100</f>
        <v>105.83877149999998</v>
      </c>
      <c r="S75" s="31">
        <f aca="true" t="shared" si="133" ref="S75:S78">+G75+(G75*0.5)*(88.9-J75-K75)/100+(G75*0.5)*0.016</f>
        <v>115.98481125</v>
      </c>
      <c r="T75" s="36">
        <f aca="true" t="shared" si="134" ref="T75:T78">+N75*50/100+O75*50/100</f>
        <v>92.32475174999999</v>
      </c>
      <c r="U75" s="32"/>
      <c r="V75" s="32"/>
      <c r="W75" s="20"/>
      <c r="X75" s="20"/>
      <c r="Y75" s="20"/>
      <c r="Z75" s="20"/>
      <c r="AA75" s="20"/>
      <c r="AB75" s="21"/>
      <c r="AC75" s="20"/>
      <c r="AD75" s="20"/>
      <c r="AE75" s="18"/>
      <c r="AF75" s="18"/>
      <c r="AG75" s="18"/>
      <c r="AH75" s="18"/>
      <c r="AI75" s="18"/>
      <c r="AJ75" s="18"/>
      <c r="AK75" s="35"/>
      <c r="AL75" s="37"/>
      <c r="BR75" s="6"/>
    </row>
    <row r="76" spans="1:70" ht="15">
      <c r="A76" s="23"/>
      <c r="B76" s="23" t="s">
        <v>141</v>
      </c>
      <c r="C76" s="24" t="s">
        <v>133</v>
      </c>
      <c r="D76" s="25" t="s">
        <v>26</v>
      </c>
      <c r="E76" s="26">
        <v>159.69</v>
      </c>
      <c r="F76" s="26">
        <v>167.6745</v>
      </c>
      <c r="G76" s="27">
        <v>184.44195</v>
      </c>
      <c r="H76" s="27">
        <v>202.24059817499995</v>
      </c>
      <c r="I76" s="28" t="s">
        <v>100</v>
      </c>
      <c r="J76" s="29">
        <f t="shared" si="124"/>
        <v>5</v>
      </c>
      <c r="K76" s="29">
        <f t="shared" si="125"/>
        <v>10.000000000000014</v>
      </c>
      <c r="L76" s="30">
        <f t="shared" si="126"/>
        <v>204.54612254999998</v>
      </c>
      <c r="M76" s="30">
        <f t="shared" si="127"/>
        <v>211.73935859999997</v>
      </c>
      <c r="N76" s="31">
        <f t="shared" si="128"/>
        <v>186.83969534999997</v>
      </c>
      <c r="O76" s="31">
        <f t="shared" si="129"/>
        <v>217.64150099999995</v>
      </c>
      <c r="P76" s="31">
        <f t="shared" si="130"/>
        <v>232.39685699999995</v>
      </c>
      <c r="Q76" s="31">
        <f t="shared" si="131"/>
        <v>209.8949391</v>
      </c>
      <c r="R76" s="31">
        <f t="shared" si="132"/>
        <v>231.84353115</v>
      </c>
      <c r="S76" s="31">
        <f t="shared" si="133"/>
        <v>254.06878612499997</v>
      </c>
      <c r="T76" s="36">
        <f t="shared" si="134"/>
        <v>202.24059817499995</v>
      </c>
      <c r="U76" s="32"/>
      <c r="V76" s="32"/>
      <c r="W76" s="20"/>
      <c r="X76" s="20"/>
      <c r="Y76" s="20"/>
      <c r="Z76" s="20"/>
      <c r="AA76" s="20"/>
      <c r="AB76" s="21"/>
      <c r="AC76" s="20"/>
      <c r="AD76" s="20"/>
      <c r="AE76" s="18"/>
      <c r="AF76" s="18"/>
      <c r="AG76" s="18"/>
      <c r="AH76" s="18"/>
      <c r="AI76" s="18"/>
      <c r="AJ76" s="18"/>
      <c r="AK76" s="35"/>
      <c r="AL76" s="37"/>
      <c r="BR76" s="6"/>
    </row>
    <row r="77" spans="1:70" ht="15">
      <c r="A77" s="23"/>
      <c r="B77" s="23" t="s">
        <v>142</v>
      </c>
      <c r="C77" s="24" t="s">
        <v>135</v>
      </c>
      <c r="D77" s="25" t="s">
        <v>26</v>
      </c>
      <c r="E77" s="26">
        <v>263.93</v>
      </c>
      <c r="F77" s="26">
        <v>277.1265</v>
      </c>
      <c r="G77" s="27">
        <v>304.83915</v>
      </c>
      <c r="H77" s="27">
        <v>334.25612797499997</v>
      </c>
      <c r="I77" s="28" t="s">
        <v>100</v>
      </c>
      <c r="J77" s="29">
        <f t="shared" si="124"/>
        <v>5</v>
      </c>
      <c r="K77" s="29">
        <f t="shared" si="125"/>
        <v>10.000000000000014</v>
      </c>
      <c r="L77" s="30">
        <f t="shared" si="126"/>
        <v>338.06661735</v>
      </c>
      <c r="M77" s="30">
        <f t="shared" si="127"/>
        <v>349.9553442</v>
      </c>
      <c r="N77" s="31">
        <f t="shared" si="128"/>
        <v>308.80205894999995</v>
      </c>
      <c r="O77" s="31">
        <f t="shared" si="129"/>
        <v>359.710197</v>
      </c>
      <c r="P77" s="31">
        <f t="shared" si="130"/>
        <v>384.09732899999995</v>
      </c>
      <c r="Q77" s="31">
        <f t="shared" si="131"/>
        <v>346.9069527</v>
      </c>
      <c r="R77" s="31">
        <f t="shared" si="132"/>
        <v>383.18281155</v>
      </c>
      <c r="S77" s="31">
        <f t="shared" si="133"/>
        <v>419.915929125</v>
      </c>
      <c r="T77" s="36">
        <f t="shared" si="134"/>
        <v>334.25612797499997</v>
      </c>
      <c r="U77" s="32"/>
      <c r="V77" s="32"/>
      <c r="W77" s="20"/>
      <c r="X77" s="20"/>
      <c r="Y77" s="20"/>
      <c r="Z77" s="20"/>
      <c r="AA77" s="20"/>
      <c r="AB77" s="21"/>
      <c r="AC77" s="20"/>
      <c r="AD77" s="20"/>
      <c r="AE77" s="18"/>
      <c r="AF77" s="18"/>
      <c r="AG77" s="18"/>
      <c r="AH77" s="18"/>
      <c r="AI77" s="18"/>
      <c r="AJ77" s="18"/>
      <c r="AK77" s="35"/>
      <c r="AL77" s="37"/>
      <c r="BR77" s="6"/>
    </row>
    <row r="78" spans="1:70" ht="15">
      <c r="A78" s="23"/>
      <c r="B78" s="23" t="s">
        <v>143</v>
      </c>
      <c r="C78" s="24" t="s">
        <v>137</v>
      </c>
      <c r="D78" s="25" t="s">
        <v>26</v>
      </c>
      <c r="E78" s="26">
        <v>412.15</v>
      </c>
      <c r="F78" s="26">
        <v>432.7575</v>
      </c>
      <c r="G78" s="27">
        <v>476.03325</v>
      </c>
      <c r="H78" s="27">
        <v>521.970458625</v>
      </c>
      <c r="I78" s="28" t="s">
        <v>100</v>
      </c>
      <c r="J78" s="29">
        <f t="shared" si="124"/>
        <v>5</v>
      </c>
      <c r="K78" s="29">
        <f t="shared" si="125"/>
        <v>10.000000000000014</v>
      </c>
      <c r="L78" s="30">
        <f t="shared" si="126"/>
        <v>527.92087425</v>
      </c>
      <c r="M78" s="30">
        <f t="shared" si="127"/>
        <v>546.486171</v>
      </c>
      <c r="N78" s="31">
        <f t="shared" si="128"/>
        <v>482.22168224999996</v>
      </c>
      <c r="O78" s="31">
        <f t="shared" si="129"/>
        <v>561.719235</v>
      </c>
      <c r="P78" s="31">
        <f t="shared" si="130"/>
        <v>599.801895</v>
      </c>
      <c r="Q78" s="31">
        <f t="shared" si="131"/>
        <v>541.7258385</v>
      </c>
      <c r="R78" s="31">
        <f t="shared" si="132"/>
        <v>598.37379525</v>
      </c>
      <c r="S78" s="31">
        <f t="shared" si="133"/>
        <v>655.735801875</v>
      </c>
      <c r="T78" s="36">
        <f t="shared" si="134"/>
        <v>521.970458625</v>
      </c>
      <c r="U78" s="32"/>
      <c r="V78" s="32"/>
      <c r="W78" s="20"/>
      <c r="X78" s="20"/>
      <c r="Y78" s="20"/>
      <c r="Z78" s="20"/>
      <c r="AA78" s="20"/>
      <c r="AB78" s="21"/>
      <c r="AC78" s="20"/>
      <c r="AD78" s="20"/>
      <c r="AE78" s="18"/>
      <c r="AF78" s="18"/>
      <c r="AG78" s="18"/>
      <c r="AH78" s="18"/>
      <c r="AI78" s="18"/>
      <c r="AJ78" s="18"/>
      <c r="AK78" s="35"/>
      <c r="AL78" s="37"/>
      <c r="BR78" s="6"/>
    </row>
    <row r="79" spans="1:70" ht="15">
      <c r="A79" s="23"/>
      <c r="B79" s="23" t="s">
        <v>144</v>
      </c>
      <c r="C79" s="24" t="s">
        <v>145</v>
      </c>
      <c r="D79" s="38"/>
      <c r="E79" s="26"/>
      <c r="F79" s="26"/>
      <c r="G79" s="27"/>
      <c r="H79" s="27"/>
      <c r="I79" s="18"/>
      <c r="J79" s="39"/>
      <c r="K79" s="39"/>
      <c r="L79" s="30"/>
      <c r="M79" s="30"/>
      <c r="N79" s="31"/>
      <c r="O79" s="31"/>
      <c r="P79" s="31"/>
      <c r="Q79" s="31"/>
      <c r="R79" s="31"/>
      <c r="S79" s="31"/>
      <c r="T79" s="19"/>
      <c r="U79" s="32"/>
      <c r="V79" s="32"/>
      <c r="W79" s="20"/>
      <c r="X79" s="20"/>
      <c r="Y79" s="20"/>
      <c r="Z79" s="20"/>
      <c r="AA79" s="20"/>
      <c r="AB79" s="21"/>
      <c r="AC79" s="20"/>
      <c r="AD79" s="20"/>
      <c r="AE79" s="18"/>
      <c r="AF79" s="18"/>
      <c r="AG79" s="18"/>
      <c r="AH79" s="18"/>
      <c r="AI79" s="18"/>
      <c r="AJ79" s="18"/>
      <c r="AK79" s="35"/>
      <c r="AL79" s="37"/>
      <c r="BR79" s="6"/>
    </row>
    <row r="80" spans="1:70" ht="15">
      <c r="A80" s="23"/>
      <c r="B80" s="23" t="s">
        <v>146</v>
      </c>
      <c r="C80" s="24" t="s">
        <v>147</v>
      </c>
      <c r="D80" s="25" t="s">
        <v>26</v>
      </c>
      <c r="E80" s="26">
        <v>13.28</v>
      </c>
      <c r="F80" s="26">
        <v>13.944</v>
      </c>
      <c r="G80" s="27">
        <v>15.3384</v>
      </c>
      <c r="H80" s="27">
        <v>16.818555600000003</v>
      </c>
      <c r="I80" s="28" t="s">
        <v>100</v>
      </c>
      <c r="J80" s="29">
        <f aca="true" t="shared" si="135" ref="J80:J83">(F80/E80*100)-100</f>
        <v>5</v>
      </c>
      <c r="K80" s="29">
        <f aca="true" t="shared" si="136" ref="K80:K83">(G80/F80*100)-100</f>
        <v>9.999999999999986</v>
      </c>
      <c r="L80" s="30">
        <f aca="true" t="shared" si="137" ref="L80:L83">+G80*1.109</f>
        <v>17.0102856</v>
      </c>
      <c r="M80" s="30">
        <f aca="true" t="shared" si="138" ref="M80:M83">+G80*1.148</f>
        <v>17.6084832</v>
      </c>
      <c r="N80" s="31">
        <f aca="true" t="shared" si="139" ref="N80:N83">+G80*(100+(16.3-J80-K80))/100</f>
        <v>15.537799200000002</v>
      </c>
      <c r="O80" s="31">
        <f aca="true" t="shared" si="140" ref="O80:O83">+G80*(100+(33-J80-K80))/100</f>
        <v>18.099312</v>
      </c>
      <c r="P80" s="31">
        <f aca="true" t="shared" si="141" ref="P80:P83">+G80*(100+(67.5+14.5)/2-J80-K80)/100</f>
        <v>19.326384000000004</v>
      </c>
      <c r="Q80" s="31">
        <f aca="true" t="shared" si="142" ref="Q80:Q83">+G80+(G80*0.5)*((67.5+14.5)/2-J80-K80)/100+(G80*0.5)*0.016</f>
        <v>17.455099200000003</v>
      </c>
      <c r="R80" s="31">
        <f aca="true" t="shared" si="143" ref="R80:R83">+G80*(100+(40.7-J80-K80))/100</f>
        <v>19.280368800000005</v>
      </c>
      <c r="S80" s="31">
        <f aca="true" t="shared" si="144" ref="S80:S83">+G80+(G80*0.5)*(88.9-J80-K80)/100+(G80*0.5)*0.016</f>
        <v>21.128646000000003</v>
      </c>
      <c r="T80" s="36">
        <f aca="true" t="shared" si="145" ref="T80:T83">+N80*50/100+O80*50/100</f>
        <v>16.818555600000003</v>
      </c>
      <c r="U80" s="32"/>
      <c r="V80" s="32"/>
      <c r="W80" s="20"/>
      <c r="X80" s="20"/>
      <c r="Y80" s="20"/>
      <c r="Z80" s="20"/>
      <c r="AA80" s="20"/>
      <c r="AB80" s="21"/>
      <c r="AC80" s="20"/>
      <c r="AD80" s="20"/>
      <c r="AE80" s="18"/>
      <c r="AF80" s="18"/>
      <c r="AG80" s="18"/>
      <c r="AH80" s="18"/>
      <c r="AI80" s="18"/>
      <c r="AJ80" s="18"/>
      <c r="AK80" s="35"/>
      <c r="AL80" s="37"/>
      <c r="BR80" s="6"/>
    </row>
    <row r="81" spans="1:70" ht="15">
      <c r="A81" s="23"/>
      <c r="B81" s="23" t="s">
        <v>148</v>
      </c>
      <c r="C81" s="24" t="s">
        <v>149</v>
      </c>
      <c r="D81" s="25" t="s">
        <v>26</v>
      </c>
      <c r="E81" s="26">
        <v>22.3</v>
      </c>
      <c r="F81" s="26">
        <v>23.415</v>
      </c>
      <c r="G81" s="27">
        <v>25.7565</v>
      </c>
      <c r="H81" s="27">
        <v>28.24200225</v>
      </c>
      <c r="I81" s="28" t="s">
        <v>100</v>
      </c>
      <c r="J81" s="29">
        <f t="shared" si="135"/>
        <v>4.999999999999986</v>
      </c>
      <c r="K81" s="29">
        <f t="shared" si="136"/>
        <v>10.000000000000014</v>
      </c>
      <c r="L81" s="30">
        <f t="shared" si="137"/>
        <v>28.5639585</v>
      </c>
      <c r="M81" s="30">
        <f t="shared" si="138"/>
        <v>29.568461999999997</v>
      </c>
      <c r="N81" s="31">
        <f t="shared" si="139"/>
        <v>26.0913345</v>
      </c>
      <c r="O81" s="31">
        <f t="shared" si="140"/>
        <v>30.39267</v>
      </c>
      <c r="P81" s="31">
        <f t="shared" si="141"/>
        <v>32.45318999999999</v>
      </c>
      <c r="Q81" s="31">
        <f t="shared" si="142"/>
        <v>29.310896999999997</v>
      </c>
      <c r="R81" s="31">
        <f t="shared" si="143"/>
        <v>32.3759205</v>
      </c>
      <c r="S81" s="31">
        <f t="shared" si="144"/>
        <v>35.47957875</v>
      </c>
      <c r="T81" s="36">
        <f t="shared" si="145"/>
        <v>28.24200225</v>
      </c>
      <c r="U81" s="32"/>
      <c r="V81" s="32"/>
      <c r="W81" s="20"/>
      <c r="X81" s="20"/>
      <c r="Y81" s="20"/>
      <c r="Z81" s="20"/>
      <c r="AA81" s="20"/>
      <c r="AB81" s="21"/>
      <c r="AC81" s="20"/>
      <c r="AD81" s="20"/>
      <c r="AE81" s="18"/>
      <c r="AF81" s="18"/>
      <c r="AG81" s="18"/>
      <c r="AH81" s="18"/>
      <c r="AI81" s="18"/>
      <c r="AJ81" s="18"/>
      <c r="AK81" s="35"/>
      <c r="AL81" s="37"/>
      <c r="BR81" s="6"/>
    </row>
    <row r="82" spans="1:70" ht="15">
      <c r="A82" s="23"/>
      <c r="B82" s="23" t="s">
        <v>150</v>
      </c>
      <c r="C82" s="24" t="s">
        <v>151</v>
      </c>
      <c r="D82" s="25" t="s">
        <v>26</v>
      </c>
      <c r="E82" s="26">
        <v>46.4</v>
      </c>
      <c r="F82" s="26">
        <v>48.72</v>
      </c>
      <c r="G82" s="27">
        <v>53.592</v>
      </c>
      <c r="H82" s="27">
        <v>58.76362799999998</v>
      </c>
      <c r="I82" s="28" t="s">
        <v>100</v>
      </c>
      <c r="J82" s="29">
        <f t="shared" si="135"/>
        <v>5</v>
      </c>
      <c r="K82" s="29">
        <f t="shared" si="136"/>
        <v>10.000000000000014</v>
      </c>
      <c r="L82" s="30">
        <f t="shared" si="137"/>
        <v>59.433527999999995</v>
      </c>
      <c r="M82" s="30">
        <f t="shared" si="138"/>
        <v>61.523616</v>
      </c>
      <c r="N82" s="31">
        <f t="shared" si="139"/>
        <v>54.28869599999999</v>
      </c>
      <c r="O82" s="31">
        <f t="shared" si="140"/>
        <v>63.238559999999985</v>
      </c>
      <c r="P82" s="31">
        <f t="shared" si="141"/>
        <v>67.52591999999999</v>
      </c>
      <c r="Q82" s="31">
        <f t="shared" si="142"/>
        <v>60.98769599999999</v>
      </c>
      <c r="R82" s="31">
        <f t="shared" si="143"/>
        <v>67.36514399999999</v>
      </c>
      <c r="S82" s="31">
        <f t="shared" si="144"/>
        <v>73.82298</v>
      </c>
      <c r="T82" s="36">
        <f t="shared" si="145"/>
        <v>58.76362799999998</v>
      </c>
      <c r="U82" s="32"/>
      <c r="V82" s="32"/>
      <c r="W82" s="20"/>
      <c r="X82" s="20"/>
      <c r="Y82" s="20"/>
      <c r="Z82" s="20"/>
      <c r="AA82" s="20"/>
      <c r="AB82" s="21"/>
      <c r="AC82" s="20"/>
      <c r="AD82" s="20"/>
      <c r="AE82" s="18"/>
      <c r="AF82" s="18"/>
      <c r="AG82" s="18"/>
      <c r="AH82" s="18"/>
      <c r="AI82" s="18"/>
      <c r="AJ82" s="18"/>
      <c r="AK82" s="35"/>
      <c r="AL82" s="37"/>
      <c r="BR82" s="6"/>
    </row>
    <row r="83" spans="1:70" ht="15">
      <c r="A83" s="23"/>
      <c r="B83" s="23" t="s">
        <v>152</v>
      </c>
      <c r="C83" s="24" t="s">
        <v>153</v>
      </c>
      <c r="D83" s="25" t="s">
        <v>26</v>
      </c>
      <c r="E83" s="26">
        <v>59.04</v>
      </c>
      <c r="F83" s="26">
        <v>61.992</v>
      </c>
      <c r="G83" s="27">
        <v>68.1912</v>
      </c>
      <c r="H83" s="27">
        <v>74.7716508</v>
      </c>
      <c r="I83" s="28" t="s">
        <v>100</v>
      </c>
      <c r="J83" s="29">
        <f t="shared" si="135"/>
        <v>5</v>
      </c>
      <c r="K83" s="29">
        <f t="shared" si="136"/>
        <v>9.999999999999986</v>
      </c>
      <c r="L83" s="30">
        <f t="shared" si="137"/>
        <v>75.62404079999999</v>
      </c>
      <c r="M83" s="30">
        <f t="shared" si="138"/>
        <v>78.28349759999999</v>
      </c>
      <c r="N83" s="31">
        <f t="shared" si="139"/>
        <v>69.07768560000001</v>
      </c>
      <c r="O83" s="31">
        <f t="shared" si="140"/>
        <v>80.465616</v>
      </c>
      <c r="P83" s="31">
        <f t="shared" si="141"/>
        <v>85.920912</v>
      </c>
      <c r="Q83" s="31">
        <f t="shared" si="142"/>
        <v>77.60158559999999</v>
      </c>
      <c r="R83" s="31">
        <f t="shared" si="143"/>
        <v>85.7163384</v>
      </c>
      <c r="S83" s="31">
        <f t="shared" si="144"/>
        <v>93.93337799999999</v>
      </c>
      <c r="T83" s="36">
        <f t="shared" si="145"/>
        <v>74.7716508</v>
      </c>
      <c r="U83" s="32"/>
      <c r="V83" s="32"/>
      <c r="W83" s="20"/>
      <c r="X83" s="20"/>
      <c r="Y83" s="20"/>
      <c r="Z83" s="20"/>
      <c r="AA83" s="20"/>
      <c r="AB83" s="21"/>
      <c r="AC83" s="20"/>
      <c r="AD83" s="20"/>
      <c r="AE83" s="18"/>
      <c r="AF83" s="18"/>
      <c r="AG83" s="18"/>
      <c r="AH83" s="18"/>
      <c r="AI83" s="18"/>
      <c r="AJ83" s="18"/>
      <c r="AK83" s="35"/>
      <c r="AL83" s="37"/>
      <c r="BR83" s="6"/>
    </row>
    <row r="84" spans="1:70" ht="15">
      <c r="A84" s="23"/>
      <c r="B84" s="23" t="s">
        <v>154</v>
      </c>
      <c r="C84" s="24" t="s">
        <v>155</v>
      </c>
      <c r="D84" s="38"/>
      <c r="E84" s="26"/>
      <c r="F84" s="26"/>
      <c r="G84" s="27"/>
      <c r="H84" s="27"/>
      <c r="I84" s="18"/>
      <c r="J84" s="39"/>
      <c r="K84" s="39"/>
      <c r="L84" s="30"/>
      <c r="M84" s="30"/>
      <c r="N84" s="31"/>
      <c r="O84" s="31"/>
      <c r="P84" s="31"/>
      <c r="Q84" s="31"/>
      <c r="R84" s="31"/>
      <c r="S84" s="31"/>
      <c r="T84" s="19"/>
      <c r="U84" s="32"/>
      <c r="V84" s="32"/>
      <c r="W84" s="20"/>
      <c r="X84" s="20"/>
      <c r="Y84" s="20"/>
      <c r="Z84" s="20"/>
      <c r="AA84" s="20"/>
      <c r="AB84" s="21"/>
      <c r="AC84" s="20"/>
      <c r="AD84" s="20"/>
      <c r="AE84" s="18"/>
      <c r="AF84" s="18"/>
      <c r="AG84" s="18"/>
      <c r="AH84" s="18"/>
      <c r="AI84" s="18"/>
      <c r="AJ84" s="18"/>
      <c r="AK84" s="35"/>
      <c r="AL84" s="37"/>
      <c r="BR84" s="6"/>
    </row>
    <row r="85" spans="1:70" ht="15">
      <c r="A85" s="23"/>
      <c r="B85" s="23" t="s">
        <v>156</v>
      </c>
      <c r="C85" s="24" t="s">
        <v>147</v>
      </c>
      <c r="D85" s="25" t="s">
        <v>26</v>
      </c>
      <c r="E85" s="26">
        <v>46.99</v>
      </c>
      <c r="F85" s="26">
        <v>49.3395</v>
      </c>
      <c r="G85" s="27">
        <v>54.27345</v>
      </c>
      <c r="H85" s="27">
        <v>59.510837925000004</v>
      </c>
      <c r="I85" s="28" t="s">
        <v>100</v>
      </c>
      <c r="J85" s="29">
        <f aca="true" t="shared" si="146" ref="J85:J88">(F85/E85*100)-100</f>
        <v>5</v>
      </c>
      <c r="K85" s="29">
        <f aca="true" t="shared" si="147" ref="K85:K88">(G85/F85*100)-100</f>
        <v>9.999999999999986</v>
      </c>
      <c r="L85" s="30">
        <f aca="true" t="shared" si="148" ref="L85:L88">+G85*1.109</f>
        <v>60.18925605</v>
      </c>
      <c r="M85" s="30">
        <f aca="true" t="shared" si="149" ref="M85:M88">+G85*1.148</f>
        <v>62.30592059999999</v>
      </c>
      <c r="N85" s="31">
        <f aca="true" t="shared" si="150" ref="N85:N88">+G85*(100+(16.3-J85-K85))/100</f>
        <v>54.97900485</v>
      </c>
      <c r="O85" s="31">
        <f aca="true" t="shared" si="151" ref="O85:O88">+G85*(100+(33-J85-K85))/100</f>
        <v>64.042671</v>
      </c>
      <c r="P85" s="31">
        <f aca="true" t="shared" si="152" ref="P85:P88">+G85*(100+(67.5+14.5)/2-J85-K85)/100</f>
        <v>68.384547</v>
      </c>
      <c r="Q85" s="31">
        <f aca="true" t="shared" si="153" ref="Q85:Q88">+G85+(G85*0.5)*((67.5+14.5)/2-J85-K85)/100+(G85*0.5)*0.016</f>
        <v>61.7631861</v>
      </c>
      <c r="R85" s="31">
        <f aca="true" t="shared" si="154" ref="R85:R88">+G85*(100+(40.7-J85-K85))/100</f>
        <v>68.22172665000001</v>
      </c>
      <c r="S85" s="31">
        <f aca="true" t="shared" si="155" ref="S85:S88">+G85+(G85*0.5)*(88.9-J85-K85)/100+(G85*0.5)*0.016</f>
        <v>74.761677375</v>
      </c>
      <c r="T85" s="36">
        <f aca="true" t="shared" si="156" ref="T85:T88">+N85*50/100+O85*50/100</f>
        <v>59.510837925000004</v>
      </c>
      <c r="U85" s="32"/>
      <c r="V85" s="32"/>
      <c r="W85" s="20"/>
      <c r="X85" s="20"/>
      <c r="Y85" s="20"/>
      <c r="Z85" s="20"/>
      <c r="AA85" s="20"/>
      <c r="AB85" s="21"/>
      <c r="AC85" s="20"/>
      <c r="AD85" s="20"/>
      <c r="AE85" s="18"/>
      <c r="AF85" s="18"/>
      <c r="AG85" s="18"/>
      <c r="AH85" s="18"/>
      <c r="AI85" s="18"/>
      <c r="AJ85" s="18"/>
      <c r="AK85" s="35"/>
      <c r="AL85" s="37"/>
      <c r="BR85" s="6"/>
    </row>
    <row r="86" spans="1:70" ht="15">
      <c r="A86" s="23"/>
      <c r="B86" s="23" t="s">
        <v>157</v>
      </c>
      <c r="C86" s="24" t="s">
        <v>149</v>
      </c>
      <c r="D86" s="25" t="s">
        <v>26</v>
      </c>
      <c r="E86" s="26">
        <v>71.7</v>
      </c>
      <c r="F86" s="26">
        <v>75.285</v>
      </c>
      <c r="G86" s="27">
        <v>82.8135</v>
      </c>
      <c r="H86" s="27">
        <v>90.80500275</v>
      </c>
      <c r="I86" s="28" t="s">
        <v>100</v>
      </c>
      <c r="J86" s="29">
        <f t="shared" si="146"/>
        <v>4.999999999999986</v>
      </c>
      <c r="K86" s="29">
        <f t="shared" si="147"/>
        <v>10.000000000000014</v>
      </c>
      <c r="L86" s="30">
        <f t="shared" si="148"/>
        <v>91.84017150000001</v>
      </c>
      <c r="M86" s="30">
        <f t="shared" si="149"/>
        <v>95.069898</v>
      </c>
      <c r="N86" s="31">
        <f t="shared" si="150"/>
        <v>83.89007550000001</v>
      </c>
      <c r="O86" s="31">
        <f t="shared" si="151"/>
        <v>97.71993</v>
      </c>
      <c r="P86" s="31">
        <f t="shared" si="152"/>
        <v>104.34501</v>
      </c>
      <c r="Q86" s="31">
        <f t="shared" si="153"/>
        <v>94.241763</v>
      </c>
      <c r="R86" s="31">
        <f t="shared" si="154"/>
        <v>104.0965695</v>
      </c>
      <c r="S86" s="31">
        <f t="shared" si="155"/>
        <v>114.07559625000002</v>
      </c>
      <c r="T86" s="36">
        <f t="shared" si="156"/>
        <v>90.80500275</v>
      </c>
      <c r="U86" s="32"/>
      <c r="V86" s="32"/>
      <c r="W86" s="20"/>
      <c r="X86" s="20"/>
      <c r="Y86" s="20"/>
      <c r="Z86" s="20"/>
      <c r="AA86" s="20"/>
      <c r="AB86" s="21"/>
      <c r="AC86" s="20"/>
      <c r="AD86" s="20"/>
      <c r="AE86" s="18"/>
      <c r="AF86" s="18"/>
      <c r="AG86" s="18"/>
      <c r="AH86" s="18"/>
      <c r="AI86" s="18"/>
      <c r="AJ86" s="18"/>
      <c r="AK86" s="35"/>
      <c r="AL86" s="37"/>
      <c r="BR86" s="6"/>
    </row>
    <row r="87" spans="1:70" ht="15">
      <c r="A87" s="23"/>
      <c r="B87" s="23" t="s">
        <v>158</v>
      </c>
      <c r="C87" s="24" t="s">
        <v>151</v>
      </c>
      <c r="D87" s="25" t="s">
        <v>26</v>
      </c>
      <c r="E87" s="26">
        <v>101.22</v>
      </c>
      <c r="F87" s="26">
        <v>106.281</v>
      </c>
      <c r="G87" s="27">
        <v>116.9091</v>
      </c>
      <c r="H87" s="27">
        <v>128.19082815000002</v>
      </c>
      <c r="I87" s="28" t="s">
        <v>100</v>
      </c>
      <c r="J87" s="29">
        <f t="shared" si="146"/>
        <v>5</v>
      </c>
      <c r="K87" s="29">
        <f t="shared" si="147"/>
        <v>9.999999999999986</v>
      </c>
      <c r="L87" s="30">
        <f t="shared" si="148"/>
        <v>129.6521919</v>
      </c>
      <c r="M87" s="30">
        <f t="shared" si="149"/>
        <v>134.21164679999998</v>
      </c>
      <c r="N87" s="31">
        <f t="shared" si="150"/>
        <v>118.4289183</v>
      </c>
      <c r="O87" s="31">
        <f t="shared" si="151"/>
        <v>137.952738</v>
      </c>
      <c r="P87" s="31">
        <f t="shared" si="152"/>
        <v>147.30546600000002</v>
      </c>
      <c r="Q87" s="31">
        <f t="shared" si="153"/>
        <v>133.0425558</v>
      </c>
      <c r="R87" s="31">
        <f t="shared" si="154"/>
        <v>146.9547387</v>
      </c>
      <c r="S87" s="31">
        <f t="shared" si="155"/>
        <v>161.04228525000002</v>
      </c>
      <c r="T87" s="36">
        <f t="shared" si="156"/>
        <v>128.19082815000002</v>
      </c>
      <c r="U87" s="32"/>
      <c r="V87" s="32"/>
      <c r="W87" s="20"/>
      <c r="X87" s="20"/>
      <c r="Y87" s="20"/>
      <c r="Z87" s="20"/>
      <c r="AA87" s="20"/>
      <c r="AB87" s="21"/>
      <c r="AC87" s="20"/>
      <c r="AD87" s="20"/>
      <c r="AE87" s="18"/>
      <c r="AF87" s="18"/>
      <c r="AG87" s="18"/>
      <c r="AH87" s="18"/>
      <c r="AI87" s="18"/>
      <c r="AJ87" s="18"/>
      <c r="AK87" s="35"/>
      <c r="AL87" s="37"/>
      <c r="BR87" s="6"/>
    </row>
    <row r="88" spans="1:70" ht="15">
      <c r="A88" s="23"/>
      <c r="B88" s="23" t="s">
        <v>159</v>
      </c>
      <c r="C88" s="24" t="s">
        <v>153</v>
      </c>
      <c r="D88" s="25" t="s">
        <v>26</v>
      </c>
      <c r="E88" s="26">
        <v>161.49</v>
      </c>
      <c r="F88" s="26">
        <v>169.5645</v>
      </c>
      <c r="G88" s="27">
        <v>186.52095</v>
      </c>
      <c r="H88" s="27">
        <v>204.52022167500002</v>
      </c>
      <c r="I88" s="28" t="s">
        <v>100</v>
      </c>
      <c r="J88" s="29">
        <f t="shared" si="146"/>
        <v>5</v>
      </c>
      <c r="K88" s="29">
        <f t="shared" si="147"/>
        <v>9.999999999999986</v>
      </c>
      <c r="L88" s="30">
        <f t="shared" si="148"/>
        <v>206.85173355</v>
      </c>
      <c r="M88" s="30">
        <f t="shared" si="149"/>
        <v>214.12605059999999</v>
      </c>
      <c r="N88" s="31">
        <f t="shared" si="150"/>
        <v>188.94572235000004</v>
      </c>
      <c r="O88" s="31">
        <f t="shared" si="151"/>
        <v>220.09472100000002</v>
      </c>
      <c r="P88" s="31">
        <f t="shared" si="152"/>
        <v>235.01639700000004</v>
      </c>
      <c r="Q88" s="31">
        <f t="shared" si="153"/>
        <v>212.2608411</v>
      </c>
      <c r="R88" s="31">
        <f t="shared" si="154"/>
        <v>234.45683415000002</v>
      </c>
      <c r="S88" s="31">
        <f t="shared" si="155"/>
        <v>256.932608625</v>
      </c>
      <c r="T88" s="36">
        <f t="shared" si="156"/>
        <v>204.52022167500002</v>
      </c>
      <c r="U88" s="32"/>
      <c r="V88" s="32"/>
      <c r="W88" s="20"/>
      <c r="X88" s="20"/>
      <c r="Y88" s="20"/>
      <c r="Z88" s="20"/>
      <c r="AA88" s="20"/>
      <c r="AB88" s="21"/>
      <c r="AC88" s="20"/>
      <c r="AD88" s="20"/>
      <c r="AE88" s="18"/>
      <c r="AF88" s="18"/>
      <c r="AG88" s="18"/>
      <c r="AH88" s="18"/>
      <c r="AI88" s="18"/>
      <c r="AJ88" s="18"/>
      <c r="AK88" s="35"/>
      <c r="AL88" s="37"/>
      <c r="BR88" s="6"/>
    </row>
    <row r="89" spans="1:70" ht="15">
      <c r="A89" s="23"/>
      <c r="B89" s="23" t="s">
        <v>160</v>
      </c>
      <c r="C89" s="24" t="s">
        <v>161</v>
      </c>
      <c r="D89" s="38"/>
      <c r="E89" s="26"/>
      <c r="F89" s="26"/>
      <c r="G89" s="27"/>
      <c r="H89" s="27"/>
      <c r="I89" s="18"/>
      <c r="J89" s="39"/>
      <c r="K89" s="39"/>
      <c r="L89" s="30"/>
      <c r="M89" s="30"/>
      <c r="N89" s="31"/>
      <c r="O89" s="31"/>
      <c r="P89" s="31"/>
      <c r="Q89" s="31"/>
      <c r="R89" s="31"/>
      <c r="S89" s="31"/>
      <c r="T89" s="19"/>
      <c r="U89" s="32"/>
      <c r="V89" s="32"/>
      <c r="W89" s="20"/>
      <c r="X89" s="20"/>
      <c r="Y89" s="20"/>
      <c r="Z89" s="20"/>
      <c r="AA89" s="20"/>
      <c r="AB89" s="21"/>
      <c r="AC89" s="20"/>
      <c r="AD89" s="20"/>
      <c r="AE89" s="18"/>
      <c r="AF89" s="18"/>
      <c r="AG89" s="18"/>
      <c r="AH89" s="18"/>
      <c r="AI89" s="18"/>
      <c r="AJ89" s="18"/>
      <c r="AK89" s="35"/>
      <c r="AL89" s="37"/>
      <c r="BR89" s="6"/>
    </row>
    <row r="90" spans="1:70" ht="15">
      <c r="A90" s="23"/>
      <c r="B90" s="23" t="s">
        <v>162</v>
      </c>
      <c r="C90" s="24" t="s">
        <v>163</v>
      </c>
      <c r="D90" s="25" t="s">
        <v>26</v>
      </c>
      <c r="E90" s="26">
        <v>28.92</v>
      </c>
      <c r="F90" s="26">
        <v>30.366</v>
      </c>
      <c r="G90" s="27">
        <v>33.4026</v>
      </c>
      <c r="H90" s="27">
        <v>36.6259509</v>
      </c>
      <c r="I90" s="28" t="s">
        <v>100</v>
      </c>
      <c r="J90" s="29">
        <f aca="true" t="shared" si="157" ref="J90:J91">(F90/E90*100)-100</f>
        <v>4.999999999999986</v>
      </c>
      <c r="K90" s="29">
        <f aca="true" t="shared" si="158" ref="K90:K91">(G90/F90*100)-100</f>
        <v>10.000000000000014</v>
      </c>
      <c r="L90" s="30">
        <f aca="true" t="shared" si="159" ref="L90:L91">+G90*1.109</f>
        <v>37.0434834</v>
      </c>
      <c r="M90" s="30">
        <f aca="true" t="shared" si="160" ref="M90:M91">+G90*1.148</f>
        <v>38.346184799999996</v>
      </c>
      <c r="N90" s="31">
        <f aca="true" t="shared" si="161" ref="N90:N91">+G90*(100+(16.3-J90-K90))/100</f>
        <v>33.8368338</v>
      </c>
      <c r="O90" s="31">
        <f aca="true" t="shared" si="162" ref="O90:O91">+G90*(100+(33-J90-K90))/100</f>
        <v>39.415068</v>
      </c>
      <c r="P90" s="31">
        <f aca="true" t="shared" si="163" ref="P90:P91">+G90*(100+(67.5+14.5)/2-J90-K90)/100</f>
        <v>42.087275999999996</v>
      </c>
      <c r="Q90" s="31">
        <f aca="true" t="shared" si="164" ref="Q90:Q91">+G90+(G90*0.5)*((67.5+14.5)/2-J90-K90)/100+(G90*0.5)*0.016</f>
        <v>38.012158799999995</v>
      </c>
      <c r="R90" s="31">
        <f aca="true" t="shared" si="165" ref="R90:R91">+G90*(100+(40.7-J90-K90))/100</f>
        <v>41.9870682</v>
      </c>
      <c r="S90" s="31">
        <f aca="true" t="shared" si="166" ref="S90:S91">+G90+(G90*0.5)*(88.9-J90-K90)/100+(G90*0.5)*0.016</f>
        <v>46.0120815</v>
      </c>
      <c r="T90" s="36">
        <f aca="true" t="shared" si="167" ref="T90:T91">+N90*50/100+O90*50/100</f>
        <v>36.6259509</v>
      </c>
      <c r="U90" s="32"/>
      <c r="V90" s="32"/>
      <c r="W90" s="20"/>
      <c r="X90" s="20"/>
      <c r="Y90" s="20"/>
      <c r="Z90" s="20"/>
      <c r="AA90" s="20"/>
      <c r="AB90" s="21"/>
      <c r="AC90" s="20"/>
      <c r="AD90" s="20"/>
      <c r="AE90" s="18"/>
      <c r="AF90" s="18"/>
      <c r="AG90" s="18"/>
      <c r="AH90" s="18"/>
      <c r="AI90" s="18"/>
      <c r="AJ90" s="18"/>
      <c r="AK90" s="35"/>
      <c r="AL90" s="37"/>
      <c r="BR90" s="6"/>
    </row>
    <row r="91" spans="1:70" ht="15">
      <c r="A91" s="23"/>
      <c r="B91" s="23" t="s">
        <v>164</v>
      </c>
      <c r="C91" s="24" t="s">
        <v>151</v>
      </c>
      <c r="D91" s="25" t="s">
        <v>26</v>
      </c>
      <c r="E91" s="26">
        <v>43.38</v>
      </c>
      <c r="F91" s="26">
        <v>45.549</v>
      </c>
      <c r="G91" s="27">
        <v>50.1039</v>
      </c>
      <c r="H91" s="27">
        <v>54.93892635</v>
      </c>
      <c r="I91" s="28" t="s">
        <v>100</v>
      </c>
      <c r="J91" s="29">
        <f t="shared" si="157"/>
        <v>4.999999999999986</v>
      </c>
      <c r="K91" s="29">
        <f t="shared" si="158"/>
        <v>10.000000000000014</v>
      </c>
      <c r="L91" s="30">
        <f t="shared" si="159"/>
        <v>55.5652251</v>
      </c>
      <c r="M91" s="30">
        <f t="shared" si="160"/>
        <v>57.5192772</v>
      </c>
      <c r="N91" s="31">
        <f t="shared" si="161"/>
        <v>50.755250700000005</v>
      </c>
      <c r="O91" s="31">
        <f t="shared" si="162"/>
        <v>59.12260200000001</v>
      </c>
      <c r="P91" s="31">
        <f t="shared" si="163"/>
        <v>63.13091399999999</v>
      </c>
      <c r="Q91" s="31">
        <f t="shared" si="164"/>
        <v>57.0182382</v>
      </c>
      <c r="R91" s="31">
        <f t="shared" si="165"/>
        <v>62.98060230000001</v>
      </c>
      <c r="S91" s="31">
        <f t="shared" si="166"/>
        <v>69.01812225</v>
      </c>
      <c r="T91" s="36">
        <f t="shared" si="167"/>
        <v>54.93892635</v>
      </c>
      <c r="U91" s="32"/>
      <c r="V91" s="32"/>
      <c r="W91" s="20"/>
      <c r="X91" s="20"/>
      <c r="Y91" s="20"/>
      <c r="Z91" s="20"/>
      <c r="AA91" s="20"/>
      <c r="AB91" s="21"/>
      <c r="AC91" s="20"/>
      <c r="AD91" s="20"/>
      <c r="AE91" s="18"/>
      <c r="AF91" s="18"/>
      <c r="AG91" s="18"/>
      <c r="AH91" s="18"/>
      <c r="AI91" s="18"/>
      <c r="AJ91" s="18"/>
      <c r="AK91" s="35"/>
      <c r="AL91" s="37"/>
      <c r="BR91" s="6"/>
    </row>
    <row r="92" spans="1:70" ht="63.75">
      <c r="A92" s="23"/>
      <c r="B92" s="23" t="s">
        <v>165</v>
      </c>
      <c r="C92" s="24" t="s">
        <v>166</v>
      </c>
      <c r="D92" s="38"/>
      <c r="E92" s="26"/>
      <c r="F92" s="26"/>
      <c r="G92" s="27"/>
      <c r="H92" s="27"/>
      <c r="I92" s="18"/>
      <c r="J92" s="39"/>
      <c r="K92" s="39"/>
      <c r="L92" s="30"/>
      <c r="M92" s="30"/>
      <c r="N92" s="31"/>
      <c r="O92" s="31"/>
      <c r="P92" s="31"/>
      <c r="Q92" s="31"/>
      <c r="R92" s="31"/>
      <c r="S92" s="31"/>
      <c r="T92" s="19"/>
      <c r="U92" s="32" t="s">
        <v>22</v>
      </c>
      <c r="V92" s="32"/>
      <c r="W92" s="20"/>
      <c r="X92" s="20"/>
      <c r="Y92" s="20"/>
      <c r="Z92" s="20"/>
      <c r="AA92" s="20"/>
      <c r="AB92" s="21"/>
      <c r="AC92" s="20"/>
      <c r="AD92" s="20"/>
      <c r="AE92" s="18"/>
      <c r="AF92" s="18"/>
      <c r="AG92" s="18"/>
      <c r="AH92" s="18"/>
      <c r="AI92" s="18"/>
      <c r="AJ92" s="18"/>
      <c r="AK92" s="35"/>
      <c r="AL92" s="37"/>
      <c r="BR92" s="6"/>
    </row>
    <row r="93" spans="1:70" ht="15">
      <c r="A93" s="23"/>
      <c r="B93" s="23" t="s">
        <v>167</v>
      </c>
      <c r="C93" s="24" t="s">
        <v>168</v>
      </c>
      <c r="D93" s="25" t="s">
        <v>52</v>
      </c>
      <c r="E93" s="26">
        <v>38.58</v>
      </c>
      <c r="F93" s="26">
        <v>40.509</v>
      </c>
      <c r="G93" s="27">
        <v>44.5599</v>
      </c>
      <c r="H93" s="27">
        <v>48.85993035</v>
      </c>
      <c r="I93" s="28" t="s">
        <v>100</v>
      </c>
      <c r="J93" s="29">
        <f aca="true" t="shared" si="168" ref="J93:J103">(F93/E93*100)-100</f>
        <v>5</v>
      </c>
      <c r="K93" s="29">
        <f aca="true" t="shared" si="169" ref="K93:K103">(G93/F93*100)-100</f>
        <v>9.999999999999986</v>
      </c>
      <c r="L93" s="30">
        <f aca="true" t="shared" si="170" ref="L93:L103">+G93*1.109</f>
        <v>49.4169291</v>
      </c>
      <c r="M93" s="30">
        <f aca="true" t="shared" si="171" ref="M93:M103">+G93*1.148</f>
        <v>51.15476519999999</v>
      </c>
      <c r="N93" s="31">
        <f aca="true" t="shared" si="172" ref="N93:N103">+G93*(100+(16.3-J93-K93))/100</f>
        <v>45.1391787</v>
      </c>
      <c r="O93" s="31">
        <f aca="true" t="shared" si="173" ref="O93:O103">+G93*(100+(33-J93-K93))/100</f>
        <v>52.580682</v>
      </c>
      <c r="P93" s="31">
        <f aca="true" t="shared" si="174" ref="P93:P103">+G93*(100+(67.5+14.5)/2-J93-K93)/100</f>
        <v>56.14547400000001</v>
      </c>
      <c r="Q93" s="31">
        <f aca="true" t="shared" si="175" ref="Q93:Q103">+G93+(G93*0.5)*((67.5+14.5)/2-J93-K93)/100+(G93*0.5)*0.016</f>
        <v>50.709166200000006</v>
      </c>
      <c r="R93" s="31">
        <f aca="true" t="shared" si="176" ref="R93:R103">+G93*(100+(40.7-J93-K93))/100</f>
        <v>56.01179430000001</v>
      </c>
      <c r="S93" s="31">
        <f aca="true" t="shared" si="177" ref="S93:S103">+G93+(G93*0.5)*(88.9-J93-K93)/100+(G93*0.5)*0.016</f>
        <v>61.381262250000006</v>
      </c>
      <c r="T93" s="36">
        <f aca="true" t="shared" si="178" ref="T93:T103">+N93*50/100+O93*50/100</f>
        <v>48.85993035</v>
      </c>
      <c r="U93" s="32"/>
      <c r="V93" s="32"/>
      <c r="W93" s="20"/>
      <c r="X93" s="20"/>
      <c r="Y93" s="20"/>
      <c r="Z93" s="20"/>
      <c r="AA93" s="20"/>
      <c r="AB93" s="21"/>
      <c r="AC93" s="20"/>
      <c r="AD93" s="20"/>
      <c r="AE93" s="18"/>
      <c r="AF93" s="18"/>
      <c r="AG93" s="18"/>
      <c r="AH93" s="18"/>
      <c r="AI93" s="18"/>
      <c r="AJ93" s="18"/>
      <c r="AK93" s="35"/>
      <c r="AL93" s="37"/>
      <c r="BR93" s="6"/>
    </row>
    <row r="94" spans="1:70" ht="15">
      <c r="A94" s="23"/>
      <c r="B94" s="23" t="s">
        <v>169</v>
      </c>
      <c r="C94" s="24" t="s">
        <v>170</v>
      </c>
      <c r="D94" s="25" t="s">
        <v>52</v>
      </c>
      <c r="E94" s="26">
        <v>42.87</v>
      </c>
      <c r="F94" s="26">
        <v>45.0135</v>
      </c>
      <c r="G94" s="27">
        <v>49.51485</v>
      </c>
      <c r="H94" s="27">
        <v>54.293033025</v>
      </c>
      <c r="I94" s="28" t="s">
        <v>100</v>
      </c>
      <c r="J94" s="29">
        <f t="shared" si="168"/>
        <v>5</v>
      </c>
      <c r="K94" s="29">
        <f t="shared" si="169"/>
        <v>10.000000000000014</v>
      </c>
      <c r="L94" s="30">
        <f t="shared" si="170"/>
        <v>54.911968650000006</v>
      </c>
      <c r="M94" s="30">
        <f t="shared" si="171"/>
        <v>56.8430478</v>
      </c>
      <c r="N94" s="31">
        <f t="shared" si="172"/>
        <v>50.15854305</v>
      </c>
      <c r="O94" s="31">
        <f t="shared" si="173"/>
        <v>58.427522999999994</v>
      </c>
      <c r="P94" s="31">
        <f t="shared" si="174"/>
        <v>62.388710999999994</v>
      </c>
      <c r="Q94" s="31">
        <f t="shared" si="175"/>
        <v>56.3478993</v>
      </c>
      <c r="R94" s="31">
        <f t="shared" si="176"/>
        <v>62.24016645</v>
      </c>
      <c r="S94" s="31">
        <f t="shared" si="177"/>
        <v>68.206705875</v>
      </c>
      <c r="T94" s="36">
        <f t="shared" si="178"/>
        <v>54.293033025</v>
      </c>
      <c r="U94" s="32"/>
      <c r="V94" s="32"/>
      <c r="W94" s="20"/>
      <c r="X94" s="20"/>
      <c r="Y94" s="20"/>
      <c r="Z94" s="20"/>
      <c r="AA94" s="20"/>
      <c r="AB94" s="21"/>
      <c r="AC94" s="20"/>
      <c r="AD94" s="20"/>
      <c r="AE94" s="18"/>
      <c r="AF94" s="18"/>
      <c r="AG94" s="18"/>
      <c r="AH94" s="18"/>
      <c r="AI94" s="18"/>
      <c r="AJ94" s="18"/>
      <c r="AK94" s="35"/>
      <c r="AL94" s="37"/>
      <c r="BR94" s="6"/>
    </row>
    <row r="95" spans="1:70" ht="15">
      <c r="A95" s="23"/>
      <c r="B95" s="23" t="s">
        <v>171</v>
      </c>
      <c r="C95" s="24" t="s">
        <v>172</v>
      </c>
      <c r="D95" s="25" t="s">
        <v>52</v>
      </c>
      <c r="E95" s="26">
        <v>49.41</v>
      </c>
      <c r="F95" s="26">
        <v>51.8805</v>
      </c>
      <c r="G95" s="27">
        <v>57.06855</v>
      </c>
      <c r="H95" s="27">
        <v>62.575665074999996</v>
      </c>
      <c r="I95" s="28" t="s">
        <v>100</v>
      </c>
      <c r="J95" s="29">
        <f t="shared" si="168"/>
        <v>5</v>
      </c>
      <c r="K95" s="29">
        <f t="shared" si="169"/>
        <v>10.000000000000014</v>
      </c>
      <c r="L95" s="30">
        <f t="shared" si="170"/>
        <v>63.28902195</v>
      </c>
      <c r="M95" s="30">
        <f t="shared" si="171"/>
        <v>65.5146954</v>
      </c>
      <c r="N95" s="31">
        <f t="shared" si="172"/>
        <v>57.81044114999999</v>
      </c>
      <c r="O95" s="31">
        <f t="shared" si="173"/>
        <v>67.340889</v>
      </c>
      <c r="P95" s="31">
        <f t="shared" si="174"/>
        <v>71.90637299999999</v>
      </c>
      <c r="Q95" s="31">
        <f t="shared" si="175"/>
        <v>64.9440099</v>
      </c>
      <c r="R95" s="31">
        <f t="shared" si="176"/>
        <v>71.73516735</v>
      </c>
      <c r="S95" s="31">
        <f t="shared" si="177"/>
        <v>78.61192762499999</v>
      </c>
      <c r="T95" s="36">
        <f t="shared" si="178"/>
        <v>62.575665074999996</v>
      </c>
      <c r="U95" s="32"/>
      <c r="V95" s="32"/>
      <c r="W95" s="20"/>
      <c r="X95" s="20"/>
      <c r="Y95" s="20"/>
      <c r="Z95" s="20"/>
      <c r="AA95" s="20"/>
      <c r="AB95" s="21"/>
      <c r="AC95" s="20"/>
      <c r="AD95" s="20"/>
      <c r="AE95" s="18"/>
      <c r="AF95" s="18"/>
      <c r="AG95" s="18"/>
      <c r="AH95" s="18"/>
      <c r="AI95" s="18"/>
      <c r="AJ95" s="18"/>
      <c r="AK95" s="35"/>
      <c r="AL95" s="37"/>
      <c r="BR95" s="6"/>
    </row>
    <row r="96" spans="1:70" ht="15">
      <c r="A96" s="23"/>
      <c r="B96" s="23" t="s">
        <v>173</v>
      </c>
      <c r="C96" s="24" t="s">
        <v>174</v>
      </c>
      <c r="D96" s="25" t="s">
        <v>52</v>
      </c>
      <c r="E96" s="26">
        <v>56.23</v>
      </c>
      <c r="F96" s="26">
        <v>59.0415</v>
      </c>
      <c r="G96" s="27">
        <v>64.94565</v>
      </c>
      <c r="H96" s="27">
        <v>71.21290522499999</v>
      </c>
      <c r="I96" s="28" t="s">
        <v>100</v>
      </c>
      <c r="J96" s="29">
        <f t="shared" si="168"/>
        <v>5</v>
      </c>
      <c r="K96" s="29">
        <f t="shared" si="169"/>
        <v>10.000000000000014</v>
      </c>
      <c r="L96" s="30">
        <f t="shared" si="170"/>
        <v>72.02472585</v>
      </c>
      <c r="M96" s="30">
        <f t="shared" si="171"/>
        <v>74.5576062</v>
      </c>
      <c r="N96" s="31">
        <f t="shared" si="172"/>
        <v>65.78994345</v>
      </c>
      <c r="O96" s="31">
        <f t="shared" si="173"/>
        <v>76.63586699999999</v>
      </c>
      <c r="P96" s="31">
        <f t="shared" si="174"/>
        <v>81.83151899999999</v>
      </c>
      <c r="Q96" s="31">
        <f t="shared" si="175"/>
        <v>73.9081497</v>
      </c>
      <c r="R96" s="31">
        <f t="shared" si="176"/>
        <v>81.63668204999999</v>
      </c>
      <c r="S96" s="31">
        <f t="shared" si="177"/>
        <v>89.462632875</v>
      </c>
      <c r="T96" s="36">
        <f t="shared" si="178"/>
        <v>71.21290522499999</v>
      </c>
      <c r="U96" s="32"/>
      <c r="V96" s="32"/>
      <c r="W96" s="20"/>
      <c r="X96" s="20"/>
      <c r="Y96" s="20"/>
      <c r="Z96" s="20"/>
      <c r="AA96" s="20"/>
      <c r="AB96" s="21"/>
      <c r="AC96" s="20"/>
      <c r="AD96" s="20"/>
      <c r="AE96" s="18"/>
      <c r="AF96" s="18"/>
      <c r="AG96" s="18"/>
      <c r="AH96" s="18"/>
      <c r="AI96" s="18"/>
      <c r="AJ96" s="18"/>
      <c r="AK96" s="35"/>
      <c r="AL96" s="37"/>
      <c r="BR96" s="6"/>
    </row>
    <row r="97" spans="1:70" ht="15">
      <c r="A97" s="23"/>
      <c r="B97" s="23" t="s">
        <v>175</v>
      </c>
      <c r="C97" s="24" t="s">
        <v>176</v>
      </c>
      <c r="D97" s="25" t="s">
        <v>52</v>
      </c>
      <c r="E97" s="26">
        <v>58.55</v>
      </c>
      <c r="F97" s="26">
        <v>61.4775</v>
      </c>
      <c r="G97" s="27">
        <v>67.62525</v>
      </c>
      <c r="H97" s="27">
        <v>74.151086625</v>
      </c>
      <c r="I97" s="28" t="s">
        <v>100</v>
      </c>
      <c r="J97" s="29">
        <f t="shared" si="168"/>
        <v>5</v>
      </c>
      <c r="K97" s="29">
        <f t="shared" si="169"/>
        <v>9.999999999999986</v>
      </c>
      <c r="L97" s="30">
        <f t="shared" si="170"/>
        <v>74.99640224999999</v>
      </c>
      <c r="M97" s="30">
        <f t="shared" si="171"/>
        <v>77.63378699999998</v>
      </c>
      <c r="N97" s="31">
        <f t="shared" si="172"/>
        <v>68.50437825</v>
      </c>
      <c r="O97" s="31">
        <f t="shared" si="173"/>
        <v>79.79779500000001</v>
      </c>
      <c r="P97" s="31">
        <f t="shared" si="174"/>
        <v>85.20781500000001</v>
      </c>
      <c r="Q97" s="31">
        <f t="shared" si="175"/>
        <v>76.95753450000001</v>
      </c>
      <c r="R97" s="31">
        <f t="shared" si="176"/>
        <v>85.00493925</v>
      </c>
      <c r="S97" s="31">
        <f t="shared" si="177"/>
        <v>93.153781875</v>
      </c>
      <c r="T97" s="36">
        <f t="shared" si="178"/>
        <v>74.151086625</v>
      </c>
      <c r="U97" s="32"/>
      <c r="V97" s="32"/>
      <c r="W97" s="20"/>
      <c r="X97" s="20"/>
      <c r="Y97" s="20"/>
      <c r="Z97" s="20"/>
      <c r="AA97" s="20"/>
      <c r="AB97" s="21"/>
      <c r="AC97" s="20"/>
      <c r="AD97" s="20"/>
      <c r="AE97" s="18"/>
      <c r="AF97" s="18"/>
      <c r="AG97" s="18"/>
      <c r="AH97" s="18"/>
      <c r="AI97" s="18"/>
      <c r="AJ97" s="18"/>
      <c r="AK97" s="35"/>
      <c r="AL97" s="37"/>
      <c r="BR97" s="6"/>
    </row>
    <row r="98" spans="1:70" ht="15">
      <c r="A98" s="23"/>
      <c r="B98" s="23" t="s">
        <v>177</v>
      </c>
      <c r="C98" s="24" t="s">
        <v>178</v>
      </c>
      <c r="D98" s="25" t="s">
        <v>52</v>
      </c>
      <c r="E98" s="26">
        <v>63.23</v>
      </c>
      <c r="F98" s="26">
        <v>66.3915</v>
      </c>
      <c r="G98" s="27">
        <v>73.03065</v>
      </c>
      <c r="H98" s="27">
        <v>80.078107725</v>
      </c>
      <c r="I98" s="28" t="s">
        <v>100</v>
      </c>
      <c r="J98" s="29">
        <f t="shared" si="168"/>
        <v>5</v>
      </c>
      <c r="K98" s="29">
        <f t="shared" si="169"/>
        <v>10.000000000000014</v>
      </c>
      <c r="L98" s="30">
        <f t="shared" si="170"/>
        <v>80.99099084999999</v>
      </c>
      <c r="M98" s="30">
        <f t="shared" si="171"/>
        <v>83.83918619999999</v>
      </c>
      <c r="N98" s="31">
        <f t="shared" si="172"/>
        <v>73.98004844999998</v>
      </c>
      <c r="O98" s="31">
        <f t="shared" si="173"/>
        <v>86.17616699999999</v>
      </c>
      <c r="P98" s="31">
        <f t="shared" si="174"/>
        <v>92.01861899999999</v>
      </c>
      <c r="Q98" s="31">
        <f t="shared" si="175"/>
        <v>83.10887969999999</v>
      </c>
      <c r="R98" s="31">
        <f t="shared" si="176"/>
        <v>91.79952704999998</v>
      </c>
      <c r="S98" s="31">
        <f t="shared" si="177"/>
        <v>100.59972037499999</v>
      </c>
      <c r="T98" s="36">
        <f t="shared" si="178"/>
        <v>80.078107725</v>
      </c>
      <c r="U98" s="32"/>
      <c r="V98" s="32"/>
      <c r="W98" s="20"/>
      <c r="X98" s="20"/>
      <c r="Y98" s="20"/>
      <c r="Z98" s="20"/>
      <c r="AA98" s="20"/>
      <c r="AB98" s="21"/>
      <c r="AC98" s="20"/>
      <c r="AD98" s="20"/>
      <c r="AE98" s="18"/>
      <c r="AF98" s="18"/>
      <c r="AG98" s="18"/>
      <c r="AH98" s="18"/>
      <c r="AI98" s="18"/>
      <c r="AJ98" s="18"/>
      <c r="AK98" s="35"/>
      <c r="AL98" s="37"/>
      <c r="BR98" s="6"/>
    </row>
    <row r="99" spans="1:70" ht="15">
      <c r="A99" s="23"/>
      <c r="B99" s="23" t="s">
        <v>179</v>
      </c>
      <c r="C99" s="24" t="s">
        <v>180</v>
      </c>
      <c r="D99" s="25" t="s">
        <v>52</v>
      </c>
      <c r="E99" s="26">
        <v>79.35</v>
      </c>
      <c r="F99" s="26">
        <v>83.3175</v>
      </c>
      <c r="G99" s="27">
        <v>91.64925</v>
      </c>
      <c r="H99" s="27">
        <v>100.49340262499996</v>
      </c>
      <c r="I99" s="28" t="s">
        <v>100</v>
      </c>
      <c r="J99" s="29">
        <f t="shared" si="168"/>
        <v>5</v>
      </c>
      <c r="K99" s="29">
        <f t="shared" si="169"/>
        <v>10.000000000000014</v>
      </c>
      <c r="L99" s="30">
        <f t="shared" si="170"/>
        <v>101.63901824999999</v>
      </c>
      <c r="M99" s="30">
        <f t="shared" si="171"/>
        <v>105.21333899999999</v>
      </c>
      <c r="N99" s="31">
        <f t="shared" si="172"/>
        <v>92.84069024999997</v>
      </c>
      <c r="O99" s="31">
        <f t="shared" si="173"/>
        <v>108.14611499999997</v>
      </c>
      <c r="P99" s="31">
        <f t="shared" si="174"/>
        <v>115.47805499999998</v>
      </c>
      <c r="Q99" s="31">
        <f t="shared" si="175"/>
        <v>104.29684649999999</v>
      </c>
      <c r="R99" s="31">
        <f t="shared" si="176"/>
        <v>115.20310724999997</v>
      </c>
      <c r="S99" s="31">
        <f t="shared" si="177"/>
        <v>126.24684187499999</v>
      </c>
      <c r="T99" s="36">
        <f t="shared" si="178"/>
        <v>100.49340262499996</v>
      </c>
      <c r="U99" s="32"/>
      <c r="V99" s="32"/>
      <c r="W99" s="20"/>
      <c r="X99" s="20"/>
      <c r="Y99" s="20"/>
      <c r="Z99" s="20"/>
      <c r="AA99" s="20"/>
      <c r="AB99" s="21"/>
      <c r="AC99" s="20"/>
      <c r="AD99" s="20"/>
      <c r="AE99" s="18"/>
      <c r="AF99" s="18"/>
      <c r="AG99" s="18"/>
      <c r="AH99" s="18"/>
      <c r="AI99" s="18"/>
      <c r="AJ99" s="18"/>
      <c r="AK99" s="35"/>
      <c r="AL99" s="37"/>
      <c r="BR99" s="6"/>
    </row>
    <row r="100" spans="1:70" ht="15">
      <c r="A100" s="23"/>
      <c r="B100" s="23" t="s">
        <v>181</v>
      </c>
      <c r="C100" s="24" t="s">
        <v>182</v>
      </c>
      <c r="D100" s="25" t="s">
        <v>52</v>
      </c>
      <c r="E100" s="26">
        <v>94.52</v>
      </c>
      <c r="F100" s="26">
        <v>99.246</v>
      </c>
      <c r="G100" s="27">
        <v>109.1706</v>
      </c>
      <c r="H100" s="27">
        <v>119.70556289999996</v>
      </c>
      <c r="I100" s="28" t="s">
        <v>100</v>
      </c>
      <c r="J100" s="29">
        <f t="shared" si="168"/>
        <v>5</v>
      </c>
      <c r="K100" s="29">
        <f t="shared" si="169"/>
        <v>10.000000000000014</v>
      </c>
      <c r="L100" s="30">
        <f t="shared" si="170"/>
        <v>121.07019539999999</v>
      </c>
      <c r="M100" s="30">
        <f t="shared" si="171"/>
        <v>125.32784879999998</v>
      </c>
      <c r="N100" s="31">
        <f t="shared" si="172"/>
        <v>110.58981779999998</v>
      </c>
      <c r="O100" s="31">
        <f t="shared" si="173"/>
        <v>128.82130799999996</v>
      </c>
      <c r="P100" s="31">
        <f t="shared" si="174"/>
        <v>137.55495599999998</v>
      </c>
      <c r="Q100" s="31">
        <f t="shared" si="175"/>
        <v>124.2361428</v>
      </c>
      <c r="R100" s="31">
        <f t="shared" si="176"/>
        <v>137.22744419999998</v>
      </c>
      <c r="S100" s="31">
        <f t="shared" si="177"/>
        <v>150.3825015</v>
      </c>
      <c r="T100" s="36">
        <f t="shared" si="178"/>
        <v>119.70556289999996</v>
      </c>
      <c r="U100" s="32"/>
      <c r="V100" s="32"/>
      <c r="W100" s="20"/>
      <c r="X100" s="20"/>
      <c r="Y100" s="20"/>
      <c r="Z100" s="20"/>
      <c r="AA100" s="20"/>
      <c r="AB100" s="21"/>
      <c r="AC100" s="20"/>
      <c r="AD100" s="20"/>
      <c r="AE100" s="18"/>
      <c r="AF100" s="18"/>
      <c r="AG100" s="18"/>
      <c r="AH100" s="18"/>
      <c r="AI100" s="18"/>
      <c r="AJ100" s="18"/>
      <c r="AK100" s="35"/>
      <c r="AL100" s="37"/>
      <c r="BR100" s="6"/>
    </row>
    <row r="101" spans="1:70" ht="15">
      <c r="A101" s="23"/>
      <c r="B101" s="23" t="s">
        <v>183</v>
      </c>
      <c r="C101" s="24" t="s">
        <v>184</v>
      </c>
      <c r="D101" s="25" t="s">
        <v>52</v>
      </c>
      <c r="E101" s="26">
        <v>112.21</v>
      </c>
      <c r="F101" s="26">
        <v>117.8205</v>
      </c>
      <c r="G101" s="27">
        <v>129.60255</v>
      </c>
      <c r="H101" s="27">
        <v>142.109196075</v>
      </c>
      <c r="I101" s="28" t="s">
        <v>100</v>
      </c>
      <c r="J101" s="29">
        <f t="shared" si="168"/>
        <v>5</v>
      </c>
      <c r="K101" s="29">
        <f t="shared" si="169"/>
        <v>10.000000000000014</v>
      </c>
      <c r="L101" s="30">
        <f t="shared" si="170"/>
        <v>143.72922795</v>
      </c>
      <c r="M101" s="30">
        <f t="shared" si="171"/>
        <v>148.7837274</v>
      </c>
      <c r="N101" s="31">
        <f t="shared" si="172"/>
        <v>131.28738314999998</v>
      </c>
      <c r="O101" s="31">
        <f t="shared" si="173"/>
        <v>152.931009</v>
      </c>
      <c r="P101" s="31">
        <f t="shared" si="174"/>
        <v>163.299213</v>
      </c>
      <c r="Q101" s="31">
        <f t="shared" si="175"/>
        <v>147.48770190000002</v>
      </c>
      <c r="R101" s="31">
        <f t="shared" si="176"/>
        <v>162.91040535</v>
      </c>
      <c r="S101" s="31">
        <f t="shared" si="177"/>
        <v>178.527512625</v>
      </c>
      <c r="T101" s="36">
        <f t="shared" si="178"/>
        <v>142.109196075</v>
      </c>
      <c r="U101" s="32"/>
      <c r="V101" s="32"/>
      <c r="W101" s="20"/>
      <c r="X101" s="20"/>
      <c r="Y101" s="20"/>
      <c r="Z101" s="20"/>
      <c r="AA101" s="20"/>
      <c r="AB101" s="21"/>
      <c r="AC101" s="20"/>
      <c r="AD101" s="20"/>
      <c r="AE101" s="18"/>
      <c r="AF101" s="18"/>
      <c r="AG101" s="18"/>
      <c r="AH101" s="18"/>
      <c r="AI101" s="18"/>
      <c r="AJ101" s="18"/>
      <c r="AK101" s="35"/>
      <c r="AL101" s="37"/>
      <c r="BR101" s="6"/>
    </row>
    <row r="102" spans="1:70" ht="15">
      <c r="A102" s="23"/>
      <c r="B102" s="23" t="s">
        <v>185</v>
      </c>
      <c r="C102" s="24" t="s">
        <v>186</v>
      </c>
      <c r="D102" s="25" t="s">
        <v>52</v>
      </c>
      <c r="E102" s="26">
        <v>146.28</v>
      </c>
      <c r="F102" s="26">
        <v>153.594</v>
      </c>
      <c r="G102" s="27">
        <v>168.9534</v>
      </c>
      <c r="H102" s="27">
        <v>185.25740310000003</v>
      </c>
      <c r="I102" s="28" t="s">
        <v>100</v>
      </c>
      <c r="J102" s="29">
        <f t="shared" si="168"/>
        <v>5</v>
      </c>
      <c r="K102" s="29">
        <f t="shared" si="169"/>
        <v>9.999999999999986</v>
      </c>
      <c r="L102" s="30">
        <f t="shared" si="170"/>
        <v>187.36932059999998</v>
      </c>
      <c r="M102" s="30">
        <f t="shared" si="171"/>
        <v>193.95850319999997</v>
      </c>
      <c r="N102" s="31">
        <f t="shared" si="172"/>
        <v>171.1497942</v>
      </c>
      <c r="O102" s="31">
        <f t="shared" si="173"/>
        <v>199.36501200000004</v>
      </c>
      <c r="P102" s="31">
        <f t="shared" si="174"/>
        <v>212.88128400000002</v>
      </c>
      <c r="Q102" s="31">
        <f t="shared" si="175"/>
        <v>192.2689692</v>
      </c>
      <c r="R102" s="31">
        <f t="shared" si="176"/>
        <v>212.37442380000002</v>
      </c>
      <c r="S102" s="31">
        <f t="shared" si="177"/>
        <v>232.7333085</v>
      </c>
      <c r="T102" s="36">
        <f t="shared" si="178"/>
        <v>185.25740310000003</v>
      </c>
      <c r="U102" s="32"/>
      <c r="V102" s="32"/>
      <c r="W102" s="20"/>
      <c r="X102" s="20"/>
      <c r="Y102" s="20"/>
      <c r="Z102" s="20"/>
      <c r="AA102" s="20"/>
      <c r="AB102" s="21"/>
      <c r="AC102" s="20"/>
      <c r="AD102" s="20"/>
      <c r="AE102" s="18"/>
      <c r="AF102" s="18"/>
      <c r="AG102" s="18"/>
      <c r="AH102" s="18"/>
      <c r="AI102" s="18"/>
      <c r="AJ102" s="18"/>
      <c r="AK102" s="35"/>
      <c r="AL102" s="37"/>
      <c r="BR102" s="6"/>
    </row>
    <row r="103" spans="1:70" ht="15">
      <c r="A103" s="23"/>
      <c r="B103" s="23" t="s">
        <v>187</v>
      </c>
      <c r="C103" s="24" t="s">
        <v>188</v>
      </c>
      <c r="D103" s="25" t="s">
        <v>52</v>
      </c>
      <c r="E103" s="26">
        <v>154.31</v>
      </c>
      <c r="F103" s="26">
        <v>162.0255</v>
      </c>
      <c r="G103" s="27">
        <v>178.22805</v>
      </c>
      <c r="H103" s="27">
        <v>195.42705682499997</v>
      </c>
      <c r="I103" s="28" t="s">
        <v>100</v>
      </c>
      <c r="J103" s="29">
        <f t="shared" si="168"/>
        <v>5</v>
      </c>
      <c r="K103" s="29">
        <f t="shared" si="169"/>
        <v>10.000000000000014</v>
      </c>
      <c r="L103" s="30">
        <f t="shared" si="170"/>
        <v>197.65490745</v>
      </c>
      <c r="M103" s="30">
        <f t="shared" si="171"/>
        <v>204.6058014</v>
      </c>
      <c r="N103" s="31">
        <f t="shared" si="172"/>
        <v>180.54501464999998</v>
      </c>
      <c r="O103" s="31">
        <f t="shared" si="173"/>
        <v>210.30909899999997</v>
      </c>
      <c r="P103" s="31">
        <f t="shared" si="174"/>
        <v>224.56734299999997</v>
      </c>
      <c r="Q103" s="31">
        <f t="shared" si="175"/>
        <v>202.8235209</v>
      </c>
      <c r="R103" s="31">
        <f t="shared" si="176"/>
        <v>224.03265884999996</v>
      </c>
      <c r="S103" s="31">
        <f t="shared" si="177"/>
        <v>245.50913887500002</v>
      </c>
      <c r="T103" s="36">
        <f t="shared" si="178"/>
        <v>195.42705682499997</v>
      </c>
      <c r="U103" s="32"/>
      <c r="V103" s="32"/>
      <c r="W103" s="20"/>
      <c r="X103" s="20"/>
      <c r="Y103" s="20"/>
      <c r="Z103" s="20"/>
      <c r="AA103" s="20"/>
      <c r="AB103" s="21"/>
      <c r="AC103" s="20"/>
      <c r="AD103" s="20"/>
      <c r="AE103" s="18"/>
      <c r="AF103" s="18"/>
      <c r="AG103" s="18"/>
      <c r="AH103" s="18"/>
      <c r="AI103" s="18"/>
      <c r="AJ103" s="18"/>
      <c r="AK103" s="35"/>
      <c r="AL103" s="37"/>
      <c r="BR103" s="6"/>
    </row>
    <row r="104" spans="1:70" ht="63.75">
      <c r="A104" s="23"/>
      <c r="B104" s="23" t="s">
        <v>189</v>
      </c>
      <c r="C104" s="24" t="s">
        <v>190</v>
      </c>
      <c r="D104" s="38"/>
      <c r="E104" s="26"/>
      <c r="F104" s="26"/>
      <c r="G104" s="27"/>
      <c r="H104" s="27"/>
      <c r="I104" s="18"/>
      <c r="J104" s="39"/>
      <c r="K104" s="39"/>
      <c r="L104" s="30"/>
      <c r="M104" s="30"/>
      <c r="N104" s="31"/>
      <c r="O104" s="31"/>
      <c r="P104" s="31"/>
      <c r="Q104" s="31"/>
      <c r="R104" s="31"/>
      <c r="S104" s="31"/>
      <c r="T104" s="19"/>
      <c r="U104" s="32" t="s">
        <v>22</v>
      </c>
      <c r="V104" s="32"/>
      <c r="W104" s="20"/>
      <c r="X104" s="20"/>
      <c r="Y104" s="20"/>
      <c r="Z104" s="20"/>
      <c r="AA104" s="20"/>
      <c r="AB104" s="21"/>
      <c r="AC104" s="20"/>
      <c r="AD104" s="20"/>
      <c r="AE104" s="18"/>
      <c r="AF104" s="18"/>
      <c r="AG104" s="18"/>
      <c r="AH104" s="18"/>
      <c r="AI104" s="18"/>
      <c r="AJ104" s="18"/>
      <c r="AK104" s="35"/>
      <c r="AL104" s="37"/>
      <c r="BR104" s="6"/>
    </row>
    <row r="105" spans="1:70" ht="15">
      <c r="A105" s="23"/>
      <c r="B105" s="23" t="s">
        <v>191</v>
      </c>
      <c r="C105" s="24" t="s">
        <v>168</v>
      </c>
      <c r="D105" s="25" t="s">
        <v>52</v>
      </c>
      <c r="E105" s="26">
        <v>40.17</v>
      </c>
      <c r="F105" s="26">
        <v>42.1785</v>
      </c>
      <c r="G105" s="27">
        <v>46.39635</v>
      </c>
      <c r="H105" s="27">
        <v>50.87359777500001</v>
      </c>
      <c r="I105" s="28" t="s">
        <v>100</v>
      </c>
      <c r="J105" s="29">
        <f aca="true" t="shared" si="179" ref="J105:J114">(F105/E105*100)-100</f>
        <v>5</v>
      </c>
      <c r="K105" s="29">
        <f aca="true" t="shared" si="180" ref="K105:K114">(G105/F105*100)-100</f>
        <v>9.999999999999986</v>
      </c>
      <c r="L105" s="30">
        <f aca="true" t="shared" si="181" ref="L105:L114">+G105*1.109</f>
        <v>51.45355215</v>
      </c>
      <c r="M105" s="30">
        <f aca="true" t="shared" si="182" ref="M105:M114">+G105*1.148</f>
        <v>53.26300979999999</v>
      </c>
      <c r="N105" s="31">
        <f aca="true" t="shared" si="183" ref="N105:N114">+G105*(100+(16.3-J105-K105))/100</f>
        <v>46.99950255000001</v>
      </c>
      <c r="O105" s="31">
        <f aca="true" t="shared" si="184" ref="O105:O114">+G105*(100+(33-J105-K105))/100</f>
        <v>54.747693000000005</v>
      </c>
      <c r="P105" s="31">
        <f aca="true" t="shared" si="185" ref="P105:P114">+G105*(100+(67.5+14.5)/2-J105-K105)/100</f>
        <v>58.45940100000001</v>
      </c>
      <c r="Q105" s="31">
        <f aca="true" t="shared" si="186" ref="Q105:Q114">+G105+(G105*0.5)*((67.5+14.5)/2-J105-K105)/100+(G105*0.5)*0.016</f>
        <v>52.7990463</v>
      </c>
      <c r="R105" s="31">
        <f aca="true" t="shared" si="187" ref="R105:R114">+G105*(100+(40.7-J105-K105))/100</f>
        <v>58.32021195</v>
      </c>
      <c r="S105" s="31">
        <f aca="true" t="shared" si="188" ref="S105:S114">+G105+(G105*0.5)*(88.9-J105-K105)/100+(G105*0.5)*0.016</f>
        <v>63.910972125</v>
      </c>
      <c r="T105" s="36">
        <f aca="true" t="shared" si="189" ref="T105:T114">+N105*50/100+O105*50/100</f>
        <v>50.87359777500001</v>
      </c>
      <c r="U105" s="32"/>
      <c r="V105" s="32"/>
      <c r="W105" s="20"/>
      <c r="X105" s="20"/>
      <c r="Y105" s="20"/>
      <c r="Z105" s="20"/>
      <c r="AA105" s="20"/>
      <c r="AB105" s="21"/>
      <c r="AC105" s="20"/>
      <c r="AD105" s="20"/>
      <c r="AE105" s="18"/>
      <c r="AF105" s="18"/>
      <c r="AG105" s="18"/>
      <c r="AH105" s="18"/>
      <c r="AI105" s="18"/>
      <c r="AJ105" s="18"/>
      <c r="AK105" s="35"/>
      <c r="AL105" s="37"/>
      <c r="BR105" s="6"/>
    </row>
    <row r="106" spans="1:70" ht="15">
      <c r="A106" s="23"/>
      <c r="B106" s="23" t="s">
        <v>192</v>
      </c>
      <c r="C106" s="24" t="s">
        <v>193</v>
      </c>
      <c r="D106" s="25" t="s">
        <v>52</v>
      </c>
      <c r="E106" s="26">
        <v>54.12</v>
      </c>
      <c r="F106" s="26">
        <v>56.826</v>
      </c>
      <c r="G106" s="27">
        <v>62.5086</v>
      </c>
      <c r="H106" s="27">
        <v>68.54067989999999</v>
      </c>
      <c r="I106" s="28" t="s">
        <v>100</v>
      </c>
      <c r="J106" s="29">
        <f t="shared" si="179"/>
        <v>5</v>
      </c>
      <c r="K106" s="29">
        <f t="shared" si="180"/>
        <v>10.000000000000014</v>
      </c>
      <c r="L106" s="30">
        <f t="shared" si="181"/>
        <v>69.3220374</v>
      </c>
      <c r="M106" s="30">
        <f t="shared" si="182"/>
        <v>71.7598728</v>
      </c>
      <c r="N106" s="31">
        <f t="shared" si="183"/>
        <v>63.32121179999999</v>
      </c>
      <c r="O106" s="31">
        <f t="shared" si="184"/>
        <v>73.76014799999999</v>
      </c>
      <c r="P106" s="31">
        <f t="shared" si="185"/>
        <v>78.76083599999998</v>
      </c>
      <c r="Q106" s="31">
        <f t="shared" si="186"/>
        <v>71.13478679999999</v>
      </c>
      <c r="R106" s="31">
        <f t="shared" si="187"/>
        <v>78.5733102</v>
      </c>
      <c r="S106" s="31">
        <f t="shared" si="188"/>
        <v>86.10559649999999</v>
      </c>
      <c r="T106" s="36">
        <f t="shared" si="189"/>
        <v>68.54067989999999</v>
      </c>
      <c r="U106" s="32"/>
      <c r="V106" s="32"/>
      <c r="W106" s="20"/>
      <c r="X106" s="20"/>
      <c r="Y106" s="20"/>
      <c r="Z106" s="20"/>
      <c r="AA106" s="20"/>
      <c r="AB106" s="21"/>
      <c r="AC106" s="20"/>
      <c r="AD106" s="20"/>
      <c r="AE106" s="18"/>
      <c r="AF106" s="18"/>
      <c r="AG106" s="18"/>
      <c r="AH106" s="18"/>
      <c r="AI106" s="18"/>
      <c r="AJ106" s="18"/>
      <c r="AK106" s="35"/>
      <c r="AL106" s="37"/>
      <c r="BR106" s="6"/>
    </row>
    <row r="107" spans="1:70" ht="15">
      <c r="A107" s="23"/>
      <c r="B107" s="23" t="s">
        <v>194</v>
      </c>
      <c r="C107" s="24" t="s">
        <v>195</v>
      </c>
      <c r="D107" s="25" t="s">
        <v>52</v>
      </c>
      <c r="E107" s="26">
        <v>57.43</v>
      </c>
      <c r="F107" s="26">
        <v>60.3015</v>
      </c>
      <c r="G107" s="27">
        <v>66.33165</v>
      </c>
      <c r="H107" s="27">
        <v>72.73265422499999</v>
      </c>
      <c r="I107" s="28" t="s">
        <v>100</v>
      </c>
      <c r="J107" s="29">
        <f t="shared" si="179"/>
        <v>5</v>
      </c>
      <c r="K107" s="29">
        <f t="shared" si="180"/>
        <v>10.000000000000014</v>
      </c>
      <c r="L107" s="30">
        <f t="shared" si="181"/>
        <v>73.56179985</v>
      </c>
      <c r="M107" s="30">
        <f t="shared" si="182"/>
        <v>76.14873419999999</v>
      </c>
      <c r="N107" s="31">
        <f t="shared" si="183"/>
        <v>67.19396144999999</v>
      </c>
      <c r="O107" s="31">
        <f t="shared" si="184"/>
        <v>78.27134699999999</v>
      </c>
      <c r="P107" s="31">
        <f t="shared" si="185"/>
        <v>83.577879</v>
      </c>
      <c r="Q107" s="31">
        <f t="shared" si="186"/>
        <v>75.4854177</v>
      </c>
      <c r="R107" s="31">
        <f t="shared" si="187"/>
        <v>83.37888404999998</v>
      </c>
      <c r="S107" s="31">
        <f t="shared" si="188"/>
        <v>91.371847875</v>
      </c>
      <c r="T107" s="36">
        <f t="shared" si="189"/>
        <v>72.73265422499999</v>
      </c>
      <c r="U107" s="32"/>
      <c r="V107" s="32"/>
      <c r="W107" s="20"/>
      <c r="X107" s="20"/>
      <c r="Y107" s="20"/>
      <c r="Z107" s="20"/>
      <c r="AA107" s="20"/>
      <c r="AB107" s="21"/>
      <c r="AC107" s="20"/>
      <c r="AD107" s="20"/>
      <c r="AE107" s="18"/>
      <c r="AF107" s="18"/>
      <c r="AG107" s="18"/>
      <c r="AH107" s="18"/>
      <c r="AI107" s="18"/>
      <c r="AJ107" s="18"/>
      <c r="AK107" s="35"/>
      <c r="AL107" s="37"/>
      <c r="BR107" s="6"/>
    </row>
    <row r="108" spans="1:70" ht="15">
      <c r="A108" s="23"/>
      <c r="B108" s="23" t="s">
        <v>196</v>
      </c>
      <c r="C108" s="24" t="s">
        <v>197</v>
      </c>
      <c r="D108" s="25" t="s">
        <v>52</v>
      </c>
      <c r="E108" s="26">
        <v>67.81</v>
      </c>
      <c r="F108" s="26">
        <v>71.2005</v>
      </c>
      <c r="G108" s="27">
        <v>78.32055</v>
      </c>
      <c r="H108" s="27">
        <v>85.87848307500002</v>
      </c>
      <c r="I108" s="28" t="s">
        <v>100</v>
      </c>
      <c r="J108" s="29">
        <f t="shared" si="179"/>
        <v>5</v>
      </c>
      <c r="K108" s="29">
        <f t="shared" si="180"/>
        <v>9.999999999999986</v>
      </c>
      <c r="L108" s="30">
        <f t="shared" si="181"/>
        <v>86.85748995</v>
      </c>
      <c r="M108" s="30">
        <f t="shared" si="182"/>
        <v>89.91199139999999</v>
      </c>
      <c r="N108" s="31">
        <f t="shared" si="183"/>
        <v>79.33871715000001</v>
      </c>
      <c r="O108" s="31">
        <f t="shared" si="184"/>
        <v>92.41824900000002</v>
      </c>
      <c r="P108" s="31">
        <f t="shared" si="185"/>
        <v>98.68389300000001</v>
      </c>
      <c r="Q108" s="31">
        <f t="shared" si="186"/>
        <v>89.12878590000001</v>
      </c>
      <c r="R108" s="31">
        <f t="shared" si="187"/>
        <v>98.44893135000001</v>
      </c>
      <c r="S108" s="31">
        <f t="shared" si="188"/>
        <v>107.88655762500001</v>
      </c>
      <c r="T108" s="36">
        <f t="shared" si="189"/>
        <v>85.87848307500002</v>
      </c>
      <c r="U108" s="32"/>
      <c r="V108" s="32"/>
      <c r="W108" s="20"/>
      <c r="X108" s="20"/>
      <c r="Y108" s="20"/>
      <c r="Z108" s="20"/>
      <c r="AA108" s="20"/>
      <c r="AB108" s="21"/>
      <c r="AC108" s="20"/>
      <c r="AD108" s="20"/>
      <c r="AE108" s="18"/>
      <c r="AF108" s="18"/>
      <c r="AG108" s="18"/>
      <c r="AH108" s="18"/>
      <c r="AI108" s="18"/>
      <c r="AJ108" s="18"/>
      <c r="AK108" s="35"/>
      <c r="AL108" s="37"/>
      <c r="BR108" s="6"/>
    </row>
    <row r="109" spans="1:70" ht="15">
      <c r="A109" s="23"/>
      <c r="B109" s="23" t="s">
        <v>198</v>
      </c>
      <c r="C109" s="24" t="s">
        <v>199</v>
      </c>
      <c r="D109" s="25" t="s">
        <v>52</v>
      </c>
      <c r="E109" s="26">
        <v>78.77</v>
      </c>
      <c r="F109" s="26">
        <v>82.7085</v>
      </c>
      <c r="G109" s="27">
        <v>90.97935</v>
      </c>
      <c r="H109" s="27">
        <v>99.758857275</v>
      </c>
      <c r="I109" s="28" t="s">
        <v>100</v>
      </c>
      <c r="J109" s="29">
        <f t="shared" si="179"/>
        <v>5</v>
      </c>
      <c r="K109" s="29">
        <f t="shared" si="180"/>
        <v>9.999999999999986</v>
      </c>
      <c r="L109" s="30">
        <f t="shared" si="181"/>
        <v>100.89609915</v>
      </c>
      <c r="M109" s="30">
        <f t="shared" si="182"/>
        <v>104.44429379999998</v>
      </c>
      <c r="N109" s="31">
        <f t="shared" si="183"/>
        <v>92.16208155</v>
      </c>
      <c r="O109" s="31">
        <f t="shared" si="184"/>
        <v>107.35563300000001</v>
      </c>
      <c r="P109" s="31">
        <f t="shared" si="185"/>
        <v>114.633981</v>
      </c>
      <c r="Q109" s="31">
        <f t="shared" si="186"/>
        <v>103.5345003</v>
      </c>
      <c r="R109" s="31">
        <f t="shared" si="187"/>
        <v>114.36104295000001</v>
      </c>
      <c r="S109" s="31">
        <f t="shared" si="188"/>
        <v>125.324054625</v>
      </c>
      <c r="T109" s="36">
        <f t="shared" si="189"/>
        <v>99.758857275</v>
      </c>
      <c r="U109" s="32"/>
      <c r="V109" s="32"/>
      <c r="W109" s="20"/>
      <c r="X109" s="20"/>
      <c r="Y109" s="20"/>
      <c r="Z109" s="20"/>
      <c r="AA109" s="20"/>
      <c r="AB109" s="21"/>
      <c r="AC109" s="20"/>
      <c r="AD109" s="20"/>
      <c r="AE109" s="18"/>
      <c r="AF109" s="18"/>
      <c r="AG109" s="18"/>
      <c r="AH109" s="18"/>
      <c r="AI109" s="18"/>
      <c r="AJ109" s="18"/>
      <c r="AK109" s="35"/>
      <c r="AL109" s="37"/>
      <c r="BR109" s="6"/>
    </row>
    <row r="110" spans="1:70" ht="15">
      <c r="A110" s="23"/>
      <c r="B110" s="23" t="s">
        <v>200</v>
      </c>
      <c r="C110" s="24" t="s">
        <v>201</v>
      </c>
      <c r="D110" s="25" t="s">
        <v>52</v>
      </c>
      <c r="E110" s="26">
        <v>88.34</v>
      </c>
      <c r="F110" s="26">
        <v>92.757</v>
      </c>
      <c r="G110" s="27">
        <v>102.0327</v>
      </c>
      <c r="H110" s="27">
        <v>111.87885555</v>
      </c>
      <c r="I110" s="28" t="s">
        <v>100</v>
      </c>
      <c r="J110" s="29">
        <f t="shared" si="179"/>
        <v>5</v>
      </c>
      <c r="K110" s="29">
        <f t="shared" si="180"/>
        <v>10.000000000000014</v>
      </c>
      <c r="L110" s="30">
        <f t="shared" si="181"/>
        <v>113.15426430000001</v>
      </c>
      <c r="M110" s="30">
        <f t="shared" si="182"/>
        <v>117.13353959999999</v>
      </c>
      <c r="N110" s="31">
        <f t="shared" si="183"/>
        <v>103.35912509999999</v>
      </c>
      <c r="O110" s="31">
        <f t="shared" si="184"/>
        <v>120.398586</v>
      </c>
      <c r="P110" s="31">
        <f t="shared" si="185"/>
        <v>128.56120199999998</v>
      </c>
      <c r="Q110" s="31">
        <f t="shared" si="186"/>
        <v>116.1132126</v>
      </c>
      <c r="R110" s="31">
        <f t="shared" si="187"/>
        <v>128.2551039</v>
      </c>
      <c r="S110" s="31">
        <f t="shared" si="188"/>
        <v>140.55004424999998</v>
      </c>
      <c r="T110" s="36">
        <f t="shared" si="189"/>
        <v>111.87885555</v>
      </c>
      <c r="U110" s="32"/>
      <c r="V110" s="32"/>
      <c r="W110" s="20"/>
      <c r="X110" s="20"/>
      <c r="Y110" s="20"/>
      <c r="Z110" s="20"/>
      <c r="AA110" s="20"/>
      <c r="AB110" s="21"/>
      <c r="AC110" s="20"/>
      <c r="AD110" s="20"/>
      <c r="AE110" s="18"/>
      <c r="AF110" s="18"/>
      <c r="AG110" s="18"/>
      <c r="AH110" s="18"/>
      <c r="AI110" s="18"/>
      <c r="AJ110" s="18"/>
      <c r="AK110" s="35"/>
      <c r="AL110" s="37"/>
      <c r="BR110" s="6"/>
    </row>
    <row r="111" spans="1:70" ht="15">
      <c r="A111" s="23"/>
      <c r="B111" s="23" t="s">
        <v>202</v>
      </c>
      <c r="C111" s="24" t="s">
        <v>203</v>
      </c>
      <c r="D111" s="25" t="s">
        <v>52</v>
      </c>
      <c r="E111" s="26">
        <v>98.43</v>
      </c>
      <c r="F111" s="26">
        <v>103.3515</v>
      </c>
      <c r="G111" s="27">
        <v>113.68665</v>
      </c>
      <c r="H111" s="27">
        <v>124.65741172499997</v>
      </c>
      <c r="I111" s="28" t="s">
        <v>100</v>
      </c>
      <c r="J111" s="29">
        <f t="shared" si="179"/>
        <v>5</v>
      </c>
      <c r="K111" s="29">
        <f t="shared" si="180"/>
        <v>10.000000000000014</v>
      </c>
      <c r="L111" s="30">
        <f t="shared" si="181"/>
        <v>126.07849485</v>
      </c>
      <c r="M111" s="30">
        <f t="shared" si="182"/>
        <v>130.51227419999998</v>
      </c>
      <c r="N111" s="31">
        <f t="shared" si="183"/>
        <v>115.16457644999998</v>
      </c>
      <c r="O111" s="31">
        <f t="shared" si="184"/>
        <v>134.15024699999998</v>
      </c>
      <c r="P111" s="31">
        <f t="shared" si="185"/>
        <v>143.24517899999998</v>
      </c>
      <c r="Q111" s="31">
        <f t="shared" si="186"/>
        <v>129.37540769999998</v>
      </c>
      <c r="R111" s="31">
        <f t="shared" si="187"/>
        <v>142.90411905</v>
      </c>
      <c r="S111" s="31">
        <f t="shared" si="188"/>
        <v>156.60336037499997</v>
      </c>
      <c r="T111" s="36">
        <f t="shared" si="189"/>
        <v>124.65741172499997</v>
      </c>
      <c r="U111" s="32"/>
      <c r="V111" s="32"/>
      <c r="W111" s="20"/>
      <c r="X111" s="20"/>
      <c r="Y111" s="20"/>
      <c r="Z111" s="20"/>
      <c r="AA111" s="20"/>
      <c r="AB111" s="21"/>
      <c r="AC111" s="20"/>
      <c r="AD111" s="20"/>
      <c r="AE111" s="18"/>
      <c r="AF111" s="18"/>
      <c r="AG111" s="18"/>
      <c r="AH111" s="18"/>
      <c r="AI111" s="18"/>
      <c r="AJ111" s="18"/>
      <c r="AK111" s="35"/>
      <c r="AL111" s="37"/>
      <c r="BR111" s="6"/>
    </row>
    <row r="112" spans="1:70" ht="15">
      <c r="A112" s="23"/>
      <c r="B112" s="23" t="s">
        <v>204</v>
      </c>
      <c r="C112" s="24" t="s">
        <v>205</v>
      </c>
      <c r="D112" s="25" t="s">
        <v>52</v>
      </c>
      <c r="E112" s="26">
        <v>111.46</v>
      </c>
      <c r="F112" s="26">
        <v>117.033</v>
      </c>
      <c r="G112" s="27">
        <v>128.7363</v>
      </c>
      <c r="H112" s="27">
        <v>141.15935294999997</v>
      </c>
      <c r="I112" s="28" t="s">
        <v>100</v>
      </c>
      <c r="J112" s="29">
        <f t="shared" si="179"/>
        <v>5</v>
      </c>
      <c r="K112" s="29">
        <f t="shared" si="180"/>
        <v>10.000000000000014</v>
      </c>
      <c r="L112" s="30">
        <f t="shared" si="181"/>
        <v>142.7685567</v>
      </c>
      <c r="M112" s="30">
        <f t="shared" si="182"/>
        <v>147.7892724</v>
      </c>
      <c r="N112" s="31">
        <f t="shared" si="183"/>
        <v>130.40987189999998</v>
      </c>
      <c r="O112" s="31">
        <f t="shared" si="184"/>
        <v>151.90883399999998</v>
      </c>
      <c r="P112" s="31">
        <f t="shared" si="185"/>
        <v>162.20773799999998</v>
      </c>
      <c r="Q112" s="31">
        <f t="shared" si="186"/>
        <v>146.5019094</v>
      </c>
      <c r="R112" s="31">
        <f t="shared" si="187"/>
        <v>161.8215291</v>
      </c>
      <c r="S112" s="31">
        <f t="shared" si="188"/>
        <v>177.33425325</v>
      </c>
      <c r="T112" s="36">
        <f t="shared" si="189"/>
        <v>141.15935294999997</v>
      </c>
      <c r="U112" s="32"/>
      <c r="V112" s="32"/>
      <c r="W112" s="20"/>
      <c r="X112" s="20"/>
      <c r="Y112" s="20"/>
      <c r="Z112" s="20"/>
      <c r="AA112" s="20"/>
      <c r="AB112" s="21"/>
      <c r="AC112" s="20"/>
      <c r="AD112" s="20"/>
      <c r="AE112" s="18"/>
      <c r="AF112" s="18"/>
      <c r="AG112" s="18"/>
      <c r="AH112" s="18"/>
      <c r="AI112" s="18"/>
      <c r="AJ112" s="18"/>
      <c r="AK112" s="35"/>
      <c r="AL112" s="37"/>
      <c r="BR112" s="6"/>
    </row>
    <row r="113" spans="1:70" ht="15">
      <c r="A113" s="23"/>
      <c r="B113" s="23" t="s">
        <v>206</v>
      </c>
      <c r="C113" s="24" t="s">
        <v>207</v>
      </c>
      <c r="D113" s="25" t="s">
        <v>52</v>
      </c>
      <c r="E113" s="26">
        <v>121.83</v>
      </c>
      <c r="F113" s="26">
        <v>127.9215</v>
      </c>
      <c r="G113" s="27">
        <v>140.71365</v>
      </c>
      <c r="H113" s="27">
        <v>154.29251722499998</v>
      </c>
      <c r="I113" s="28" t="s">
        <v>100</v>
      </c>
      <c r="J113" s="29">
        <f t="shared" si="179"/>
        <v>5</v>
      </c>
      <c r="K113" s="29">
        <f t="shared" si="180"/>
        <v>10.000000000000014</v>
      </c>
      <c r="L113" s="30">
        <f t="shared" si="181"/>
        <v>156.05143785</v>
      </c>
      <c r="M113" s="30">
        <f t="shared" si="182"/>
        <v>161.53927019999998</v>
      </c>
      <c r="N113" s="31">
        <f t="shared" si="183"/>
        <v>142.54292744999998</v>
      </c>
      <c r="O113" s="31">
        <f t="shared" si="184"/>
        <v>166.042107</v>
      </c>
      <c r="P113" s="31">
        <f t="shared" si="185"/>
        <v>177.29919899999996</v>
      </c>
      <c r="Q113" s="31">
        <f t="shared" si="186"/>
        <v>160.13213369999997</v>
      </c>
      <c r="R113" s="31">
        <f t="shared" si="187"/>
        <v>176.87705805</v>
      </c>
      <c r="S113" s="31">
        <f t="shared" si="188"/>
        <v>193.833052875</v>
      </c>
      <c r="T113" s="36">
        <f t="shared" si="189"/>
        <v>154.29251722499998</v>
      </c>
      <c r="U113" s="32"/>
      <c r="V113" s="32"/>
      <c r="W113" s="20"/>
      <c r="X113" s="20"/>
      <c r="Y113" s="20"/>
      <c r="Z113" s="20"/>
      <c r="AA113" s="20"/>
      <c r="AB113" s="21"/>
      <c r="AC113" s="20"/>
      <c r="AD113" s="20"/>
      <c r="AE113" s="18"/>
      <c r="AF113" s="18"/>
      <c r="AG113" s="18"/>
      <c r="AH113" s="18"/>
      <c r="AI113" s="18"/>
      <c r="AJ113" s="18"/>
      <c r="AK113" s="35"/>
      <c r="AL113" s="37"/>
      <c r="BR113" s="6"/>
    </row>
    <row r="114" spans="1:70" ht="15">
      <c r="A114" s="23"/>
      <c r="B114" s="23" t="s">
        <v>208</v>
      </c>
      <c r="C114" s="24" t="s">
        <v>209</v>
      </c>
      <c r="D114" s="25" t="s">
        <v>52</v>
      </c>
      <c r="E114" s="26">
        <v>155.61</v>
      </c>
      <c r="F114" s="26">
        <v>163.3905</v>
      </c>
      <c r="G114" s="27">
        <v>179.72955</v>
      </c>
      <c r="H114" s="27">
        <v>197.07345157500004</v>
      </c>
      <c r="I114" s="28" t="s">
        <v>100</v>
      </c>
      <c r="J114" s="29">
        <f t="shared" si="179"/>
        <v>4.999999999999986</v>
      </c>
      <c r="K114" s="29">
        <f t="shared" si="180"/>
        <v>9.999999999999986</v>
      </c>
      <c r="L114" s="30">
        <f t="shared" si="181"/>
        <v>199.32007094999997</v>
      </c>
      <c r="M114" s="30">
        <f t="shared" si="182"/>
        <v>206.32952339999997</v>
      </c>
      <c r="N114" s="31">
        <f t="shared" si="183"/>
        <v>182.06603415000006</v>
      </c>
      <c r="O114" s="31">
        <f t="shared" si="184"/>
        <v>212.080869</v>
      </c>
      <c r="P114" s="31">
        <f t="shared" si="185"/>
        <v>226.459233</v>
      </c>
      <c r="Q114" s="31">
        <f t="shared" si="186"/>
        <v>204.53222790000004</v>
      </c>
      <c r="R114" s="31">
        <f t="shared" si="187"/>
        <v>225.92004435</v>
      </c>
      <c r="S114" s="31">
        <f t="shared" si="188"/>
        <v>247.57745512500003</v>
      </c>
      <c r="T114" s="36">
        <f t="shared" si="189"/>
        <v>197.07345157500004</v>
      </c>
      <c r="U114" s="32"/>
      <c r="V114" s="32"/>
      <c r="W114" s="20"/>
      <c r="X114" s="20"/>
      <c r="Y114" s="20"/>
      <c r="Z114" s="20"/>
      <c r="AA114" s="20"/>
      <c r="AB114" s="21"/>
      <c r="AC114" s="20"/>
      <c r="AD114" s="20"/>
      <c r="AE114" s="18"/>
      <c r="AF114" s="18"/>
      <c r="AG114" s="18"/>
      <c r="AH114" s="18"/>
      <c r="AI114" s="18"/>
      <c r="AJ114" s="18"/>
      <c r="AK114" s="35"/>
      <c r="AL114" s="37"/>
      <c r="BR114" s="6"/>
    </row>
    <row r="115" spans="1:70" ht="63.75">
      <c r="A115" s="23"/>
      <c r="B115" s="23" t="s">
        <v>210</v>
      </c>
      <c r="C115" s="24" t="s">
        <v>211</v>
      </c>
      <c r="D115" s="38"/>
      <c r="E115" s="26"/>
      <c r="F115" s="26"/>
      <c r="G115" s="27"/>
      <c r="H115" s="27"/>
      <c r="I115" s="18"/>
      <c r="J115" s="39"/>
      <c r="K115" s="39"/>
      <c r="L115" s="30"/>
      <c r="M115" s="30"/>
      <c r="N115" s="31"/>
      <c r="O115" s="31"/>
      <c r="P115" s="31"/>
      <c r="Q115" s="31"/>
      <c r="R115" s="31"/>
      <c r="S115" s="31"/>
      <c r="T115" s="19"/>
      <c r="U115" s="32" t="s">
        <v>22</v>
      </c>
      <c r="V115" s="32"/>
      <c r="W115" s="20"/>
      <c r="X115" s="20"/>
      <c r="Y115" s="20"/>
      <c r="Z115" s="20"/>
      <c r="AA115" s="20"/>
      <c r="AB115" s="21"/>
      <c r="AC115" s="20"/>
      <c r="AD115" s="20"/>
      <c r="AE115" s="18"/>
      <c r="AF115" s="18"/>
      <c r="AG115" s="18"/>
      <c r="AH115" s="18"/>
      <c r="AI115" s="18"/>
      <c r="AJ115" s="18"/>
      <c r="AK115" s="35"/>
      <c r="AL115" s="37"/>
      <c r="BR115" s="6"/>
    </row>
    <row r="116" spans="1:70" ht="15">
      <c r="A116" s="23"/>
      <c r="B116" s="23" t="s">
        <v>212</v>
      </c>
      <c r="C116" s="24" t="s">
        <v>213</v>
      </c>
      <c r="D116" s="25" t="s">
        <v>52</v>
      </c>
      <c r="E116" s="26">
        <v>73.85</v>
      </c>
      <c r="F116" s="26">
        <v>77.5425</v>
      </c>
      <c r="G116" s="27">
        <v>85.29675</v>
      </c>
      <c r="H116" s="27">
        <v>93.527886375</v>
      </c>
      <c r="I116" s="28" t="s">
        <v>100</v>
      </c>
      <c r="J116" s="29">
        <f aca="true" t="shared" si="190" ref="J116:J119">(F116/E116*100)-100</f>
        <v>5</v>
      </c>
      <c r="K116" s="29">
        <f aca="true" t="shared" si="191" ref="K116:K119">(G116/F116*100)-100</f>
        <v>10.000000000000014</v>
      </c>
      <c r="L116" s="30">
        <f aca="true" t="shared" si="192" ref="L116:L119">+G116*1.109</f>
        <v>94.59409575000001</v>
      </c>
      <c r="M116" s="30">
        <f aca="true" t="shared" si="193" ref="M116:M119">+G116*1.148</f>
        <v>97.92066899999999</v>
      </c>
      <c r="N116" s="31">
        <f aca="true" t="shared" si="194" ref="N116:N119">+G116*(100+(16.3-J116-K116))/100</f>
        <v>86.40560774999999</v>
      </c>
      <c r="O116" s="31">
        <f aca="true" t="shared" si="195" ref="O116:O119">+G116*(100+(33-J116-K116))/100</f>
        <v>100.650165</v>
      </c>
      <c r="P116" s="31">
        <f aca="true" t="shared" si="196" ref="P116:P119">+G116*(100+(67.5+14.5)/2-J116-K116)/100</f>
        <v>107.473905</v>
      </c>
      <c r="Q116" s="31">
        <f aca="true" t="shared" si="197" ref="Q116:Q119">+G116+(G116*0.5)*((67.5+14.5)/2-J116-K116)/100+(G116*0.5)*0.016</f>
        <v>97.0677015</v>
      </c>
      <c r="R116" s="31">
        <f aca="true" t="shared" si="198" ref="R116:R119">+G116*(100+(40.7-J116-K116))/100</f>
        <v>107.21801475000001</v>
      </c>
      <c r="S116" s="31">
        <f aca="true" t="shared" si="199" ref="S116:S119">+G116+(G116*0.5)*(88.9-J116-K116)/100+(G116*0.5)*0.016</f>
        <v>117.496273125</v>
      </c>
      <c r="T116" s="36">
        <f aca="true" t="shared" si="200" ref="T116:T119">+N116*50/100+O116*50/100</f>
        <v>93.527886375</v>
      </c>
      <c r="U116" s="32"/>
      <c r="V116" s="32"/>
      <c r="W116" s="20"/>
      <c r="X116" s="20"/>
      <c r="Y116" s="20"/>
      <c r="Z116" s="20"/>
      <c r="AA116" s="20"/>
      <c r="AB116" s="21"/>
      <c r="AC116" s="20"/>
      <c r="AD116" s="20"/>
      <c r="AE116" s="18"/>
      <c r="AF116" s="18"/>
      <c r="AG116" s="18"/>
      <c r="AH116" s="18"/>
      <c r="AI116" s="18"/>
      <c r="AJ116" s="18"/>
      <c r="AK116" s="35"/>
      <c r="AL116" s="37"/>
      <c r="BR116" s="6"/>
    </row>
    <row r="117" spans="1:70" ht="15">
      <c r="A117" s="23"/>
      <c r="B117" s="23" t="s">
        <v>214</v>
      </c>
      <c r="C117" s="24" t="s">
        <v>215</v>
      </c>
      <c r="D117" s="25" t="s">
        <v>52</v>
      </c>
      <c r="E117" s="26">
        <v>102.72</v>
      </c>
      <c r="F117" s="26">
        <v>107.856</v>
      </c>
      <c r="G117" s="27">
        <v>118.6416</v>
      </c>
      <c r="H117" s="27">
        <v>130.0905144</v>
      </c>
      <c r="I117" s="28" t="s">
        <v>100</v>
      </c>
      <c r="J117" s="29">
        <f t="shared" si="190"/>
        <v>5</v>
      </c>
      <c r="K117" s="29">
        <f t="shared" si="191"/>
        <v>10.000000000000014</v>
      </c>
      <c r="L117" s="30">
        <f t="shared" si="192"/>
        <v>131.5735344</v>
      </c>
      <c r="M117" s="30">
        <f t="shared" si="193"/>
        <v>136.2005568</v>
      </c>
      <c r="N117" s="31">
        <f t="shared" si="194"/>
        <v>120.18394079999999</v>
      </c>
      <c r="O117" s="31">
        <f t="shared" si="195"/>
        <v>139.997088</v>
      </c>
      <c r="P117" s="31">
        <f t="shared" si="196"/>
        <v>149.48841599999997</v>
      </c>
      <c r="Q117" s="31">
        <f t="shared" si="197"/>
        <v>135.01414079999998</v>
      </c>
      <c r="R117" s="31">
        <f t="shared" si="198"/>
        <v>149.13249119999998</v>
      </c>
      <c r="S117" s="31">
        <f t="shared" si="199"/>
        <v>163.42880399999999</v>
      </c>
      <c r="T117" s="36">
        <f t="shared" si="200"/>
        <v>130.0905144</v>
      </c>
      <c r="U117" s="32"/>
      <c r="V117" s="32"/>
      <c r="W117" s="20"/>
      <c r="X117" s="20"/>
      <c r="Y117" s="20"/>
      <c r="Z117" s="20"/>
      <c r="AA117" s="20"/>
      <c r="AB117" s="21"/>
      <c r="AC117" s="20"/>
      <c r="AD117" s="20"/>
      <c r="AE117" s="18"/>
      <c r="AF117" s="18"/>
      <c r="AG117" s="18"/>
      <c r="AH117" s="18"/>
      <c r="AI117" s="18"/>
      <c r="AJ117" s="18"/>
      <c r="AK117" s="35"/>
      <c r="AL117" s="37"/>
      <c r="BR117" s="6"/>
    </row>
    <row r="118" spans="1:70" ht="15">
      <c r="A118" s="23"/>
      <c r="B118" s="23" t="s">
        <v>216</v>
      </c>
      <c r="C118" s="24" t="s">
        <v>217</v>
      </c>
      <c r="D118" s="25" t="s">
        <v>52</v>
      </c>
      <c r="E118" s="26">
        <v>128.73</v>
      </c>
      <c r="F118" s="26">
        <v>135.1665</v>
      </c>
      <c r="G118" s="27">
        <v>148.68315</v>
      </c>
      <c r="H118" s="27">
        <v>163.03107397499994</v>
      </c>
      <c r="I118" s="28" t="s">
        <v>100</v>
      </c>
      <c r="J118" s="29">
        <f t="shared" si="190"/>
        <v>5.000000000000028</v>
      </c>
      <c r="K118" s="29">
        <f t="shared" si="191"/>
        <v>10.000000000000014</v>
      </c>
      <c r="L118" s="30">
        <f t="shared" si="192"/>
        <v>164.88961335000002</v>
      </c>
      <c r="M118" s="30">
        <f t="shared" si="193"/>
        <v>170.6882562</v>
      </c>
      <c r="N118" s="31">
        <f t="shared" si="194"/>
        <v>150.61603094999995</v>
      </c>
      <c r="O118" s="31">
        <f t="shared" si="195"/>
        <v>175.44611699999993</v>
      </c>
      <c r="P118" s="31">
        <f t="shared" si="196"/>
        <v>187.34076899999997</v>
      </c>
      <c r="Q118" s="31">
        <f t="shared" si="197"/>
        <v>169.2014247</v>
      </c>
      <c r="R118" s="31">
        <f t="shared" si="198"/>
        <v>186.89471954999996</v>
      </c>
      <c r="S118" s="31">
        <f t="shared" si="199"/>
        <v>204.811039125</v>
      </c>
      <c r="T118" s="36">
        <f t="shared" si="200"/>
        <v>163.03107397499994</v>
      </c>
      <c r="U118" s="32"/>
      <c r="V118" s="32"/>
      <c r="W118" s="20"/>
      <c r="X118" s="20"/>
      <c r="Y118" s="20"/>
      <c r="Z118" s="20"/>
      <c r="AA118" s="20"/>
      <c r="AB118" s="21"/>
      <c r="AC118" s="20"/>
      <c r="AD118" s="20"/>
      <c r="AE118" s="18"/>
      <c r="AF118" s="18"/>
      <c r="AG118" s="18"/>
      <c r="AH118" s="18"/>
      <c r="AI118" s="18"/>
      <c r="AJ118" s="18"/>
      <c r="AK118" s="35"/>
      <c r="AL118" s="37"/>
      <c r="BR118" s="6"/>
    </row>
    <row r="119" spans="1:70" ht="15">
      <c r="A119" s="23"/>
      <c r="B119" s="23" t="s">
        <v>218</v>
      </c>
      <c r="C119" s="24" t="s">
        <v>219</v>
      </c>
      <c r="D119" s="25" t="s">
        <v>52</v>
      </c>
      <c r="E119" s="26">
        <v>161.01</v>
      </c>
      <c r="F119" s="26">
        <v>169.0605</v>
      </c>
      <c r="G119" s="27">
        <v>185.96655</v>
      </c>
      <c r="H119" s="27">
        <v>203.912322075</v>
      </c>
      <c r="I119" s="28" t="s">
        <v>100</v>
      </c>
      <c r="J119" s="29">
        <f t="shared" si="190"/>
        <v>5</v>
      </c>
      <c r="K119" s="29">
        <f t="shared" si="191"/>
        <v>10.000000000000014</v>
      </c>
      <c r="L119" s="30">
        <f t="shared" si="192"/>
        <v>206.23690395</v>
      </c>
      <c r="M119" s="30">
        <f t="shared" si="193"/>
        <v>213.4895994</v>
      </c>
      <c r="N119" s="31">
        <f t="shared" si="194"/>
        <v>188.38411514999999</v>
      </c>
      <c r="O119" s="31">
        <f t="shared" si="195"/>
        <v>219.440529</v>
      </c>
      <c r="P119" s="31">
        <f t="shared" si="196"/>
        <v>234.31785299999999</v>
      </c>
      <c r="Q119" s="31">
        <f t="shared" si="197"/>
        <v>211.6299339</v>
      </c>
      <c r="R119" s="31">
        <f t="shared" si="198"/>
        <v>233.75995335</v>
      </c>
      <c r="S119" s="31">
        <f t="shared" si="199"/>
        <v>256.16892262500005</v>
      </c>
      <c r="T119" s="36">
        <f t="shared" si="200"/>
        <v>203.912322075</v>
      </c>
      <c r="U119" s="32"/>
      <c r="V119" s="32"/>
      <c r="W119" s="20"/>
      <c r="X119" s="20"/>
      <c r="Y119" s="20"/>
      <c r="Z119" s="20"/>
      <c r="AA119" s="20"/>
      <c r="AB119" s="21"/>
      <c r="AC119" s="20"/>
      <c r="AD119" s="20"/>
      <c r="AE119" s="18"/>
      <c r="AF119" s="18"/>
      <c r="AG119" s="18"/>
      <c r="AH119" s="18"/>
      <c r="AI119" s="18"/>
      <c r="AJ119" s="18"/>
      <c r="AK119" s="35"/>
      <c r="AL119" s="37"/>
      <c r="BR119" s="6"/>
    </row>
    <row r="120" spans="1:70" ht="38.25">
      <c r="A120" s="23"/>
      <c r="B120" s="23" t="s">
        <v>220</v>
      </c>
      <c r="C120" s="24" t="s">
        <v>221</v>
      </c>
      <c r="D120" s="38"/>
      <c r="E120" s="26"/>
      <c r="F120" s="26"/>
      <c r="G120" s="27"/>
      <c r="H120" s="27"/>
      <c r="I120" s="18"/>
      <c r="J120" s="39"/>
      <c r="K120" s="39"/>
      <c r="L120" s="30"/>
      <c r="M120" s="30"/>
      <c r="N120" s="31"/>
      <c r="O120" s="31"/>
      <c r="P120" s="31"/>
      <c r="Q120" s="31"/>
      <c r="R120" s="31"/>
      <c r="S120" s="31"/>
      <c r="T120" s="19"/>
      <c r="U120" s="32"/>
      <c r="V120" s="32"/>
      <c r="W120" s="20"/>
      <c r="X120" s="20"/>
      <c r="Y120" s="20"/>
      <c r="Z120" s="20"/>
      <c r="AA120" s="20"/>
      <c r="AB120" s="21"/>
      <c r="AC120" s="20"/>
      <c r="AD120" s="20"/>
      <c r="AE120" s="18"/>
      <c r="AF120" s="18"/>
      <c r="AG120" s="18"/>
      <c r="AH120" s="18"/>
      <c r="AI120" s="18"/>
      <c r="AJ120" s="18"/>
      <c r="AK120" s="35"/>
      <c r="AL120" s="37"/>
      <c r="BR120" s="6"/>
    </row>
    <row r="121" spans="1:70" ht="15">
      <c r="A121" s="23"/>
      <c r="B121" s="23" t="s">
        <v>222</v>
      </c>
      <c r="C121" s="24" t="s">
        <v>223</v>
      </c>
      <c r="D121" s="25" t="s">
        <v>52</v>
      </c>
      <c r="E121" s="26">
        <v>126</v>
      </c>
      <c r="F121" s="26">
        <v>144.9</v>
      </c>
      <c r="G121" s="27">
        <v>159.39</v>
      </c>
      <c r="H121" s="27">
        <v>172.77875999999998</v>
      </c>
      <c r="I121" s="28" t="s">
        <v>224</v>
      </c>
      <c r="J121" s="40">
        <f aca="true" t="shared" si="201" ref="J121:J126">(F121/E121*100)-100</f>
        <v>15.000000000000014</v>
      </c>
      <c r="K121" s="29">
        <f aca="true" t="shared" si="202" ref="K121:K126">(G121/F121*100)-100</f>
        <v>9.999999999999986</v>
      </c>
      <c r="L121" s="30">
        <f aca="true" t="shared" si="203" ref="L121:L126">+G121*1.109</f>
        <v>176.76351</v>
      </c>
      <c r="M121" s="30">
        <f aca="true" t="shared" si="204" ref="M121:M126">+G121*1.148</f>
        <v>182.97971999999996</v>
      </c>
      <c r="N121" s="31">
        <f aca="true" t="shared" si="205" ref="N121:N126">+G121*(100+(16.3-J121-K121))/100</f>
        <v>145.52307</v>
      </c>
      <c r="O121" s="31">
        <f aca="true" t="shared" si="206" ref="O121:O126">+G121*(100+(33-J121-K121))/100</f>
        <v>172.1412</v>
      </c>
      <c r="P121" s="31">
        <f aca="true" t="shared" si="207" ref="P121:P126">+G121*(100+(67.5+14.5)/2-J121-K121)/100</f>
        <v>184.89239999999998</v>
      </c>
      <c r="Q121" s="31">
        <f aca="true" t="shared" si="208" ref="Q121:Q126">+G121+(G121*0.5)*((67.5+14.5)/2-J121-K121)/100+(G121*0.5)*0.016</f>
        <v>173.41631999999998</v>
      </c>
      <c r="R121" s="31">
        <f aca="true" t="shared" si="209" ref="R121:R126">+G121*(100+(40.7-J121-K121))/100</f>
        <v>184.41422999999998</v>
      </c>
      <c r="S121" s="31">
        <f aca="true" t="shared" si="210" ref="S121:S126">+G121+(G121*0.5)*(88.9-J121-K121)/100+(G121*0.5)*0.016</f>
        <v>211.59022499999998</v>
      </c>
      <c r="T121" s="36">
        <f aca="true" t="shared" si="211" ref="T121:T126">+O121*50/100+Q121*50/100</f>
        <v>172.77875999999998</v>
      </c>
      <c r="U121" s="32"/>
      <c r="V121" s="32"/>
      <c r="W121" s="20"/>
      <c r="X121" s="20"/>
      <c r="Y121" s="20"/>
      <c r="Z121" s="20"/>
      <c r="AA121" s="20"/>
      <c r="AB121" s="21"/>
      <c r="AC121" s="20"/>
      <c r="AD121" s="20"/>
      <c r="AE121" s="18"/>
      <c r="AF121" s="18"/>
      <c r="AG121" s="18"/>
      <c r="AH121" s="18"/>
      <c r="AI121" s="18"/>
      <c r="AJ121" s="18"/>
      <c r="AK121" s="35"/>
      <c r="AL121" s="37"/>
      <c r="BR121" s="6"/>
    </row>
    <row r="122" spans="1:70" ht="15">
      <c r="A122" s="23"/>
      <c r="B122" s="23" t="s">
        <v>225</v>
      </c>
      <c r="C122" s="24" t="s">
        <v>226</v>
      </c>
      <c r="D122" s="25" t="s">
        <v>52</v>
      </c>
      <c r="E122" s="26">
        <v>126.66</v>
      </c>
      <c r="F122" s="26">
        <v>145.66</v>
      </c>
      <c r="G122" s="27">
        <v>160.226</v>
      </c>
      <c r="H122" s="27">
        <v>173.68403524348648</v>
      </c>
      <c r="I122" s="28" t="s">
        <v>224</v>
      </c>
      <c r="J122" s="40">
        <f t="shared" si="201"/>
        <v>15.000789515237642</v>
      </c>
      <c r="K122" s="29">
        <f t="shared" si="202"/>
        <v>10.000000000000014</v>
      </c>
      <c r="L122" s="30">
        <f t="shared" si="203"/>
        <v>177.690634</v>
      </c>
      <c r="M122" s="30">
        <f t="shared" si="204"/>
        <v>183.93944799999997</v>
      </c>
      <c r="N122" s="31">
        <f t="shared" si="205"/>
        <v>146.2850729913153</v>
      </c>
      <c r="O122" s="31">
        <f t="shared" si="206"/>
        <v>173.0428149913153</v>
      </c>
      <c r="P122" s="31">
        <f t="shared" si="207"/>
        <v>185.86089499131532</v>
      </c>
      <c r="Q122" s="31">
        <f t="shared" si="208"/>
        <v>174.32525549565767</v>
      </c>
      <c r="R122" s="31">
        <f t="shared" si="209"/>
        <v>185.3802169913153</v>
      </c>
      <c r="S122" s="31">
        <f t="shared" si="210"/>
        <v>212.6993824956577</v>
      </c>
      <c r="T122" s="36">
        <f t="shared" si="211"/>
        <v>173.68403524348648</v>
      </c>
      <c r="U122" s="32"/>
      <c r="V122" s="32"/>
      <c r="W122" s="20"/>
      <c r="X122" s="20"/>
      <c r="Y122" s="20"/>
      <c r="Z122" s="20"/>
      <c r="AA122" s="20"/>
      <c r="AB122" s="21"/>
      <c r="AC122" s="20"/>
      <c r="AD122" s="20"/>
      <c r="AE122" s="18"/>
      <c r="AF122" s="18"/>
      <c r="AG122" s="18"/>
      <c r="AH122" s="18"/>
      <c r="AI122" s="18"/>
      <c r="AJ122" s="18"/>
      <c r="AK122" s="35"/>
      <c r="AL122" s="37"/>
      <c r="BR122" s="6"/>
    </row>
    <row r="123" spans="1:70" ht="15">
      <c r="A123" s="23"/>
      <c r="B123" s="23" t="s">
        <v>227</v>
      </c>
      <c r="C123" s="24" t="s">
        <v>228</v>
      </c>
      <c r="D123" s="25" t="s">
        <v>52</v>
      </c>
      <c r="E123" s="26">
        <v>130.6</v>
      </c>
      <c r="F123" s="26">
        <v>150.19</v>
      </c>
      <c r="G123" s="27">
        <v>165.209</v>
      </c>
      <c r="H123" s="27">
        <v>179.08655599999997</v>
      </c>
      <c r="I123" s="28" t="s">
        <v>224</v>
      </c>
      <c r="J123" s="40">
        <f t="shared" si="201"/>
        <v>15.000000000000014</v>
      </c>
      <c r="K123" s="29">
        <f t="shared" si="202"/>
        <v>10.000000000000014</v>
      </c>
      <c r="L123" s="30">
        <f t="shared" si="203"/>
        <v>183.216781</v>
      </c>
      <c r="M123" s="30">
        <f t="shared" si="204"/>
        <v>189.659932</v>
      </c>
      <c r="N123" s="31">
        <f t="shared" si="205"/>
        <v>150.83581699999996</v>
      </c>
      <c r="O123" s="31">
        <f t="shared" si="206"/>
        <v>178.42571999999996</v>
      </c>
      <c r="P123" s="31">
        <f t="shared" si="207"/>
        <v>191.64243999999997</v>
      </c>
      <c r="Q123" s="31">
        <f t="shared" si="208"/>
        <v>179.747392</v>
      </c>
      <c r="R123" s="31">
        <f t="shared" si="209"/>
        <v>191.14681299999995</v>
      </c>
      <c r="S123" s="31">
        <f t="shared" si="210"/>
        <v>219.3149475</v>
      </c>
      <c r="T123" s="36">
        <f t="shared" si="211"/>
        <v>179.08655599999997</v>
      </c>
      <c r="U123" s="32"/>
      <c r="V123" s="32"/>
      <c r="W123" s="20"/>
      <c r="X123" s="20"/>
      <c r="Y123" s="20"/>
      <c r="Z123" s="20"/>
      <c r="AA123" s="20"/>
      <c r="AB123" s="21"/>
      <c r="AC123" s="20"/>
      <c r="AD123" s="20"/>
      <c r="AE123" s="18"/>
      <c r="AF123" s="18"/>
      <c r="AG123" s="18"/>
      <c r="AH123" s="18"/>
      <c r="AI123" s="18"/>
      <c r="AJ123" s="18"/>
      <c r="AK123" s="35"/>
      <c r="AL123" s="37"/>
      <c r="BR123" s="6"/>
    </row>
    <row r="124" spans="1:70" ht="15">
      <c r="A124" s="23"/>
      <c r="B124" s="23" t="s">
        <v>229</v>
      </c>
      <c r="C124" s="24" t="s">
        <v>230</v>
      </c>
      <c r="D124" s="25" t="s">
        <v>52</v>
      </c>
      <c r="E124" s="26">
        <v>144.73</v>
      </c>
      <c r="F124" s="26">
        <v>166.44</v>
      </c>
      <c r="G124" s="27">
        <v>183.084</v>
      </c>
      <c r="H124" s="27">
        <v>198.46258162357492</v>
      </c>
      <c r="I124" s="28" t="s">
        <v>224</v>
      </c>
      <c r="J124" s="40">
        <f t="shared" si="201"/>
        <v>15.000345470876809</v>
      </c>
      <c r="K124" s="29">
        <f t="shared" si="202"/>
        <v>10.000000000000014</v>
      </c>
      <c r="L124" s="30">
        <f t="shared" si="203"/>
        <v>203.040156</v>
      </c>
      <c r="M124" s="30">
        <f t="shared" si="204"/>
        <v>210.180432</v>
      </c>
      <c r="N124" s="31">
        <f t="shared" si="205"/>
        <v>167.15505949809986</v>
      </c>
      <c r="O124" s="31">
        <f t="shared" si="206"/>
        <v>197.7300874980999</v>
      </c>
      <c r="P124" s="31">
        <f t="shared" si="207"/>
        <v>212.37680749809988</v>
      </c>
      <c r="Q124" s="31">
        <f t="shared" si="208"/>
        <v>199.19507574904995</v>
      </c>
      <c r="R124" s="31">
        <f t="shared" si="209"/>
        <v>211.8275554980999</v>
      </c>
      <c r="S124" s="31">
        <f t="shared" si="210"/>
        <v>243.04369374904996</v>
      </c>
      <c r="T124" s="36">
        <f t="shared" si="211"/>
        <v>198.46258162357492</v>
      </c>
      <c r="U124" s="32"/>
      <c r="V124" s="32"/>
      <c r="W124" s="20"/>
      <c r="X124" s="20"/>
      <c r="Y124" s="20"/>
      <c r="Z124" s="20"/>
      <c r="AA124" s="20"/>
      <c r="AB124" s="21"/>
      <c r="AC124" s="20"/>
      <c r="AD124" s="20"/>
      <c r="AE124" s="18"/>
      <c r="AF124" s="18"/>
      <c r="AG124" s="18"/>
      <c r="AH124" s="18"/>
      <c r="AI124" s="18"/>
      <c r="AJ124" s="18"/>
      <c r="AK124" s="35"/>
      <c r="AL124" s="37"/>
      <c r="BR124" s="6"/>
    </row>
    <row r="125" spans="1:70" ht="15">
      <c r="A125" s="23"/>
      <c r="B125" s="23" t="s">
        <v>231</v>
      </c>
      <c r="C125" s="24" t="s">
        <v>232</v>
      </c>
      <c r="D125" s="25" t="s">
        <v>52</v>
      </c>
      <c r="E125" s="26">
        <v>153.47</v>
      </c>
      <c r="F125" s="26">
        <v>176.49</v>
      </c>
      <c r="G125" s="27">
        <v>194.139</v>
      </c>
      <c r="H125" s="27">
        <v>210.4471503736561</v>
      </c>
      <c r="I125" s="28" t="s">
        <v>224</v>
      </c>
      <c r="J125" s="40">
        <f t="shared" si="201"/>
        <v>14.99967420342739</v>
      </c>
      <c r="K125" s="29">
        <f t="shared" si="202"/>
        <v>10.000000000000014</v>
      </c>
      <c r="L125" s="30">
        <f t="shared" si="203"/>
        <v>215.300151</v>
      </c>
      <c r="M125" s="30">
        <f t="shared" si="204"/>
        <v>222.871572</v>
      </c>
      <c r="N125" s="31">
        <f t="shared" si="205"/>
        <v>177.24953949820807</v>
      </c>
      <c r="O125" s="31">
        <f t="shared" si="206"/>
        <v>209.6707524982081</v>
      </c>
      <c r="P125" s="31">
        <f t="shared" si="207"/>
        <v>225.20187249820808</v>
      </c>
      <c r="Q125" s="31">
        <f t="shared" si="208"/>
        <v>211.22354824910406</v>
      </c>
      <c r="R125" s="31">
        <f t="shared" si="209"/>
        <v>224.61945549820808</v>
      </c>
      <c r="S125" s="31">
        <f t="shared" si="210"/>
        <v>257.71983874910404</v>
      </c>
      <c r="T125" s="36">
        <f t="shared" si="211"/>
        <v>210.4471503736561</v>
      </c>
      <c r="U125" s="32"/>
      <c r="V125" s="32"/>
      <c r="W125" s="20"/>
      <c r="X125" s="20"/>
      <c r="Y125" s="20"/>
      <c r="Z125" s="20"/>
      <c r="AA125" s="20"/>
      <c r="AB125" s="21"/>
      <c r="AC125" s="20"/>
      <c r="AD125" s="20"/>
      <c r="AE125" s="18"/>
      <c r="AF125" s="18"/>
      <c r="AG125" s="18"/>
      <c r="AH125" s="18"/>
      <c r="AI125" s="18"/>
      <c r="AJ125" s="18"/>
      <c r="AK125" s="35"/>
      <c r="AL125" s="37"/>
      <c r="BR125" s="6"/>
    </row>
    <row r="126" spans="1:70" ht="15">
      <c r="A126" s="23"/>
      <c r="B126" s="23" t="s">
        <v>233</v>
      </c>
      <c r="C126" s="24" t="s">
        <v>234</v>
      </c>
      <c r="D126" s="25" t="s">
        <v>52</v>
      </c>
      <c r="E126" s="26">
        <v>172.38</v>
      </c>
      <c r="F126" s="26">
        <v>198.24</v>
      </c>
      <c r="G126" s="27">
        <v>218.064</v>
      </c>
      <c r="H126" s="27">
        <v>236.37852970692654</v>
      </c>
      <c r="I126" s="28" t="s">
        <v>224</v>
      </c>
      <c r="J126" s="40">
        <f t="shared" si="201"/>
        <v>15.001740341106867</v>
      </c>
      <c r="K126" s="29">
        <f t="shared" si="202"/>
        <v>9.999999999999986</v>
      </c>
      <c r="L126" s="30">
        <f t="shared" si="203"/>
        <v>241.832976</v>
      </c>
      <c r="M126" s="30">
        <f t="shared" si="204"/>
        <v>250.33747199999996</v>
      </c>
      <c r="N126" s="31">
        <f t="shared" si="205"/>
        <v>199.08863694256874</v>
      </c>
      <c r="O126" s="31">
        <f t="shared" si="206"/>
        <v>235.50532494256873</v>
      </c>
      <c r="P126" s="31">
        <f t="shared" si="207"/>
        <v>252.95044494256877</v>
      </c>
      <c r="Q126" s="31">
        <f t="shared" si="208"/>
        <v>237.25173447128435</v>
      </c>
      <c r="R126" s="31">
        <f t="shared" si="209"/>
        <v>252.29625294256874</v>
      </c>
      <c r="S126" s="31">
        <f t="shared" si="210"/>
        <v>289.4780624712844</v>
      </c>
      <c r="T126" s="36">
        <f t="shared" si="211"/>
        <v>236.37852970692654</v>
      </c>
      <c r="U126" s="32"/>
      <c r="V126" s="32"/>
      <c r="W126" s="20"/>
      <c r="X126" s="20"/>
      <c r="Y126" s="20"/>
      <c r="Z126" s="20"/>
      <c r="AA126" s="20"/>
      <c r="AB126" s="21"/>
      <c r="AC126" s="20"/>
      <c r="AD126" s="20"/>
      <c r="AE126" s="18"/>
      <c r="AF126" s="18"/>
      <c r="AG126" s="18"/>
      <c r="AH126" s="18"/>
      <c r="AI126" s="18"/>
      <c r="AJ126" s="18"/>
      <c r="AK126" s="35"/>
      <c r="AL126" s="37"/>
      <c r="BR126" s="6"/>
    </row>
    <row r="127" spans="1:70" ht="38.25">
      <c r="A127" s="23"/>
      <c r="B127" s="23" t="s">
        <v>235</v>
      </c>
      <c r="C127" s="24" t="s">
        <v>236</v>
      </c>
      <c r="D127" s="38"/>
      <c r="E127" s="26"/>
      <c r="F127" s="26"/>
      <c r="G127" s="27"/>
      <c r="H127" s="27"/>
      <c r="I127" s="18"/>
      <c r="J127" s="39"/>
      <c r="K127" s="39"/>
      <c r="L127" s="30"/>
      <c r="M127" s="30"/>
      <c r="N127" s="31"/>
      <c r="O127" s="31"/>
      <c r="P127" s="31"/>
      <c r="Q127" s="31"/>
      <c r="R127" s="31"/>
      <c r="S127" s="31"/>
      <c r="T127" s="19"/>
      <c r="U127" s="32"/>
      <c r="V127" s="32"/>
      <c r="W127" s="20"/>
      <c r="X127" s="20"/>
      <c r="Y127" s="20"/>
      <c r="Z127" s="20"/>
      <c r="AA127" s="20"/>
      <c r="AB127" s="21"/>
      <c r="AC127" s="20"/>
      <c r="AD127" s="20"/>
      <c r="AE127" s="18"/>
      <c r="AF127" s="18"/>
      <c r="AG127" s="18"/>
      <c r="AH127" s="18"/>
      <c r="AI127" s="18"/>
      <c r="AJ127" s="18"/>
      <c r="AK127" s="35"/>
      <c r="AL127" s="37"/>
      <c r="BR127" s="6"/>
    </row>
    <row r="128" spans="1:70" ht="15">
      <c r="A128" s="23"/>
      <c r="B128" s="23" t="s">
        <v>237</v>
      </c>
      <c r="C128" s="24" t="s">
        <v>238</v>
      </c>
      <c r="D128" s="25" t="s">
        <v>52</v>
      </c>
      <c r="E128" s="26">
        <v>69.88</v>
      </c>
      <c r="F128" s="26">
        <v>80.36</v>
      </c>
      <c r="G128" s="27">
        <v>88.396</v>
      </c>
      <c r="H128" s="27">
        <v>95.82316145277618</v>
      </c>
      <c r="I128" s="28" t="s">
        <v>224</v>
      </c>
      <c r="J128" s="40">
        <f aca="true" t="shared" si="212" ref="J128:J131">(F128/E128*100)-100</f>
        <v>14.997137950772753</v>
      </c>
      <c r="K128" s="29">
        <f aca="true" t="shared" si="213" ref="K128:K131">(G128/F128*100)-100</f>
        <v>10.000000000000014</v>
      </c>
      <c r="L128" s="30">
        <f aca="true" t="shared" si="214" ref="L128:L131">+G128*1.109</f>
        <v>98.031164</v>
      </c>
      <c r="M128" s="30">
        <f aca="true" t="shared" si="215" ref="M128:M131">+G128*1.148</f>
        <v>101.478608</v>
      </c>
      <c r="N128" s="31">
        <f aca="true" t="shared" si="216" ref="N128:N131">+G128*(100+(16.3-J128-K128))/100</f>
        <v>80.7080779370349</v>
      </c>
      <c r="O128" s="31">
        <f aca="true" t="shared" si="217" ref="O128:O131">+G128*(100+(33-J128-K128))/100</f>
        <v>95.47020993703491</v>
      </c>
      <c r="P128" s="31">
        <f aca="true" t="shared" si="218" ref="P128:P131">+G128*(100+(67.5+14.5)/2-J128-K128)/100</f>
        <v>102.54188993703491</v>
      </c>
      <c r="Q128" s="31">
        <f aca="true" t="shared" si="219" ref="Q128:Q131">+G128+(G128*0.5)*((67.5+14.5)/2-J128-K128)/100+(G128*0.5)*0.016</f>
        <v>96.17611296851744</v>
      </c>
      <c r="R128" s="31">
        <f aca="true" t="shared" si="220" ref="R128:R131">+G128*(100+(40.7-J128-K128))/100</f>
        <v>102.2767019370349</v>
      </c>
      <c r="S128" s="31">
        <f aca="true" t="shared" si="221" ref="S128:S131">+G128+(G128*0.5)*(88.9-J128-K128)/100+(G128*0.5)*0.016</f>
        <v>117.34695496851745</v>
      </c>
      <c r="T128" s="36">
        <f aca="true" t="shared" si="222" ref="T128:T131">+O128*50/100+Q128*50/100</f>
        <v>95.82316145277618</v>
      </c>
      <c r="U128" s="32"/>
      <c r="V128" s="32"/>
      <c r="W128" s="20"/>
      <c r="X128" s="20"/>
      <c r="Y128" s="20"/>
      <c r="Z128" s="20"/>
      <c r="AA128" s="20"/>
      <c r="AB128" s="21"/>
      <c r="AC128" s="20"/>
      <c r="AD128" s="20"/>
      <c r="AE128" s="18"/>
      <c r="AF128" s="18"/>
      <c r="AG128" s="18"/>
      <c r="AH128" s="18"/>
      <c r="AI128" s="18"/>
      <c r="AJ128" s="18"/>
      <c r="AK128" s="35"/>
      <c r="AL128" s="37"/>
      <c r="BR128" s="6"/>
    </row>
    <row r="129" spans="1:70" ht="15">
      <c r="A129" s="23"/>
      <c r="B129" s="23" t="s">
        <v>239</v>
      </c>
      <c r="C129" s="24" t="s">
        <v>226</v>
      </c>
      <c r="D129" s="25" t="s">
        <v>52</v>
      </c>
      <c r="E129" s="26">
        <v>76.53</v>
      </c>
      <c r="F129" s="26">
        <v>88.01</v>
      </c>
      <c r="G129" s="27">
        <v>96.811</v>
      </c>
      <c r="H129" s="27">
        <v>104.94264962230497</v>
      </c>
      <c r="I129" s="28" t="s">
        <v>224</v>
      </c>
      <c r="J129" s="40">
        <f t="shared" si="212"/>
        <v>15.000653338560042</v>
      </c>
      <c r="K129" s="29">
        <f t="shared" si="213"/>
        <v>10.000000000000014</v>
      </c>
      <c r="L129" s="30">
        <f t="shared" si="214"/>
        <v>107.363399</v>
      </c>
      <c r="M129" s="30">
        <f t="shared" si="215"/>
        <v>111.139028</v>
      </c>
      <c r="N129" s="31">
        <f t="shared" si="216"/>
        <v>88.38781049640662</v>
      </c>
      <c r="O129" s="31">
        <f t="shared" si="217"/>
        <v>104.55524749640662</v>
      </c>
      <c r="P129" s="31">
        <f t="shared" si="218"/>
        <v>112.30012749640665</v>
      </c>
      <c r="Q129" s="31">
        <f t="shared" si="219"/>
        <v>105.33005174820333</v>
      </c>
      <c r="R129" s="31">
        <f t="shared" si="220"/>
        <v>112.00969449640662</v>
      </c>
      <c r="S129" s="31">
        <f t="shared" si="221"/>
        <v>128.51628624820333</v>
      </c>
      <c r="T129" s="36">
        <f t="shared" si="222"/>
        <v>104.94264962230497</v>
      </c>
      <c r="U129" s="32"/>
      <c r="V129" s="32"/>
      <c r="W129" s="20"/>
      <c r="X129" s="20"/>
      <c r="Y129" s="20"/>
      <c r="Z129" s="20"/>
      <c r="AA129" s="20"/>
      <c r="AB129" s="21"/>
      <c r="AC129" s="20"/>
      <c r="AD129" s="20"/>
      <c r="AE129" s="18"/>
      <c r="AF129" s="18"/>
      <c r="AG129" s="18"/>
      <c r="AH129" s="18"/>
      <c r="AI129" s="18"/>
      <c r="AJ129" s="18"/>
      <c r="AK129" s="35"/>
      <c r="AL129" s="37"/>
      <c r="BR129" s="6"/>
    </row>
    <row r="130" spans="1:70" ht="15">
      <c r="A130" s="23"/>
      <c r="B130" s="23" t="s">
        <v>240</v>
      </c>
      <c r="C130" s="24" t="s">
        <v>228</v>
      </c>
      <c r="D130" s="25" t="s">
        <v>52</v>
      </c>
      <c r="E130" s="26">
        <v>82.54</v>
      </c>
      <c r="F130" s="26">
        <v>94.92</v>
      </c>
      <c r="G130" s="27">
        <v>104.412</v>
      </c>
      <c r="H130" s="27">
        <v>113.18355674000486</v>
      </c>
      <c r="I130" s="28" t="s">
        <v>224</v>
      </c>
      <c r="J130" s="40">
        <f t="shared" si="212"/>
        <v>14.998788466198192</v>
      </c>
      <c r="K130" s="29">
        <f t="shared" si="213"/>
        <v>10.000000000000014</v>
      </c>
      <c r="L130" s="30">
        <f t="shared" si="214"/>
        <v>115.79290800000001</v>
      </c>
      <c r="M130" s="30">
        <f t="shared" si="215"/>
        <v>119.864976</v>
      </c>
      <c r="N130" s="31">
        <f t="shared" si="216"/>
        <v>95.32942098667314</v>
      </c>
      <c r="O130" s="31">
        <f t="shared" si="217"/>
        <v>112.76622498667314</v>
      </c>
      <c r="P130" s="31">
        <f t="shared" si="218"/>
        <v>121.11918498667313</v>
      </c>
      <c r="Q130" s="31">
        <f t="shared" si="219"/>
        <v>113.60088849333657</v>
      </c>
      <c r="R130" s="31">
        <f t="shared" si="220"/>
        <v>120.80594898667314</v>
      </c>
      <c r="S130" s="31">
        <f t="shared" si="221"/>
        <v>138.6075624933366</v>
      </c>
      <c r="T130" s="36">
        <f t="shared" si="222"/>
        <v>113.18355674000486</v>
      </c>
      <c r="U130" s="32"/>
      <c r="V130" s="32"/>
      <c r="W130" s="20"/>
      <c r="X130" s="20"/>
      <c r="Y130" s="20"/>
      <c r="Z130" s="20"/>
      <c r="AA130" s="20"/>
      <c r="AB130" s="21"/>
      <c r="AC130" s="20"/>
      <c r="AD130" s="20"/>
      <c r="AE130" s="18"/>
      <c r="AF130" s="18"/>
      <c r="AG130" s="18"/>
      <c r="AH130" s="18"/>
      <c r="AI130" s="18"/>
      <c r="AJ130" s="18"/>
      <c r="AK130" s="35"/>
      <c r="AL130" s="37"/>
      <c r="BR130" s="6"/>
    </row>
    <row r="131" spans="1:70" ht="15">
      <c r="A131" s="23"/>
      <c r="B131" s="23" t="s">
        <v>241</v>
      </c>
      <c r="C131" s="24" t="s">
        <v>230</v>
      </c>
      <c r="D131" s="25" t="s">
        <v>52</v>
      </c>
      <c r="E131" s="26">
        <v>89.2</v>
      </c>
      <c r="F131" s="26">
        <v>102.58</v>
      </c>
      <c r="G131" s="27">
        <v>112.838</v>
      </c>
      <c r="H131" s="27">
        <v>122.31639200000001</v>
      </c>
      <c r="I131" s="28" t="s">
        <v>224</v>
      </c>
      <c r="J131" s="40">
        <f t="shared" si="212"/>
        <v>14.999999999999986</v>
      </c>
      <c r="K131" s="29">
        <f t="shared" si="213"/>
        <v>9.999999999999986</v>
      </c>
      <c r="L131" s="30">
        <f t="shared" si="214"/>
        <v>125.13734199999999</v>
      </c>
      <c r="M131" s="30">
        <f t="shared" si="215"/>
        <v>129.53802399999998</v>
      </c>
      <c r="N131" s="31">
        <f t="shared" si="216"/>
        <v>103.02109400000003</v>
      </c>
      <c r="O131" s="31">
        <f t="shared" si="217"/>
        <v>121.86504000000002</v>
      </c>
      <c r="P131" s="31">
        <f t="shared" si="218"/>
        <v>130.89208000000002</v>
      </c>
      <c r="Q131" s="31">
        <f t="shared" si="219"/>
        <v>122.76774400000001</v>
      </c>
      <c r="R131" s="31">
        <f t="shared" si="220"/>
        <v>130.55356600000002</v>
      </c>
      <c r="S131" s="31">
        <f t="shared" si="221"/>
        <v>149.79244500000001</v>
      </c>
      <c r="T131" s="36">
        <f t="shared" si="222"/>
        <v>122.31639200000001</v>
      </c>
      <c r="U131" s="32"/>
      <c r="V131" s="32"/>
      <c r="W131" s="20"/>
      <c r="X131" s="20"/>
      <c r="Y131" s="20"/>
      <c r="Z131" s="20"/>
      <c r="AA131" s="20"/>
      <c r="AB131" s="21"/>
      <c r="AC131" s="20"/>
      <c r="AD131" s="20"/>
      <c r="AE131" s="18"/>
      <c r="AF131" s="18"/>
      <c r="AG131" s="18"/>
      <c r="AH131" s="18"/>
      <c r="AI131" s="18"/>
      <c r="AJ131" s="18"/>
      <c r="AK131" s="35"/>
      <c r="AL131" s="37"/>
      <c r="BR131" s="6"/>
    </row>
    <row r="132" spans="1:70" ht="38.25">
      <c r="A132" s="23"/>
      <c r="B132" s="23" t="s">
        <v>242</v>
      </c>
      <c r="C132" s="24" t="s">
        <v>243</v>
      </c>
      <c r="D132" s="38"/>
      <c r="E132" s="26"/>
      <c r="F132" s="26"/>
      <c r="G132" s="27"/>
      <c r="H132" s="27"/>
      <c r="I132" s="18"/>
      <c r="J132" s="39"/>
      <c r="K132" s="39"/>
      <c r="L132" s="30"/>
      <c r="M132" s="30"/>
      <c r="N132" s="31"/>
      <c r="O132" s="31"/>
      <c r="P132" s="31"/>
      <c r="Q132" s="31"/>
      <c r="R132" s="31"/>
      <c r="S132" s="31"/>
      <c r="T132" s="19"/>
      <c r="U132" s="32"/>
      <c r="V132" s="32"/>
      <c r="W132" s="20"/>
      <c r="X132" s="20"/>
      <c r="Y132" s="20"/>
      <c r="Z132" s="20"/>
      <c r="AA132" s="20"/>
      <c r="AB132" s="21"/>
      <c r="AC132" s="20"/>
      <c r="AD132" s="20"/>
      <c r="AE132" s="18"/>
      <c r="AF132" s="18"/>
      <c r="AG132" s="18"/>
      <c r="AH132" s="18"/>
      <c r="AI132" s="18"/>
      <c r="AJ132" s="18"/>
      <c r="AK132" s="35"/>
      <c r="AL132" s="37"/>
      <c r="BR132" s="6"/>
    </row>
    <row r="133" spans="1:70" ht="15">
      <c r="A133" s="23"/>
      <c r="B133" s="23" t="s">
        <v>244</v>
      </c>
      <c r="C133" s="24" t="s">
        <v>245</v>
      </c>
      <c r="D133" s="25" t="s">
        <v>52</v>
      </c>
      <c r="E133" s="26">
        <v>37.35</v>
      </c>
      <c r="F133" s="26">
        <v>42.95</v>
      </c>
      <c r="G133" s="27">
        <v>47.245</v>
      </c>
      <c r="H133" s="27">
        <v>51.215951736947794</v>
      </c>
      <c r="I133" s="28" t="s">
        <v>224</v>
      </c>
      <c r="J133" s="40">
        <f aca="true" t="shared" si="223" ref="J133:J136">(F133/E133*100)-100</f>
        <v>14.993306559571636</v>
      </c>
      <c r="K133" s="29">
        <f aca="true" t="shared" si="224" ref="K133:K136">(G133/F133*100)-100</f>
        <v>9.999999999999986</v>
      </c>
      <c r="L133" s="30">
        <f aca="true" t="shared" si="225" ref="L133:L136">+G133*1.109</f>
        <v>52.394704999999995</v>
      </c>
      <c r="M133" s="30">
        <f aca="true" t="shared" si="226" ref="M133:M136">+G133*1.148</f>
        <v>54.23725999999999</v>
      </c>
      <c r="N133" s="31">
        <f aca="true" t="shared" si="227" ref="N133:N136">+G133*(100+(16.3-J133-K133))/100</f>
        <v>43.13784731593039</v>
      </c>
      <c r="O133" s="31">
        <f aca="true" t="shared" si="228" ref="O133:O136">+G133*(100+(33-J133-K133))/100</f>
        <v>51.02776231593039</v>
      </c>
      <c r="P133" s="31">
        <f aca="true" t="shared" si="229" ref="P133:P136">+G133*(100+(67.5+14.5)/2-J133-K133)/100</f>
        <v>54.80736231593038</v>
      </c>
      <c r="Q133" s="31">
        <f aca="true" t="shared" si="230" ref="Q133:Q136">+G133+(G133*0.5)*((67.5+14.5)/2-J133-K133)/100+(G133*0.5)*0.016</f>
        <v>51.40414115796519</v>
      </c>
      <c r="R133" s="31">
        <f aca="true" t="shared" si="231" ref="R133:R136">+G133*(100+(40.7-J133-K133))/100</f>
        <v>54.66562731593039</v>
      </c>
      <c r="S133" s="31">
        <f aca="true" t="shared" si="232" ref="S133:S136">+G133+(G133*0.5)*(88.9-J133-K133)/100+(G133*0.5)*0.016</f>
        <v>62.7193186579652</v>
      </c>
      <c r="T133" s="36">
        <f aca="true" t="shared" si="233" ref="T133:T136">+O133*50/100+Q133*50/100</f>
        <v>51.215951736947794</v>
      </c>
      <c r="U133" s="32"/>
      <c r="V133" s="32"/>
      <c r="W133" s="20"/>
      <c r="X133" s="20"/>
      <c r="Y133" s="20"/>
      <c r="Z133" s="20"/>
      <c r="AA133" s="20"/>
      <c r="AB133" s="21"/>
      <c r="AC133" s="20"/>
      <c r="AD133" s="20"/>
      <c r="AE133" s="18"/>
      <c r="AF133" s="18"/>
      <c r="AG133" s="18"/>
      <c r="AH133" s="18"/>
      <c r="AI133" s="18"/>
      <c r="AJ133" s="18"/>
      <c r="AK133" s="35"/>
      <c r="AL133" s="37"/>
      <c r="BR133" s="6"/>
    </row>
    <row r="134" spans="1:70" ht="15">
      <c r="A134" s="23"/>
      <c r="B134" s="23" t="s">
        <v>246</v>
      </c>
      <c r="C134" s="24" t="s">
        <v>247</v>
      </c>
      <c r="D134" s="25" t="s">
        <v>52</v>
      </c>
      <c r="E134" s="26">
        <v>41.29</v>
      </c>
      <c r="F134" s="26">
        <v>47.48</v>
      </c>
      <c r="G134" s="27">
        <v>52.228</v>
      </c>
      <c r="H134" s="27">
        <v>56.618472380237336</v>
      </c>
      <c r="I134" s="28" t="s">
        <v>224</v>
      </c>
      <c r="J134" s="40">
        <f t="shared" si="223"/>
        <v>14.991523371276344</v>
      </c>
      <c r="K134" s="29">
        <f t="shared" si="224"/>
        <v>10.000000000000014</v>
      </c>
      <c r="L134" s="30">
        <f t="shared" si="225"/>
        <v>57.920852000000004</v>
      </c>
      <c r="M134" s="30">
        <f t="shared" si="226"/>
        <v>59.957744</v>
      </c>
      <c r="N134" s="31">
        <f t="shared" si="227"/>
        <v>47.68859117364978</v>
      </c>
      <c r="O134" s="31">
        <f t="shared" si="228"/>
        <v>56.410667173649784</v>
      </c>
      <c r="P134" s="31">
        <f t="shared" si="229"/>
        <v>60.58890717364979</v>
      </c>
      <c r="Q134" s="31">
        <f t="shared" si="230"/>
        <v>56.826277586824894</v>
      </c>
      <c r="R134" s="31">
        <f t="shared" si="231"/>
        <v>60.43222317364979</v>
      </c>
      <c r="S134" s="31">
        <f t="shared" si="232"/>
        <v>69.33488358682489</v>
      </c>
      <c r="T134" s="36">
        <f t="shared" si="233"/>
        <v>56.618472380237336</v>
      </c>
      <c r="U134" s="32"/>
      <c r="V134" s="32"/>
      <c r="W134" s="20"/>
      <c r="X134" s="20"/>
      <c r="Y134" s="20"/>
      <c r="Z134" s="20"/>
      <c r="AA134" s="20"/>
      <c r="AB134" s="21"/>
      <c r="AC134" s="20"/>
      <c r="AD134" s="20"/>
      <c r="AE134" s="18"/>
      <c r="AF134" s="18"/>
      <c r="AG134" s="18"/>
      <c r="AH134" s="18"/>
      <c r="AI134" s="18"/>
      <c r="AJ134" s="18"/>
      <c r="AK134" s="35"/>
      <c r="AL134" s="37"/>
      <c r="BR134" s="6"/>
    </row>
    <row r="135" spans="1:70" ht="15">
      <c r="A135" s="23"/>
      <c r="B135" s="23" t="s">
        <v>248</v>
      </c>
      <c r="C135" s="24" t="s">
        <v>238</v>
      </c>
      <c r="D135" s="25" t="s">
        <v>52</v>
      </c>
      <c r="E135" s="26">
        <v>45.18</v>
      </c>
      <c r="F135" s="26">
        <v>51.96</v>
      </c>
      <c r="G135" s="27">
        <v>57.156</v>
      </c>
      <c r="H135" s="27">
        <v>61.95425758565737</v>
      </c>
      <c r="I135" s="28" t="s">
        <v>224</v>
      </c>
      <c r="J135" s="40">
        <f t="shared" si="223"/>
        <v>15.006640106241704</v>
      </c>
      <c r="K135" s="29">
        <f t="shared" si="224"/>
        <v>9.999999999999986</v>
      </c>
      <c r="L135" s="30">
        <f t="shared" si="225"/>
        <v>63.386004</v>
      </c>
      <c r="M135" s="30">
        <f t="shared" si="226"/>
        <v>65.615088</v>
      </c>
      <c r="N135" s="31">
        <f t="shared" si="227"/>
        <v>52.1796327808765</v>
      </c>
      <c r="O135" s="31">
        <f t="shared" si="228"/>
        <v>61.724684780876494</v>
      </c>
      <c r="P135" s="31">
        <f t="shared" si="229"/>
        <v>66.2971647808765</v>
      </c>
      <c r="Q135" s="31">
        <f t="shared" si="230"/>
        <v>62.183830390438246</v>
      </c>
      <c r="R135" s="31">
        <f t="shared" si="231"/>
        <v>66.1256967808765</v>
      </c>
      <c r="S135" s="31">
        <f t="shared" si="232"/>
        <v>75.87269239043826</v>
      </c>
      <c r="T135" s="36">
        <f t="shared" si="233"/>
        <v>61.95425758565737</v>
      </c>
      <c r="U135" s="32"/>
      <c r="V135" s="32"/>
      <c r="W135" s="20"/>
      <c r="X135" s="20"/>
      <c r="Y135" s="20"/>
      <c r="Z135" s="20"/>
      <c r="AA135" s="20"/>
      <c r="AB135" s="21"/>
      <c r="AC135" s="20"/>
      <c r="AD135" s="20"/>
      <c r="AE135" s="18"/>
      <c r="AF135" s="18"/>
      <c r="AG135" s="18"/>
      <c r="AH135" s="18"/>
      <c r="AI135" s="18"/>
      <c r="AJ135" s="18"/>
      <c r="AK135" s="35"/>
      <c r="AL135" s="37"/>
      <c r="BR135" s="6"/>
    </row>
    <row r="136" spans="1:70" ht="15">
      <c r="A136" s="23"/>
      <c r="B136" s="23" t="s">
        <v>249</v>
      </c>
      <c r="C136" s="24" t="s">
        <v>226</v>
      </c>
      <c r="D136" s="25" t="s">
        <v>52</v>
      </c>
      <c r="E136" s="26">
        <v>49.1</v>
      </c>
      <c r="F136" s="26">
        <v>56.47</v>
      </c>
      <c r="G136" s="27">
        <v>62.117</v>
      </c>
      <c r="H136" s="27">
        <v>67.33008382993891</v>
      </c>
      <c r="I136" s="28" t="s">
        <v>224</v>
      </c>
      <c r="J136" s="40">
        <f t="shared" si="223"/>
        <v>15.010183299388984</v>
      </c>
      <c r="K136" s="29">
        <f t="shared" si="224"/>
        <v>9.999999999999986</v>
      </c>
      <c r="L136" s="30">
        <f t="shared" si="225"/>
        <v>68.88775299999999</v>
      </c>
      <c r="M136" s="30">
        <f t="shared" si="226"/>
        <v>71.31031599999999</v>
      </c>
      <c r="N136" s="31">
        <f t="shared" si="227"/>
        <v>56.706495439918555</v>
      </c>
      <c r="O136" s="31">
        <f t="shared" si="228"/>
        <v>67.08003443991855</v>
      </c>
      <c r="P136" s="31">
        <f t="shared" si="229"/>
        <v>72.04939443991856</v>
      </c>
      <c r="Q136" s="31">
        <f t="shared" si="230"/>
        <v>67.58013321995928</v>
      </c>
      <c r="R136" s="31">
        <f t="shared" si="231"/>
        <v>71.86304343991856</v>
      </c>
      <c r="S136" s="31">
        <f t="shared" si="232"/>
        <v>82.45715471995928</v>
      </c>
      <c r="T136" s="36">
        <f t="shared" si="233"/>
        <v>67.33008382993891</v>
      </c>
      <c r="U136" s="32"/>
      <c r="V136" s="32"/>
      <c r="W136" s="20"/>
      <c r="X136" s="20"/>
      <c r="Y136" s="20"/>
      <c r="Z136" s="20"/>
      <c r="AA136" s="20"/>
      <c r="AB136" s="21"/>
      <c r="AC136" s="20"/>
      <c r="AD136" s="20"/>
      <c r="AE136" s="18"/>
      <c r="AF136" s="18"/>
      <c r="AG136" s="18"/>
      <c r="AH136" s="18"/>
      <c r="AI136" s="18"/>
      <c r="AJ136" s="18"/>
      <c r="AK136" s="35"/>
      <c r="AL136" s="37"/>
      <c r="BR136" s="6"/>
    </row>
    <row r="137" spans="1:70" ht="63.75">
      <c r="A137" s="23"/>
      <c r="B137" s="23" t="s">
        <v>250</v>
      </c>
      <c r="C137" s="24" t="s">
        <v>251</v>
      </c>
      <c r="D137" s="38"/>
      <c r="E137" s="26"/>
      <c r="F137" s="26"/>
      <c r="G137" s="27"/>
      <c r="H137" s="27"/>
      <c r="I137" s="18"/>
      <c r="J137" s="39"/>
      <c r="K137" s="39"/>
      <c r="L137" s="30"/>
      <c r="M137" s="30"/>
      <c r="N137" s="31"/>
      <c r="O137" s="31"/>
      <c r="P137" s="31"/>
      <c r="Q137" s="31"/>
      <c r="R137" s="31"/>
      <c r="S137" s="31"/>
      <c r="T137" s="19"/>
      <c r="U137" s="32" t="s">
        <v>22</v>
      </c>
      <c r="V137" s="32"/>
      <c r="W137" s="20"/>
      <c r="X137" s="20"/>
      <c r="Y137" s="20"/>
      <c r="Z137" s="20"/>
      <c r="AA137" s="20"/>
      <c r="AB137" s="21"/>
      <c r="AC137" s="20"/>
      <c r="AD137" s="20"/>
      <c r="AE137" s="18"/>
      <c r="AF137" s="18"/>
      <c r="AG137" s="18"/>
      <c r="AH137" s="18"/>
      <c r="AI137" s="18"/>
      <c r="AJ137" s="18"/>
      <c r="AK137" s="35"/>
      <c r="AL137" s="37"/>
      <c r="BR137" s="6"/>
    </row>
    <row r="138" spans="1:70" ht="15">
      <c r="A138" s="23"/>
      <c r="B138" s="23" t="s">
        <v>252</v>
      </c>
      <c r="C138" s="24" t="s">
        <v>253</v>
      </c>
      <c r="D138" s="25" t="s">
        <v>52</v>
      </c>
      <c r="E138" s="26">
        <v>330.15</v>
      </c>
      <c r="F138" s="26">
        <v>346.6575</v>
      </c>
      <c r="G138" s="27">
        <v>381.32325</v>
      </c>
      <c r="H138" s="27">
        <v>418.120943625</v>
      </c>
      <c r="I138" s="28" t="s">
        <v>100</v>
      </c>
      <c r="J138" s="29">
        <f aca="true" t="shared" si="234" ref="J138:J153">(F138/E138*100)-100</f>
        <v>5</v>
      </c>
      <c r="K138" s="29">
        <f aca="true" t="shared" si="235" ref="K138:K153">(G138/F138*100)-100</f>
        <v>9.999999999999986</v>
      </c>
      <c r="L138" s="30">
        <f aca="true" t="shared" si="236" ref="L138:L153">+G138*1.109</f>
        <v>422.88748424999994</v>
      </c>
      <c r="M138" s="30">
        <f aca="true" t="shared" si="237" ref="M138:M153">+G138*1.148</f>
        <v>437.75909099999996</v>
      </c>
      <c r="N138" s="31">
        <f aca="true" t="shared" si="238" ref="N138:N153">+G138*(100+(16.3-J138-K138))/100</f>
        <v>386.28045225</v>
      </c>
      <c r="O138" s="31">
        <f aca="true" t="shared" si="239" ref="O138:O153">+G138*(100+(33-J138-K138))/100</f>
        <v>449.96143500000005</v>
      </c>
      <c r="P138" s="31">
        <f aca="true" t="shared" si="240" ref="P138:P153">+G138*(100+(67.5+14.5)/2-J138-K138)/100</f>
        <v>480.46729500000004</v>
      </c>
      <c r="Q138" s="31">
        <f aca="true" t="shared" si="241" ref="Q138:Q153">+G138+(G138*0.5)*((67.5+14.5)/2-J138-K138)/100+(G138*0.5)*0.016</f>
        <v>433.9458585</v>
      </c>
      <c r="R138" s="31">
        <f aca="true" t="shared" si="242" ref="R138:R153">+G138*(100+(40.7-J138-K138))/100</f>
        <v>479.32332525000004</v>
      </c>
      <c r="S138" s="31">
        <f aca="true" t="shared" si="243" ref="S138:S153">+G138+(G138*0.5)*(88.9-J138-K138)/100+(G138*0.5)*0.016</f>
        <v>525.272776875</v>
      </c>
      <c r="T138" s="36">
        <f aca="true" t="shared" si="244" ref="T138:T153">+N138*50/100+O138*50/100</f>
        <v>418.120943625</v>
      </c>
      <c r="U138" s="32"/>
      <c r="V138" s="32"/>
      <c r="W138" s="20"/>
      <c r="X138" s="20"/>
      <c r="Y138" s="20"/>
      <c r="Z138" s="20"/>
      <c r="AA138" s="20"/>
      <c r="AB138" s="21"/>
      <c r="AC138" s="20"/>
      <c r="AD138" s="20"/>
      <c r="AE138" s="18"/>
      <c r="AF138" s="18"/>
      <c r="AG138" s="18"/>
      <c r="AH138" s="18"/>
      <c r="AI138" s="18"/>
      <c r="AJ138" s="18"/>
      <c r="AK138" s="35"/>
      <c r="AL138" s="37"/>
      <c r="BR138" s="6"/>
    </row>
    <row r="139" spans="1:70" ht="15">
      <c r="A139" s="23"/>
      <c r="B139" s="23" t="s">
        <v>254</v>
      </c>
      <c r="C139" s="24" t="s">
        <v>255</v>
      </c>
      <c r="D139" s="25" t="s">
        <v>52</v>
      </c>
      <c r="E139" s="26">
        <v>359.48</v>
      </c>
      <c r="F139" s="26">
        <v>377.454</v>
      </c>
      <c r="G139" s="27">
        <v>415.1994</v>
      </c>
      <c r="H139" s="27">
        <v>455.2661420999999</v>
      </c>
      <c r="I139" s="28" t="s">
        <v>100</v>
      </c>
      <c r="J139" s="29">
        <f t="shared" si="234"/>
        <v>5</v>
      </c>
      <c r="K139" s="29">
        <f t="shared" si="235"/>
        <v>10.000000000000014</v>
      </c>
      <c r="L139" s="30">
        <f t="shared" si="236"/>
        <v>460.45613460000004</v>
      </c>
      <c r="M139" s="30">
        <f t="shared" si="237"/>
        <v>476.6489112</v>
      </c>
      <c r="N139" s="31">
        <f t="shared" si="238"/>
        <v>420.59699219999993</v>
      </c>
      <c r="O139" s="31">
        <f t="shared" si="239"/>
        <v>489.93529199999995</v>
      </c>
      <c r="P139" s="31">
        <f t="shared" si="240"/>
        <v>523.151244</v>
      </c>
      <c r="Q139" s="31">
        <f t="shared" si="241"/>
        <v>472.4969172</v>
      </c>
      <c r="R139" s="31">
        <f t="shared" si="242"/>
        <v>521.9056458</v>
      </c>
      <c r="S139" s="31">
        <f t="shared" si="243"/>
        <v>571.9371735000001</v>
      </c>
      <c r="T139" s="36">
        <f t="shared" si="244"/>
        <v>455.2661420999999</v>
      </c>
      <c r="U139" s="32"/>
      <c r="V139" s="32"/>
      <c r="W139" s="20"/>
      <c r="X139" s="20"/>
      <c r="Y139" s="20"/>
      <c r="Z139" s="20"/>
      <c r="AA139" s="20"/>
      <c r="AB139" s="21"/>
      <c r="AC139" s="20"/>
      <c r="AD139" s="20"/>
      <c r="AE139" s="18"/>
      <c r="AF139" s="18"/>
      <c r="AG139" s="18"/>
      <c r="AH139" s="18"/>
      <c r="AI139" s="18"/>
      <c r="AJ139" s="18"/>
      <c r="AK139" s="35"/>
      <c r="AL139" s="37"/>
      <c r="BR139" s="6"/>
    </row>
    <row r="140" spans="1:70" ht="15">
      <c r="A140" s="23"/>
      <c r="B140" s="23" t="s">
        <v>256</v>
      </c>
      <c r="C140" s="24" t="s">
        <v>257</v>
      </c>
      <c r="D140" s="25" t="s">
        <v>52</v>
      </c>
      <c r="E140" s="26">
        <v>437.01</v>
      </c>
      <c r="F140" s="26">
        <v>458.8605</v>
      </c>
      <c r="G140" s="27">
        <v>504.74655</v>
      </c>
      <c r="H140" s="27">
        <v>553.4545920749999</v>
      </c>
      <c r="I140" s="28" t="s">
        <v>100</v>
      </c>
      <c r="J140" s="29">
        <f t="shared" si="234"/>
        <v>5</v>
      </c>
      <c r="K140" s="29">
        <f t="shared" si="235"/>
        <v>10.000000000000014</v>
      </c>
      <c r="L140" s="30">
        <f t="shared" si="236"/>
        <v>559.76392395</v>
      </c>
      <c r="M140" s="30">
        <f t="shared" si="237"/>
        <v>579.4490394</v>
      </c>
      <c r="N140" s="31">
        <f t="shared" si="238"/>
        <v>511.3082551499999</v>
      </c>
      <c r="O140" s="31">
        <f t="shared" si="239"/>
        <v>595.600929</v>
      </c>
      <c r="P140" s="31">
        <f t="shared" si="240"/>
        <v>635.980653</v>
      </c>
      <c r="Q140" s="31">
        <f t="shared" si="241"/>
        <v>574.4015738999999</v>
      </c>
      <c r="R140" s="31">
        <f t="shared" si="242"/>
        <v>634.4664133499999</v>
      </c>
      <c r="S140" s="31">
        <f t="shared" si="243"/>
        <v>695.288372625</v>
      </c>
      <c r="T140" s="36">
        <f t="shared" si="244"/>
        <v>553.4545920749999</v>
      </c>
      <c r="U140" s="32"/>
      <c r="V140" s="32"/>
      <c r="W140" s="20"/>
      <c r="X140" s="20"/>
      <c r="Y140" s="20"/>
      <c r="Z140" s="20"/>
      <c r="AA140" s="20"/>
      <c r="AB140" s="21"/>
      <c r="AC140" s="20"/>
      <c r="AD140" s="20"/>
      <c r="AE140" s="18"/>
      <c r="AF140" s="18"/>
      <c r="AG140" s="18"/>
      <c r="AH140" s="18"/>
      <c r="AI140" s="18"/>
      <c r="AJ140" s="18"/>
      <c r="AK140" s="35"/>
      <c r="AL140" s="37"/>
      <c r="BR140" s="6"/>
    </row>
    <row r="141" spans="1:70" ht="15">
      <c r="A141" s="23"/>
      <c r="B141" s="23" t="s">
        <v>258</v>
      </c>
      <c r="C141" s="24" t="s">
        <v>259</v>
      </c>
      <c r="D141" s="25" t="s">
        <v>52</v>
      </c>
      <c r="E141" s="26">
        <v>467.91</v>
      </c>
      <c r="F141" s="26">
        <v>491.3055</v>
      </c>
      <c r="G141" s="27">
        <v>540.43605</v>
      </c>
      <c r="H141" s="27">
        <v>592.588128825</v>
      </c>
      <c r="I141" s="28" t="s">
        <v>100</v>
      </c>
      <c r="J141" s="29">
        <f t="shared" si="234"/>
        <v>4.999999999999986</v>
      </c>
      <c r="K141" s="29">
        <f t="shared" si="235"/>
        <v>10.000000000000014</v>
      </c>
      <c r="L141" s="30">
        <f t="shared" si="236"/>
        <v>599.34357945</v>
      </c>
      <c r="M141" s="30">
        <f t="shared" si="237"/>
        <v>620.4205853999999</v>
      </c>
      <c r="N141" s="31">
        <f t="shared" si="238"/>
        <v>547.4617186500001</v>
      </c>
      <c r="O141" s="31">
        <f t="shared" si="239"/>
        <v>637.7145390000001</v>
      </c>
      <c r="P141" s="31">
        <f t="shared" si="240"/>
        <v>680.9494229999999</v>
      </c>
      <c r="Q141" s="31">
        <f t="shared" si="241"/>
        <v>615.0162249</v>
      </c>
      <c r="R141" s="31">
        <f t="shared" si="242"/>
        <v>679.32811485</v>
      </c>
      <c r="S141" s="31">
        <f t="shared" si="243"/>
        <v>744.450658875</v>
      </c>
      <c r="T141" s="36">
        <f t="shared" si="244"/>
        <v>592.588128825</v>
      </c>
      <c r="U141" s="32"/>
      <c r="V141" s="32"/>
      <c r="W141" s="20"/>
      <c r="X141" s="20"/>
      <c r="Y141" s="20"/>
      <c r="Z141" s="20"/>
      <c r="AA141" s="20"/>
      <c r="AB141" s="21"/>
      <c r="AC141" s="20"/>
      <c r="AD141" s="20"/>
      <c r="AE141" s="18"/>
      <c r="AF141" s="18"/>
      <c r="AG141" s="18"/>
      <c r="AH141" s="18"/>
      <c r="AI141" s="18"/>
      <c r="AJ141" s="18"/>
      <c r="AK141" s="35"/>
      <c r="AL141" s="37"/>
      <c r="BR141" s="6"/>
    </row>
    <row r="142" spans="1:70" ht="15">
      <c r="A142" s="23"/>
      <c r="B142" s="23" t="s">
        <v>260</v>
      </c>
      <c r="C142" s="24" t="s">
        <v>261</v>
      </c>
      <c r="D142" s="25" t="s">
        <v>52</v>
      </c>
      <c r="E142" s="26">
        <v>521.29</v>
      </c>
      <c r="F142" s="26">
        <v>547.3545</v>
      </c>
      <c r="G142" s="27">
        <v>602.08995</v>
      </c>
      <c r="H142" s="27">
        <v>660.1916301749999</v>
      </c>
      <c r="I142" s="28" t="s">
        <v>100</v>
      </c>
      <c r="J142" s="29">
        <f t="shared" si="234"/>
        <v>5</v>
      </c>
      <c r="K142" s="29">
        <f t="shared" si="235"/>
        <v>10.000000000000014</v>
      </c>
      <c r="L142" s="30">
        <f t="shared" si="236"/>
        <v>667.71775455</v>
      </c>
      <c r="M142" s="30">
        <f t="shared" si="237"/>
        <v>691.1992626</v>
      </c>
      <c r="N142" s="31">
        <f t="shared" si="238"/>
        <v>609.9171193499999</v>
      </c>
      <c r="O142" s="31">
        <f t="shared" si="239"/>
        <v>710.4661409999999</v>
      </c>
      <c r="P142" s="31">
        <f t="shared" si="240"/>
        <v>758.633337</v>
      </c>
      <c r="Q142" s="31">
        <f t="shared" si="241"/>
        <v>685.1783631000001</v>
      </c>
      <c r="R142" s="31">
        <f t="shared" si="242"/>
        <v>756.82706715</v>
      </c>
      <c r="S142" s="31">
        <f t="shared" si="243"/>
        <v>829.3789061250001</v>
      </c>
      <c r="T142" s="36">
        <f t="shared" si="244"/>
        <v>660.1916301749999</v>
      </c>
      <c r="U142" s="32"/>
      <c r="V142" s="32"/>
      <c r="W142" s="20"/>
      <c r="X142" s="20"/>
      <c r="Y142" s="20"/>
      <c r="Z142" s="20"/>
      <c r="AA142" s="20"/>
      <c r="AB142" s="21"/>
      <c r="AC142" s="20"/>
      <c r="AD142" s="20"/>
      <c r="AE142" s="18"/>
      <c r="AF142" s="18"/>
      <c r="AG142" s="18"/>
      <c r="AH142" s="18"/>
      <c r="AI142" s="18"/>
      <c r="AJ142" s="18"/>
      <c r="AK142" s="35"/>
      <c r="AL142" s="37"/>
      <c r="BR142" s="6"/>
    </row>
    <row r="143" spans="1:70" ht="15">
      <c r="A143" s="23"/>
      <c r="B143" s="23" t="s">
        <v>262</v>
      </c>
      <c r="C143" s="24" t="s">
        <v>263</v>
      </c>
      <c r="D143" s="25" t="s">
        <v>52</v>
      </c>
      <c r="E143" s="26">
        <v>554.96</v>
      </c>
      <c r="F143" s="26">
        <v>582.708</v>
      </c>
      <c r="G143" s="27">
        <v>640.9788</v>
      </c>
      <c r="H143" s="27">
        <v>702.8332541999999</v>
      </c>
      <c r="I143" s="28" t="s">
        <v>100</v>
      </c>
      <c r="J143" s="29">
        <f t="shared" si="234"/>
        <v>4.999999999999986</v>
      </c>
      <c r="K143" s="29">
        <f t="shared" si="235"/>
        <v>10.000000000000014</v>
      </c>
      <c r="L143" s="30">
        <f t="shared" si="236"/>
        <v>710.8454892</v>
      </c>
      <c r="M143" s="30">
        <f t="shared" si="237"/>
        <v>735.8436624</v>
      </c>
      <c r="N143" s="31">
        <f t="shared" si="238"/>
        <v>649.3115243999999</v>
      </c>
      <c r="O143" s="31">
        <f t="shared" si="239"/>
        <v>756.354984</v>
      </c>
      <c r="P143" s="31">
        <f t="shared" si="240"/>
        <v>807.6332879999999</v>
      </c>
      <c r="Q143" s="31">
        <f t="shared" si="241"/>
        <v>729.4338743999999</v>
      </c>
      <c r="R143" s="31">
        <f t="shared" si="242"/>
        <v>805.7103516</v>
      </c>
      <c r="S143" s="31">
        <f t="shared" si="243"/>
        <v>882.948297</v>
      </c>
      <c r="T143" s="36">
        <f t="shared" si="244"/>
        <v>702.8332541999999</v>
      </c>
      <c r="U143" s="32"/>
      <c r="V143" s="32"/>
      <c r="W143" s="20"/>
      <c r="X143" s="20"/>
      <c r="Y143" s="20"/>
      <c r="Z143" s="20"/>
      <c r="AA143" s="20"/>
      <c r="AB143" s="21"/>
      <c r="AC143" s="20"/>
      <c r="AD143" s="20"/>
      <c r="AE143" s="18"/>
      <c r="AF143" s="18"/>
      <c r="AG143" s="18"/>
      <c r="AH143" s="18"/>
      <c r="AI143" s="18"/>
      <c r="AJ143" s="18"/>
      <c r="AK143" s="35"/>
      <c r="AL143" s="37"/>
      <c r="BR143" s="6"/>
    </row>
    <row r="144" spans="1:70" ht="15">
      <c r="A144" s="23"/>
      <c r="B144" s="23" t="s">
        <v>264</v>
      </c>
      <c r="C144" s="24" t="s">
        <v>265</v>
      </c>
      <c r="D144" s="25" t="s">
        <v>52</v>
      </c>
      <c r="E144" s="26">
        <v>588.72</v>
      </c>
      <c r="F144" s="26">
        <v>618.156</v>
      </c>
      <c r="G144" s="27">
        <v>679.9716</v>
      </c>
      <c r="H144" s="27">
        <v>745.5888593999999</v>
      </c>
      <c r="I144" s="28" t="s">
        <v>100</v>
      </c>
      <c r="J144" s="29">
        <f t="shared" si="234"/>
        <v>4.999999999999986</v>
      </c>
      <c r="K144" s="29">
        <f t="shared" si="235"/>
        <v>10.000000000000014</v>
      </c>
      <c r="L144" s="30">
        <f t="shared" si="236"/>
        <v>754.0885043999999</v>
      </c>
      <c r="M144" s="30">
        <f t="shared" si="237"/>
        <v>780.6073968</v>
      </c>
      <c r="N144" s="31">
        <f t="shared" si="238"/>
        <v>688.8112307999999</v>
      </c>
      <c r="O144" s="31">
        <f t="shared" si="239"/>
        <v>802.366488</v>
      </c>
      <c r="P144" s="31">
        <f t="shared" si="240"/>
        <v>856.7642159999999</v>
      </c>
      <c r="Q144" s="31">
        <f t="shared" si="241"/>
        <v>773.8076808</v>
      </c>
      <c r="R144" s="31">
        <f t="shared" si="242"/>
        <v>854.7243012</v>
      </c>
      <c r="S144" s="31">
        <f t="shared" si="243"/>
        <v>936.6608789999999</v>
      </c>
      <c r="T144" s="36">
        <f t="shared" si="244"/>
        <v>745.5888593999999</v>
      </c>
      <c r="U144" s="32"/>
      <c r="V144" s="32"/>
      <c r="W144" s="20"/>
      <c r="X144" s="20"/>
      <c r="Y144" s="20"/>
      <c r="Z144" s="20"/>
      <c r="AA144" s="20"/>
      <c r="AB144" s="21"/>
      <c r="AC144" s="20"/>
      <c r="AD144" s="20"/>
      <c r="AE144" s="18"/>
      <c r="AF144" s="18"/>
      <c r="AG144" s="18"/>
      <c r="AH144" s="18"/>
      <c r="AI144" s="18"/>
      <c r="AJ144" s="18"/>
      <c r="AK144" s="35"/>
      <c r="AL144" s="37"/>
      <c r="BR144" s="6"/>
    </row>
    <row r="145" spans="1:70" ht="15">
      <c r="A145" s="23"/>
      <c r="B145" s="23" t="s">
        <v>266</v>
      </c>
      <c r="C145" s="24" t="s">
        <v>267</v>
      </c>
      <c r="D145" s="25" t="s">
        <v>52</v>
      </c>
      <c r="E145" s="26">
        <v>607.53</v>
      </c>
      <c r="F145" s="26">
        <v>637.9065</v>
      </c>
      <c r="G145" s="27">
        <v>701.69715</v>
      </c>
      <c r="H145" s="27">
        <v>769.4109249750001</v>
      </c>
      <c r="I145" s="28" t="s">
        <v>100</v>
      </c>
      <c r="J145" s="29">
        <f t="shared" si="234"/>
        <v>5</v>
      </c>
      <c r="K145" s="29">
        <f t="shared" si="235"/>
        <v>9.999999999999986</v>
      </c>
      <c r="L145" s="30">
        <f t="shared" si="236"/>
        <v>778.1821393499999</v>
      </c>
      <c r="M145" s="30">
        <f t="shared" si="237"/>
        <v>805.5483281999999</v>
      </c>
      <c r="N145" s="31">
        <f t="shared" si="238"/>
        <v>710.8192129500001</v>
      </c>
      <c r="O145" s="31">
        <f t="shared" si="239"/>
        <v>828.002637</v>
      </c>
      <c r="P145" s="31">
        <f t="shared" si="240"/>
        <v>884.1384090000001</v>
      </c>
      <c r="Q145" s="31">
        <f t="shared" si="241"/>
        <v>798.5313567000001</v>
      </c>
      <c r="R145" s="31">
        <f t="shared" si="242"/>
        <v>882.0333175500001</v>
      </c>
      <c r="S145" s="31">
        <f t="shared" si="243"/>
        <v>966.587824125</v>
      </c>
      <c r="T145" s="36">
        <f t="shared" si="244"/>
        <v>769.4109249750001</v>
      </c>
      <c r="U145" s="32"/>
      <c r="V145" s="32"/>
      <c r="W145" s="20"/>
      <c r="X145" s="20"/>
      <c r="Y145" s="20"/>
      <c r="Z145" s="20"/>
      <c r="AA145" s="20"/>
      <c r="AB145" s="21"/>
      <c r="AC145" s="20"/>
      <c r="AD145" s="20"/>
      <c r="AE145" s="18"/>
      <c r="AF145" s="18"/>
      <c r="AG145" s="18"/>
      <c r="AH145" s="18"/>
      <c r="AI145" s="18"/>
      <c r="AJ145" s="18"/>
      <c r="AK145" s="35"/>
      <c r="AL145" s="37"/>
      <c r="BR145" s="6"/>
    </row>
    <row r="146" spans="1:70" ht="15">
      <c r="A146" s="23"/>
      <c r="B146" s="23" t="s">
        <v>268</v>
      </c>
      <c r="C146" s="24" t="s">
        <v>269</v>
      </c>
      <c r="D146" s="25" t="s">
        <v>52</v>
      </c>
      <c r="E146" s="26">
        <v>707.66</v>
      </c>
      <c r="F146" s="26">
        <v>743.043</v>
      </c>
      <c r="G146" s="27">
        <v>817.3473</v>
      </c>
      <c r="H146" s="27">
        <v>896.2213144499999</v>
      </c>
      <c r="I146" s="28" t="s">
        <v>100</v>
      </c>
      <c r="J146" s="29">
        <f t="shared" si="234"/>
        <v>5</v>
      </c>
      <c r="K146" s="29">
        <f t="shared" si="235"/>
        <v>10.000000000000014</v>
      </c>
      <c r="L146" s="30">
        <f t="shared" si="236"/>
        <v>906.4381557</v>
      </c>
      <c r="M146" s="30">
        <f t="shared" si="237"/>
        <v>938.3147004</v>
      </c>
      <c r="N146" s="31">
        <f t="shared" si="238"/>
        <v>827.9728148999999</v>
      </c>
      <c r="O146" s="31">
        <f t="shared" si="239"/>
        <v>964.4698139999999</v>
      </c>
      <c r="P146" s="31">
        <f t="shared" si="240"/>
        <v>1029.8575979999998</v>
      </c>
      <c r="Q146" s="31">
        <f t="shared" si="241"/>
        <v>930.1412273999999</v>
      </c>
      <c r="R146" s="31">
        <f t="shared" si="242"/>
        <v>1027.4055561</v>
      </c>
      <c r="S146" s="31">
        <f t="shared" si="243"/>
        <v>1125.8959057499999</v>
      </c>
      <c r="T146" s="36">
        <f t="shared" si="244"/>
        <v>896.2213144499999</v>
      </c>
      <c r="U146" s="32"/>
      <c r="V146" s="32"/>
      <c r="W146" s="20"/>
      <c r="X146" s="20"/>
      <c r="Y146" s="20"/>
      <c r="Z146" s="20"/>
      <c r="AA146" s="20"/>
      <c r="AB146" s="21"/>
      <c r="AC146" s="20"/>
      <c r="AD146" s="20"/>
      <c r="AE146" s="18"/>
      <c r="AF146" s="18"/>
      <c r="AG146" s="18"/>
      <c r="AH146" s="18"/>
      <c r="AI146" s="18"/>
      <c r="AJ146" s="18"/>
      <c r="AK146" s="35"/>
      <c r="AL146" s="37"/>
      <c r="BR146" s="6"/>
    </row>
    <row r="147" spans="1:70" ht="15">
      <c r="A147" s="23"/>
      <c r="B147" s="23" t="s">
        <v>270</v>
      </c>
      <c r="C147" s="24" t="s">
        <v>271</v>
      </c>
      <c r="D147" s="25" t="s">
        <v>52</v>
      </c>
      <c r="E147" s="26">
        <v>702.13</v>
      </c>
      <c r="F147" s="26">
        <v>737.2365</v>
      </c>
      <c r="G147" s="27">
        <v>810.96015</v>
      </c>
      <c r="H147" s="27">
        <v>889.2178044749999</v>
      </c>
      <c r="I147" s="28" t="s">
        <v>100</v>
      </c>
      <c r="J147" s="29">
        <f t="shared" si="234"/>
        <v>5</v>
      </c>
      <c r="K147" s="29">
        <f t="shared" si="235"/>
        <v>10.000000000000014</v>
      </c>
      <c r="L147" s="30">
        <f t="shared" si="236"/>
        <v>899.35480635</v>
      </c>
      <c r="M147" s="30">
        <f t="shared" si="237"/>
        <v>930.9822522</v>
      </c>
      <c r="N147" s="31">
        <f t="shared" si="238"/>
        <v>821.5026319499999</v>
      </c>
      <c r="O147" s="31">
        <f t="shared" si="239"/>
        <v>956.9329769999999</v>
      </c>
      <c r="P147" s="31">
        <f t="shared" si="240"/>
        <v>1021.8097889999999</v>
      </c>
      <c r="Q147" s="31">
        <f t="shared" si="241"/>
        <v>922.8726506999999</v>
      </c>
      <c r="R147" s="31">
        <f t="shared" si="242"/>
        <v>1019.3769085499999</v>
      </c>
      <c r="S147" s="31">
        <f t="shared" si="243"/>
        <v>1117.097606625</v>
      </c>
      <c r="T147" s="36">
        <f t="shared" si="244"/>
        <v>889.2178044749999</v>
      </c>
      <c r="U147" s="32"/>
      <c r="V147" s="32"/>
      <c r="W147" s="20"/>
      <c r="X147" s="20"/>
      <c r="Y147" s="20"/>
      <c r="Z147" s="20"/>
      <c r="AA147" s="20"/>
      <c r="AB147" s="21"/>
      <c r="AC147" s="20"/>
      <c r="AD147" s="20"/>
      <c r="AE147" s="18"/>
      <c r="AF147" s="18"/>
      <c r="AG147" s="18"/>
      <c r="AH147" s="18"/>
      <c r="AI147" s="18"/>
      <c r="AJ147" s="18"/>
      <c r="AK147" s="35"/>
      <c r="AL147" s="37"/>
      <c r="BR147" s="6"/>
    </row>
    <row r="148" spans="1:70" ht="15">
      <c r="A148" s="23"/>
      <c r="B148" s="23" t="s">
        <v>272</v>
      </c>
      <c r="C148" s="24" t="s">
        <v>273</v>
      </c>
      <c r="D148" s="25" t="s">
        <v>52</v>
      </c>
      <c r="E148" s="26">
        <v>729.53</v>
      </c>
      <c r="F148" s="26">
        <v>766.0065</v>
      </c>
      <c r="G148" s="27">
        <v>842.60715</v>
      </c>
      <c r="H148" s="27">
        <v>923.918739975</v>
      </c>
      <c r="I148" s="28" t="s">
        <v>100</v>
      </c>
      <c r="J148" s="29">
        <f t="shared" si="234"/>
        <v>5</v>
      </c>
      <c r="K148" s="29">
        <f t="shared" si="235"/>
        <v>10.000000000000014</v>
      </c>
      <c r="L148" s="30">
        <f t="shared" si="236"/>
        <v>934.45132935</v>
      </c>
      <c r="M148" s="30">
        <f t="shared" si="237"/>
        <v>967.3130082</v>
      </c>
      <c r="N148" s="31">
        <f t="shared" si="238"/>
        <v>853.56104295</v>
      </c>
      <c r="O148" s="31">
        <f t="shared" si="239"/>
        <v>994.276437</v>
      </c>
      <c r="P148" s="31">
        <f t="shared" si="240"/>
        <v>1061.685009</v>
      </c>
      <c r="Q148" s="31">
        <f t="shared" si="241"/>
        <v>958.8869367000001</v>
      </c>
      <c r="R148" s="31">
        <f t="shared" si="242"/>
        <v>1059.15718755</v>
      </c>
      <c r="S148" s="31">
        <f t="shared" si="243"/>
        <v>1160.691349125</v>
      </c>
      <c r="T148" s="36">
        <f t="shared" si="244"/>
        <v>923.918739975</v>
      </c>
      <c r="U148" s="32"/>
      <c r="V148" s="32"/>
      <c r="W148" s="20"/>
      <c r="X148" s="20"/>
      <c r="Y148" s="20"/>
      <c r="Z148" s="20"/>
      <c r="AA148" s="20"/>
      <c r="AB148" s="21"/>
      <c r="AC148" s="20"/>
      <c r="AD148" s="20"/>
      <c r="AE148" s="18"/>
      <c r="AF148" s="18"/>
      <c r="AG148" s="18"/>
      <c r="AH148" s="18"/>
      <c r="AI148" s="18"/>
      <c r="AJ148" s="18"/>
      <c r="AK148" s="35"/>
      <c r="AL148" s="37"/>
      <c r="BR148" s="6"/>
    </row>
    <row r="149" spans="1:70" ht="15">
      <c r="A149" s="23"/>
      <c r="B149" s="23" t="s">
        <v>274</v>
      </c>
      <c r="C149" s="24" t="s">
        <v>275</v>
      </c>
      <c r="D149" s="25" t="s">
        <v>52</v>
      </c>
      <c r="E149" s="26">
        <v>761.83</v>
      </c>
      <c r="F149" s="26">
        <v>799.9215</v>
      </c>
      <c r="G149" s="27">
        <v>879.91365</v>
      </c>
      <c r="H149" s="27">
        <v>964.825317225</v>
      </c>
      <c r="I149" s="28" t="s">
        <v>100</v>
      </c>
      <c r="J149" s="29">
        <f t="shared" si="234"/>
        <v>5</v>
      </c>
      <c r="K149" s="29">
        <f t="shared" si="235"/>
        <v>9.999999999999986</v>
      </c>
      <c r="L149" s="30">
        <f t="shared" si="236"/>
        <v>975.8242378499999</v>
      </c>
      <c r="M149" s="30">
        <f t="shared" si="237"/>
        <v>1010.1408701999999</v>
      </c>
      <c r="N149" s="31">
        <f t="shared" si="238"/>
        <v>891.35252745</v>
      </c>
      <c r="O149" s="31">
        <f t="shared" si="239"/>
        <v>1038.298107</v>
      </c>
      <c r="P149" s="31">
        <f t="shared" si="240"/>
        <v>1108.691199</v>
      </c>
      <c r="Q149" s="31">
        <f t="shared" si="241"/>
        <v>1001.3417337000001</v>
      </c>
      <c r="R149" s="31">
        <f t="shared" si="242"/>
        <v>1106.05145805</v>
      </c>
      <c r="S149" s="31">
        <f t="shared" si="243"/>
        <v>1212.081052875</v>
      </c>
      <c r="T149" s="36">
        <f t="shared" si="244"/>
        <v>964.825317225</v>
      </c>
      <c r="U149" s="32"/>
      <c r="V149" s="32"/>
      <c r="W149" s="20"/>
      <c r="X149" s="20"/>
      <c r="Y149" s="20"/>
      <c r="Z149" s="20"/>
      <c r="AA149" s="20"/>
      <c r="AB149" s="21"/>
      <c r="AC149" s="20"/>
      <c r="AD149" s="20"/>
      <c r="AE149" s="18"/>
      <c r="AF149" s="18"/>
      <c r="AG149" s="18"/>
      <c r="AH149" s="18"/>
      <c r="AI149" s="18"/>
      <c r="AJ149" s="18"/>
      <c r="AK149" s="35"/>
      <c r="AL149" s="37"/>
      <c r="BR149" s="6"/>
    </row>
    <row r="150" spans="1:70" ht="15">
      <c r="A150" s="23"/>
      <c r="B150" s="23" t="s">
        <v>276</v>
      </c>
      <c r="C150" s="24" t="s">
        <v>277</v>
      </c>
      <c r="D150" s="25" t="s">
        <v>52</v>
      </c>
      <c r="E150" s="26">
        <v>882.94</v>
      </c>
      <c r="F150" s="26">
        <v>927.087</v>
      </c>
      <c r="G150" s="27">
        <v>1019.7957</v>
      </c>
      <c r="H150" s="27">
        <v>1118.20598505</v>
      </c>
      <c r="I150" s="28" t="s">
        <v>100</v>
      </c>
      <c r="J150" s="29">
        <f t="shared" si="234"/>
        <v>4.999999999999986</v>
      </c>
      <c r="K150" s="29">
        <f t="shared" si="235"/>
        <v>10.000000000000014</v>
      </c>
      <c r="L150" s="30">
        <f t="shared" si="236"/>
        <v>1130.9534313</v>
      </c>
      <c r="M150" s="30">
        <f t="shared" si="237"/>
        <v>1170.7254636</v>
      </c>
      <c r="N150" s="31">
        <f t="shared" si="238"/>
        <v>1033.0530441</v>
      </c>
      <c r="O150" s="31">
        <f t="shared" si="239"/>
        <v>1203.358926</v>
      </c>
      <c r="P150" s="31">
        <f t="shared" si="240"/>
        <v>1284.942582</v>
      </c>
      <c r="Q150" s="31">
        <f t="shared" si="241"/>
        <v>1160.5275066000002</v>
      </c>
      <c r="R150" s="31">
        <f t="shared" si="242"/>
        <v>1281.8831949</v>
      </c>
      <c r="S150" s="31">
        <f t="shared" si="243"/>
        <v>1404.76857675</v>
      </c>
      <c r="T150" s="36">
        <f t="shared" si="244"/>
        <v>1118.20598505</v>
      </c>
      <c r="U150" s="32"/>
      <c r="V150" s="32"/>
      <c r="W150" s="20"/>
      <c r="X150" s="20"/>
      <c r="Y150" s="20"/>
      <c r="Z150" s="20"/>
      <c r="AA150" s="20"/>
      <c r="AB150" s="21"/>
      <c r="AC150" s="20"/>
      <c r="AD150" s="20"/>
      <c r="AE150" s="18"/>
      <c r="AF150" s="18"/>
      <c r="AG150" s="18"/>
      <c r="AH150" s="18"/>
      <c r="AI150" s="18"/>
      <c r="AJ150" s="18"/>
      <c r="AK150" s="35"/>
      <c r="AL150" s="37"/>
      <c r="BR150" s="6"/>
    </row>
    <row r="151" spans="1:70" ht="15">
      <c r="A151" s="23"/>
      <c r="B151" s="23" t="s">
        <v>278</v>
      </c>
      <c r="C151" s="24" t="s">
        <v>279</v>
      </c>
      <c r="D151" s="25" t="s">
        <v>52</v>
      </c>
      <c r="E151" s="26">
        <v>944.87</v>
      </c>
      <c r="F151" s="26">
        <v>992.1135</v>
      </c>
      <c r="G151" s="27">
        <v>1091.32485</v>
      </c>
      <c r="H151" s="27">
        <v>1196.6376980250002</v>
      </c>
      <c r="I151" s="28" t="s">
        <v>100</v>
      </c>
      <c r="J151" s="29">
        <f t="shared" si="234"/>
        <v>5</v>
      </c>
      <c r="K151" s="29">
        <f t="shared" si="235"/>
        <v>9.999999999999986</v>
      </c>
      <c r="L151" s="30">
        <f t="shared" si="236"/>
        <v>1210.27925865</v>
      </c>
      <c r="M151" s="30">
        <f t="shared" si="237"/>
        <v>1252.8409278</v>
      </c>
      <c r="N151" s="31">
        <f t="shared" si="238"/>
        <v>1105.51207305</v>
      </c>
      <c r="O151" s="31">
        <f t="shared" si="239"/>
        <v>1287.7633230000001</v>
      </c>
      <c r="P151" s="31">
        <f t="shared" si="240"/>
        <v>1375.0693110000002</v>
      </c>
      <c r="Q151" s="31">
        <f t="shared" si="241"/>
        <v>1241.9276793000001</v>
      </c>
      <c r="R151" s="31">
        <f t="shared" si="242"/>
        <v>1371.7953364500001</v>
      </c>
      <c r="S151" s="31">
        <f t="shared" si="243"/>
        <v>1503.299980875</v>
      </c>
      <c r="T151" s="36">
        <f t="shared" si="244"/>
        <v>1196.6376980250002</v>
      </c>
      <c r="U151" s="32"/>
      <c r="V151" s="32"/>
      <c r="W151" s="20"/>
      <c r="X151" s="20"/>
      <c r="Y151" s="20"/>
      <c r="Z151" s="20"/>
      <c r="AA151" s="20"/>
      <c r="AB151" s="21"/>
      <c r="AC151" s="20"/>
      <c r="AD151" s="20"/>
      <c r="AE151" s="18"/>
      <c r="AF151" s="18"/>
      <c r="AG151" s="18"/>
      <c r="AH151" s="18"/>
      <c r="AI151" s="18"/>
      <c r="AJ151" s="18"/>
      <c r="AK151" s="35"/>
      <c r="AL151" s="37"/>
      <c r="BR151" s="6"/>
    </row>
    <row r="152" spans="1:70" ht="15">
      <c r="A152" s="23"/>
      <c r="B152" s="23" t="s">
        <v>280</v>
      </c>
      <c r="C152" s="24" t="s">
        <v>281</v>
      </c>
      <c r="D152" s="25" t="s">
        <v>52</v>
      </c>
      <c r="E152" s="26">
        <v>1156.06</v>
      </c>
      <c r="F152" s="26">
        <v>1213.863</v>
      </c>
      <c r="G152" s="27">
        <v>1335.2493</v>
      </c>
      <c r="H152" s="27">
        <v>1464.1008574500001</v>
      </c>
      <c r="I152" s="28" t="s">
        <v>100</v>
      </c>
      <c r="J152" s="29">
        <f t="shared" si="234"/>
        <v>5</v>
      </c>
      <c r="K152" s="29">
        <f t="shared" si="235"/>
        <v>9.999999999999986</v>
      </c>
      <c r="L152" s="30">
        <f t="shared" si="236"/>
        <v>1480.7914736999999</v>
      </c>
      <c r="M152" s="30">
        <f t="shared" si="237"/>
        <v>1532.8661963999998</v>
      </c>
      <c r="N152" s="31">
        <f t="shared" si="238"/>
        <v>1352.6075409</v>
      </c>
      <c r="O152" s="31">
        <f t="shared" si="239"/>
        <v>1575.594174</v>
      </c>
      <c r="P152" s="31">
        <f t="shared" si="240"/>
        <v>1682.414118</v>
      </c>
      <c r="Q152" s="31">
        <f t="shared" si="241"/>
        <v>1519.5137034</v>
      </c>
      <c r="R152" s="31">
        <f t="shared" si="242"/>
        <v>1678.4083701000002</v>
      </c>
      <c r="S152" s="31">
        <f t="shared" si="243"/>
        <v>1839.30591075</v>
      </c>
      <c r="T152" s="36">
        <f t="shared" si="244"/>
        <v>1464.1008574500001</v>
      </c>
      <c r="U152" s="32"/>
      <c r="V152" s="32"/>
      <c r="W152" s="20"/>
      <c r="X152" s="20"/>
      <c r="Y152" s="20"/>
      <c r="Z152" s="20"/>
      <c r="AA152" s="20"/>
      <c r="AB152" s="21"/>
      <c r="AC152" s="20"/>
      <c r="AD152" s="20"/>
      <c r="AE152" s="18"/>
      <c r="AF152" s="18"/>
      <c r="AG152" s="18"/>
      <c r="AH152" s="18"/>
      <c r="AI152" s="18"/>
      <c r="AJ152" s="18"/>
      <c r="AK152" s="35"/>
      <c r="AL152" s="37"/>
      <c r="BR152" s="6"/>
    </row>
    <row r="153" spans="1:70" ht="15">
      <c r="A153" s="23"/>
      <c r="B153" s="23" t="s">
        <v>282</v>
      </c>
      <c r="C153" s="24" t="s">
        <v>283</v>
      </c>
      <c r="D153" s="25" t="s">
        <v>52</v>
      </c>
      <c r="E153" s="26">
        <v>1459.78</v>
      </c>
      <c r="F153" s="26">
        <v>1532.769</v>
      </c>
      <c r="G153" s="27">
        <v>1686.0459</v>
      </c>
      <c r="H153" s="27">
        <v>1848.7493293499997</v>
      </c>
      <c r="I153" s="28" t="s">
        <v>100</v>
      </c>
      <c r="J153" s="29">
        <f t="shared" si="234"/>
        <v>5</v>
      </c>
      <c r="K153" s="29">
        <f t="shared" si="235"/>
        <v>10.000000000000014</v>
      </c>
      <c r="L153" s="30">
        <f t="shared" si="236"/>
        <v>1869.8249031</v>
      </c>
      <c r="M153" s="30">
        <f t="shared" si="237"/>
        <v>1935.5806932</v>
      </c>
      <c r="N153" s="31">
        <f t="shared" si="238"/>
        <v>1707.9644966999997</v>
      </c>
      <c r="O153" s="31">
        <f t="shared" si="239"/>
        <v>1989.5341619999997</v>
      </c>
      <c r="P153" s="31">
        <f t="shared" si="240"/>
        <v>2124.417834</v>
      </c>
      <c r="Q153" s="31">
        <f t="shared" si="241"/>
        <v>1918.7202342</v>
      </c>
      <c r="R153" s="31">
        <f t="shared" si="242"/>
        <v>2119.3596963</v>
      </c>
      <c r="S153" s="31">
        <f t="shared" si="243"/>
        <v>2322.5282272500003</v>
      </c>
      <c r="T153" s="36">
        <f t="shared" si="244"/>
        <v>1848.7493293499997</v>
      </c>
      <c r="U153" s="32"/>
      <c r="V153" s="32"/>
      <c r="W153" s="20"/>
      <c r="X153" s="20"/>
      <c r="Y153" s="20"/>
      <c r="Z153" s="20"/>
      <c r="AA153" s="20"/>
      <c r="AB153" s="21"/>
      <c r="AC153" s="20"/>
      <c r="AD153" s="20"/>
      <c r="AE153" s="18"/>
      <c r="AF153" s="18"/>
      <c r="AG153" s="18"/>
      <c r="AH153" s="18"/>
      <c r="AI153" s="18"/>
      <c r="AJ153" s="18"/>
      <c r="AK153" s="35"/>
      <c r="AL153" s="37"/>
      <c r="BR153" s="6"/>
    </row>
    <row r="154" spans="1:70" ht="15">
      <c r="A154" s="23"/>
      <c r="B154" s="23" t="s">
        <v>284</v>
      </c>
      <c r="C154" s="24" t="s">
        <v>285</v>
      </c>
      <c r="D154" s="38"/>
      <c r="E154" s="26"/>
      <c r="F154" s="26"/>
      <c r="G154" s="27"/>
      <c r="H154" s="27"/>
      <c r="I154" s="18"/>
      <c r="J154" s="39"/>
      <c r="K154" s="39"/>
      <c r="L154" s="30"/>
      <c r="M154" s="30"/>
      <c r="N154" s="31"/>
      <c r="O154" s="31"/>
      <c r="P154" s="31"/>
      <c r="Q154" s="31"/>
      <c r="R154" s="31"/>
      <c r="S154" s="31"/>
      <c r="T154" s="19"/>
      <c r="U154" s="32"/>
      <c r="V154" s="32"/>
      <c r="W154" s="20"/>
      <c r="X154" s="20"/>
      <c r="Y154" s="20"/>
      <c r="Z154" s="20"/>
      <c r="AA154" s="20"/>
      <c r="AB154" s="21"/>
      <c r="AC154" s="20"/>
      <c r="AD154" s="20"/>
      <c r="AE154" s="18"/>
      <c r="AF154" s="18"/>
      <c r="AG154" s="18"/>
      <c r="AH154" s="18"/>
      <c r="AI154" s="18"/>
      <c r="AJ154" s="18"/>
      <c r="AK154" s="35"/>
      <c r="AL154" s="37"/>
      <c r="BR154" s="6"/>
    </row>
    <row r="155" spans="1:70" ht="38.25">
      <c r="A155" s="23"/>
      <c r="B155" s="23" t="s">
        <v>286</v>
      </c>
      <c r="C155" s="24" t="s">
        <v>287</v>
      </c>
      <c r="D155" s="25" t="s">
        <v>288</v>
      </c>
      <c r="E155" s="26">
        <v>1.8</v>
      </c>
      <c r="F155" s="26">
        <v>2.07</v>
      </c>
      <c r="G155" s="27">
        <v>2.277</v>
      </c>
      <c r="H155" s="27">
        <v>2.468268</v>
      </c>
      <c r="I155" s="28" t="s">
        <v>224</v>
      </c>
      <c r="J155" s="40">
        <f aca="true" t="shared" si="245" ref="J155:J157">(F155/E155*100)-100</f>
        <v>14.999999999999986</v>
      </c>
      <c r="K155" s="29">
        <f aca="true" t="shared" si="246" ref="K155:K157">(G155/F155*100)-100</f>
        <v>10.000000000000014</v>
      </c>
      <c r="L155" s="30">
        <f aca="true" t="shared" si="247" ref="L155:L157">+G155*1.109</f>
        <v>2.5251930000000002</v>
      </c>
      <c r="M155" s="30">
        <f aca="true" t="shared" si="248" ref="M155:M157">+G155*1.148</f>
        <v>2.6139959999999998</v>
      </c>
      <c r="N155" s="31">
        <f aca="true" t="shared" si="249" ref="N155:N157">+G155*(100+(16.3-J155-K155))/100</f>
        <v>2.078901</v>
      </c>
      <c r="O155" s="31">
        <f aca="true" t="shared" si="250" ref="O155:O157">+G155*(100+(33-J155-K155))/100</f>
        <v>2.4591600000000002</v>
      </c>
      <c r="P155" s="31">
        <f aca="true" t="shared" si="251" ref="P155:P157">+G155*(100+(67.5+14.5)/2-J155-K155)/100</f>
        <v>2.64132</v>
      </c>
      <c r="Q155" s="31">
        <f aca="true" t="shared" si="252" ref="Q155:Q157">+G155+(G155*0.5)*((67.5+14.5)/2-J155-K155)/100+(G155*0.5)*0.016</f>
        <v>2.477376</v>
      </c>
      <c r="R155" s="31">
        <f aca="true" t="shared" si="253" ref="R155:R157">+G155*(100+(40.7-J155-K155))/100</f>
        <v>2.6344890000000003</v>
      </c>
      <c r="S155" s="31">
        <f aca="true" t="shared" si="254" ref="S155:S157">+G155+(G155*0.5)*(88.9-J155-K155)/100+(G155*0.5)*0.016</f>
        <v>3.0227174999999997</v>
      </c>
      <c r="T155" s="36">
        <f aca="true" t="shared" si="255" ref="T155:T157">+O155*50/100+Q155*50/100</f>
        <v>2.468268</v>
      </c>
      <c r="U155" s="32"/>
      <c r="V155" s="32"/>
      <c r="W155" s="20"/>
      <c r="X155" s="20"/>
      <c r="Y155" s="20"/>
      <c r="Z155" s="20"/>
      <c r="AA155" s="20"/>
      <c r="AB155" s="21"/>
      <c r="AC155" s="20"/>
      <c r="AD155" s="20"/>
      <c r="AE155" s="18"/>
      <c r="AF155" s="18"/>
      <c r="AG155" s="18"/>
      <c r="AH155" s="18"/>
      <c r="AI155" s="18"/>
      <c r="AJ155" s="18"/>
      <c r="AK155" s="35"/>
      <c r="AL155" s="37"/>
      <c r="BR155" s="6"/>
    </row>
    <row r="156" spans="1:70" ht="25.5">
      <c r="A156" s="23"/>
      <c r="B156" s="23" t="s">
        <v>289</v>
      </c>
      <c r="C156" s="24" t="s">
        <v>290</v>
      </c>
      <c r="D156" s="25" t="s">
        <v>95</v>
      </c>
      <c r="E156" s="26">
        <v>42.19</v>
      </c>
      <c r="F156" s="26">
        <v>48.52</v>
      </c>
      <c r="G156" s="27">
        <v>53.372</v>
      </c>
      <c r="H156" s="27">
        <v>57.85382483100261</v>
      </c>
      <c r="I156" s="28" t="s">
        <v>224</v>
      </c>
      <c r="J156" s="40">
        <f t="shared" si="245"/>
        <v>15.00355534486846</v>
      </c>
      <c r="K156" s="29">
        <f t="shared" si="246"/>
        <v>9.999999999999986</v>
      </c>
      <c r="L156" s="30">
        <f t="shared" si="247"/>
        <v>59.189548</v>
      </c>
      <c r="M156" s="30">
        <f t="shared" si="248"/>
        <v>61.271055999999994</v>
      </c>
      <c r="N156" s="31">
        <f t="shared" si="249"/>
        <v>48.72673844133681</v>
      </c>
      <c r="O156" s="31">
        <f t="shared" si="250"/>
        <v>57.63986244133681</v>
      </c>
      <c r="P156" s="31">
        <f t="shared" si="251"/>
        <v>61.909622441336815</v>
      </c>
      <c r="Q156" s="31">
        <f t="shared" si="252"/>
        <v>58.06778722066841</v>
      </c>
      <c r="R156" s="31">
        <f t="shared" si="253"/>
        <v>61.74950644133682</v>
      </c>
      <c r="S156" s="31">
        <f t="shared" si="254"/>
        <v>70.8503812206684</v>
      </c>
      <c r="T156" s="36">
        <f t="shared" si="255"/>
        <v>57.85382483100261</v>
      </c>
      <c r="U156" s="32"/>
      <c r="V156" s="32"/>
      <c r="W156" s="20"/>
      <c r="X156" s="20"/>
      <c r="Y156" s="20"/>
      <c r="Z156" s="20"/>
      <c r="AA156" s="20"/>
      <c r="AB156" s="21"/>
      <c r="AC156" s="20"/>
      <c r="AD156" s="20"/>
      <c r="AE156" s="18"/>
      <c r="AF156" s="18"/>
      <c r="AG156" s="18"/>
      <c r="AH156" s="18"/>
      <c r="AI156" s="18"/>
      <c r="AJ156" s="18"/>
      <c r="AK156" s="35"/>
      <c r="AL156" s="37"/>
      <c r="BR156" s="6"/>
    </row>
    <row r="157" spans="1:70" ht="25.5">
      <c r="A157" s="23"/>
      <c r="B157" s="23" t="s">
        <v>291</v>
      </c>
      <c r="C157" s="24" t="s">
        <v>292</v>
      </c>
      <c r="D157" s="25" t="s">
        <v>95</v>
      </c>
      <c r="E157" s="26">
        <v>55.29</v>
      </c>
      <c r="F157" s="26">
        <v>63.58</v>
      </c>
      <c r="G157" s="27">
        <v>69.938</v>
      </c>
      <c r="H157" s="27">
        <v>75.81611244221378</v>
      </c>
      <c r="I157" s="28" t="s">
        <v>224</v>
      </c>
      <c r="J157" s="40">
        <f t="shared" si="245"/>
        <v>14.993669741363718</v>
      </c>
      <c r="K157" s="29">
        <f t="shared" si="246"/>
        <v>10.000000000000014</v>
      </c>
      <c r="L157" s="30">
        <f t="shared" si="247"/>
        <v>77.56124200000001</v>
      </c>
      <c r="M157" s="30">
        <f t="shared" si="248"/>
        <v>80.28882399999999</v>
      </c>
      <c r="N157" s="31">
        <f t="shared" si="249"/>
        <v>63.857821256285035</v>
      </c>
      <c r="O157" s="31">
        <f t="shared" si="250"/>
        <v>75.53746725628504</v>
      </c>
      <c r="P157" s="31">
        <f t="shared" si="251"/>
        <v>81.13250725628504</v>
      </c>
      <c r="Q157" s="31">
        <f t="shared" si="252"/>
        <v>76.09475762814252</v>
      </c>
      <c r="R157" s="31">
        <f t="shared" si="253"/>
        <v>80.92269325628504</v>
      </c>
      <c r="S157" s="31">
        <f t="shared" si="254"/>
        <v>92.84490862814252</v>
      </c>
      <c r="T157" s="36">
        <f t="shared" si="255"/>
        <v>75.81611244221378</v>
      </c>
      <c r="U157" s="32"/>
      <c r="V157" s="32"/>
      <c r="W157" s="20"/>
      <c r="X157" s="20"/>
      <c r="Y157" s="20"/>
      <c r="Z157" s="20"/>
      <c r="AA157" s="20"/>
      <c r="AB157" s="21"/>
      <c r="AC157" s="20"/>
      <c r="AD157" s="20"/>
      <c r="AE157" s="18"/>
      <c r="AF157" s="18"/>
      <c r="AG157" s="18"/>
      <c r="AH157" s="18"/>
      <c r="AI157" s="18"/>
      <c r="AJ157" s="18"/>
      <c r="AK157" s="35"/>
      <c r="AL157" s="37"/>
      <c r="BR157" s="6"/>
    </row>
    <row r="158" spans="1:70" ht="63.75">
      <c r="A158" s="23"/>
      <c r="B158" s="23" t="s">
        <v>293</v>
      </c>
      <c r="C158" s="24" t="s">
        <v>294</v>
      </c>
      <c r="D158" s="38"/>
      <c r="E158" s="26"/>
      <c r="F158" s="26"/>
      <c r="G158" s="27"/>
      <c r="H158" s="27"/>
      <c r="I158" s="18"/>
      <c r="J158" s="39"/>
      <c r="K158" s="39"/>
      <c r="L158" s="30"/>
      <c r="M158" s="30"/>
      <c r="N158" s="31"/>
      <c r="O158" s="31"/>
      <c r="P158" s="31"/>
      <c r="Q158" s="31"/>
      <c r="R158" s="31"/>
      <c r="S158" s="31"/>
      <c r="T158" s="19"/>
      <c r="U158" s="32" t="s">
        <v>22</v>
      </c>
      <c r="V158" s="32"/>
      <c r="W158" s="20"/>
      <c r="X158" s="20"/>
      <c r="Y158" s="20"/>
      <c r="Z158" s="20"/>
      <c r="AA158" s="20"/>
      <c r="AB158" s="21"/>
      <c r="AC158" s="20"/>
      <c r="AD158" s="20"/>
      <c r="AE158" s="18"/>
      <c r="AF158" s="18"/>
      <c r="AG158" s="18"/>
      <c r="AH158" s="18"/>
      <c r="AI158" s="18"/>
      <c r="AJ158" s="18"/>
      <c r="AK158" s="35"/>
      <c r="AL158" s="37"/>
      <c r="BR158" s="6"/>
    </row>
    <row r="159" spans="1:70" ht="15">
      <c r="A159" s="23"/>
      <c r="B159" s="23" t="s">
        <v>295</v>
      </c>
      <c r="C159" s="24" t="s">
        <v>296</v>
      </c>
      <c r="D159" s="25" t="s">
        <v>52</v>
      </c>
      <c r="E159" s="26">
        <v>7.32</v>
      </c>
      <c r="F159" s="26">
        <v>7.686</v>
      </c>
      <c r="G159" s="27">
        <v>8.4546</v>
      </c>
      <c r="H159" s="27">
        <v>9.270468900000001</v>
      </c>
      <c r="I159" s="28" t="s">
        <v>100</v>
      </c>
      <c r="J159" s="29">
        <f aca="true" t="shared" si="256" ref="J159:J167">(F159/E159*100)-100</f>
        <v>5</v>
      </c>
      <c r="K159" s="29">
        <f aca="true" t="shared" si="257" ref="K159:K167">(G159/F159*100)-100</f>
        <v>9.999999999999986</v>
      </c>
      <c r="L159" s="30">
        <f aca="true" t="shared" si="258" ref="L159:L167">+G159*1.109</f>
        <v>9.3761514</v>
      </c>
      <c r="M159" s="30">
        <f aca="true" t="shared" si="259" ref="M159:M167">+G159*1.148</f>
        <v>9.7058808</v>
      </c>
      <c r="N159" s="31">
        <f aca="true" t="shared" si="260" ref="N159:N167">+G159*(100+(16.3-J159-K159))/100</f>
        <v>8.564509800000002</v>
      </c>
      <c r="O159" s="31">
        <f aca="true" t="shared" si="261" ref="O159:O167">+G159*(100+(33-J159-K159))/100</f>
        <v>9.976428</v>
      </c>
      <c r="P159" s="31">
        <f aca="true" t="shared" si="262" ref="P159:P167">+G159*(100+(67.5+14.5)/2-J159-K159)/100</f>
        <v>10.652796</v>
      </c>
      <c r="Q159" s="31">
        <f aca="true" t="shared" si="263" ref="Q159:Q167">+G159+(G159*0.5)*((67.5+14.5)/2-J159-K159)/100+(G159*0.5)*0.016</f>
        <v>9.621334800000001</v>
      </c>
      <c r="R159" s="31">
        <f aca="true" t="shared" si="264" ref="R159:R167">+G159*(100+(40.7-J159-K159))/100</f>
        <v>10.627432200000001</v>
      </c>
      <c r="S159" s="31">
        <f aca="true" t="shared" si="265" ref="S159:S167">+G159+(G159*0.5)*(88.9-J159-K159)/100+(G159*0.5)*0.016</f>
        <v>11.646211500000001</v>
      </c>
      <c r="T159" s="36">
        <f aca="true" t="shared" si="266" ref="T159:T167">+N159*50/100+O159*50/100</f>
        <v>9.270468900000001</v>
      </c>
      <c r="U159" s="32"/>
      <c r="V159" s="32"/>
      <c r="W159" s="20"/>
      <c r="X159" s="20"/>
      <c r="Y159" s="20"/>
      <c r="Z159" s="20"/>
      <c r="AA159" s="20"/>
      <c r="AB159" s="21"/>
      <c r="AC159" s="20"/>
      <c r="AD159" s="20"/>
      <c r="AE159" s="18"/>
      <c r="AF159" s="18"/>
      <c r="AG159" s="18"/>
      <c r="AH159" s="18"/>
      <c r="AI159" s="18"/>
      <c r="AJ159" s="18"/>
      <c r="AK159" s="35"/>
      <c r="AL159" s="37"/>
      <c r="BR159" s="6"/>
    </row>
    <row r="160" spans="1:70" ht="15">
      <c r="A160" s="23"/>
      <c r="B160" s="23" t="s">
        <v>297</v>
      </c>
      <c r="C160" s="24" t="s">
        <v>298</v>
      </c>
      <c r="D160" s="25" t="s">
        <v>52</v>
      </c>
      <c r="E160" s="26">
        <v>8.29</v>
      </c>
      <c r="F160" s="26">
        <v>8.7045</v>
      </c>
      <c r="G160" s="27">
        <v>9.57495</v>
      </c>
      <c r="H160" s="27">
        <v>10.498932674999999</v>
      </c>
      <c r="I160" s="28" t="s">
        <v>100</v>
      </c>
      <c r="J160" s="29">
        <f t="shared" si="256"/>
        <v>5</v>
      </c>
      <c r="K160" s="29">
        <f t="shared" si="257"/>
        <v>10.000000000000014</v>
      </c>
      <c r="L160" s="30">
        <f t="shared" si="258"/>
        <v>10.61861955</v>
      </c>
      <c r="M160" s="30">
        <f t="shared" si="259"/>
        <v>10.992042599999998</v>
      </c>
      <c r="N160" s="31">
        <f t="shared" si="260"/>
        <v>9.699424349999997</v>
      </c>
      <c r="O160" s="31">
        <f t="shared" si="261"/>
        <v>11.298440999999999</v>
      </c>
      <c r="P160" s="31">
        <f t="shared" si="262"/>
        <v>12.064436999999998</v>
      </c>
      <c r="Q160" s="31">
        <f t="shared" si="263"/>
        <v>10.8962931</v>
      </c>
      <c r="R160" s="31">
        <f t="shared" si="264"/>
        <v>12.035712149999997</v>
      </c>
      <c r="S160" s="31">
        <f t="shared" si="265"/>
        <v>13.189493624999999</v>
      </c>
      <c r="T160" s="36">
        <f t="shared" si="266"/>
        <v>10.498932674999999</v>
      </c>
      <c r="U160" s="32"/>
      <c r="V160" s="32"/>
      <c r="W160" s="20"/>
      <c r="X160" s="20"/>
      <c r="Y160" s="20"/>
      <c r="Z160" s="20"/>
      <c r="AA160" s="20"/>
      <c r="AB160" s="21"/>
      <c r="AC160" s="20"/>
      <c r="AD160" s="20"/>
      <c r="AE160" s="18"/>
      <c r="AF160" s="18"/>
      <c r="AG160" s="18"/>
      <c r="AH160" s="18"/>
      <c r="AI160" s="18"/>
      <c r="AJ160" s="18"/>
      <c r="AK160" s="35"/>
      <c r="AL160" s="37"/>
      <c r="BR160" s="6"/>
    </row>
    <row r="161" spans="1:70" ht="15">
      <c r="A161" s="23"/>
      <c r="B161" s="23" t="s">
        <v>299</v>
      </c>
      <c r="C161" s="24" t="s">
        <v>300</v>
      </c>
      <c r="D161" s="25" t="s">
        <v>52</v>
      </c>
      <c r="E161" s="26">
        <v>9.61</v>
      </c>
      <c r="F161" s="26">
        <v>10.0905</v>
      </c>
      <c r="G161" s="27">
        <v>11.09955</v>
      </c>
      <c r="H161" s="27">
        <v>12.170656574999999</v>
      </c>
      <c r="I161" s="28" t="s">
        <v>100</v>
      </c>
      <c r="J161" s="29">
        <f t="shared" si="256"/>
        <v>5</v>
      </c>
      <c r="K161" s="29">
        <f t="shared" si="257"/>
        <v>10.000000000000014</v>
      </c>
      <c r="L161" s="30">
        <f t="shared" si="258"/>
        <v>12.30940095</v>
      </c>
      <c r="M161" s="30">
        <f t="shared" si="259"/>
        <v>12.7422834</v>
      </c>
      <c r="N161" s="31">
        <f t="shared" si="260"/>
        <v>11.24384415</v>
      </c>
      <c r="O161" s="31">
        <f t="shared" si="261"/>
        <v>13.097468999999998</v>
      </c>
      <c r="P161" s="31">
        <f t="shared" si="262"/>
        <v>13.985432999999999</v>
      </c>
      <c r="Q161" s="31">
        <f t="shared" si="263"/>
        <v>12.6312879</v>
      </c>
      <c r="R161" s="31">
        <f t="shared" si="264"/>
        <v>13.95213435</v>
      </c>
      <c r="S161" s="31">
        <f t="shared" si="265"/>
        <v>15.289630124999999</v>
      </c>
      <c r="T161" s="36">
        <f t="shared" si="266"/>
        <v>12.170656574999999</v>
      </c>
      <c r="U161" s="32"/>
      <c r="V161" s="32"/>
      <c r="W161" s="20"/>
      <c r="X161" s="20"/>
      <c r="Y161" s="20"/>
      <c r="Z161" s="20"/>
      <c r="AA161" s="20"/>
      <c r="AB161" s="21"/>
      <c r="AC161" s="20"/>
      <c r="AD161" s="20"/>
      <c r="AE161" s="18"/>
      <c r="AF161" s="18"/>
      <c r="AG161" s="18"/>
      <c r="AH161" s="18"/>
      <c r="AI161" s="18"/>
      <c r="AJ161" s="18"/>
      <c r="AK161" s="35"/>
      <c r="AL161" s="37"/>
      <c r="BR161" s="6"/>
    </row>
    <row r="162" spans="1:70" ht="15">
      <c r="A162" s="23"/>
      <c r="B162" s="23" t="s">
        <v>301</v>
      </c>
      <c r="C162" s="24" t="s">
        <v>302</v>
      </c>
      <c r="D162" s="25" t="s">
        <v>52</v>
      </c>
      <c r="E162" s="26">
        <v>12.98</v>
      </c>
      <c r="F162" s="26">
        <v>13.629</v>
      </c>
      <c r="G162" s="27">
        <v>14.9919</v>
      </c>
      <c r="H162" s="27">
        <v>16.43861835</v>
      </c>
      <c r="I162" s="28" t="s">
        <v>100</v>
      </c>
      <c r="J162" s="29">
        <f t="shared" si="256"/>
        <v>4.999999999999986</v>
      </c>
      <c r="K162" s="29">
        <f t="shared" si="257"/>
        <v>10.000000000000014</v>
      </c>
      <c r="L162" s="30">
        <f t="shared" si="258"/>
        <v>16.6260171</v>
      </c>
      <c r="M162" s="30">
        <f t="shared" si="259"/>
        <v>17.2107012</v>
      </c>
      <c r="N162" s="31">
        <f t="shared" si="260"/>
        <v>15.186794699999998</v>
      </c>
      <c r="O162" s="31">
        <f t="shared" si="261"/>
        <v>17.690441999999997</v>
      </c>
      <c r="P162" s="31">
        <f t="shared" si="262"/>
        <v>18.889794</v>
      </c>
      <c r="Q162" s="31">
        <f t="shared" si="263"/>
        <v>17.0607822</v>
      </c>
      <c r="R162" s="31">
        <f t="shared" si="264"/>
        <v>18.8448183</v>
      </c>
      <c r="S162" s="31">
        <f t="shared" si="265"/>
        <v>20.65134225</v>
      </c>
      <c r="T162" s="36">
        <f t="shared" si="266"/>
        <v>16.43861835</v>
      </c>
      <c r="U162" s="32"/>
      <c r="V162" s="32"/>
      <c r="W162" s="20"/>
      <c r="X162" s="20"/>
      <c r="Y162" s="20"/>
      <c r="Z162" s="20"/>
      <c r="AA162" s="20"/>
      <c r="AB162" s="21"/>
      <c r="AC162" s="20"/>
      <c r="AD162" s="20"/>
      <c r="AE162" s="18"/>
      <c r="AF162" s="18"/>
      <c r="AG162" s="18"/>
      <c r="AH162" s="18"/>
      <c r="AI162" s="18"/>
      <c r="AJ162" s="18"/>
      <c r="AK162" s="35"/>
      <c r="AL162" s="37"/>
      <c r="BR162" s="6"/>
    </row>
    <row r="163" spans="1:70" ht="15">
      <c r="A163" s="23"/>
      <c r="B163" s="23" t="s">
        <v>303</v>
      </c>
      <c r="C163" s="24" t="s">
        <v>304</v>
      </c>
      <c r="D163" s="25" t="s">
        <v>52</v>
      </c>
      <c r="E163" s="26">
        <v>16.17</v>
      </c>
      <c r="F163" s="26">
        <v>16.9785</v>
      </c>
      <c r="G163" s="27">
        <v>18.67635</v>
      </c>
      <c r="H163" s="27">
        <v>20.478617775000004</v>
      </c>
      <c r="I163" s="28" t="s">
        <v>100</v>
      </c>
      <c r="J163" s="29">
        <f t="shared" si="256"/>
        <v>4.999999999999986</v>
      </c>
      <c r="K163" s="29">
        <f t="shared" si="257"/>
        <v>9.999999999999986</v>
      </c>
      <c r="L163" s="30">
        <f t="shared" si="258"/>
        <v>20.712072149999997</v>
      </c>
      <c r="M163" s="30">
        <f t="shared" si="259"/>
        <v>21.440449799999996</v>
      </c>
      <c r="N163" s="31">
        <f t="shared" si="260"/>
        <v>18.919142550000004</v>
      </c>
      <c r="O163" s="31">
        <f t="shared" si="261"/>
        <v>22.038093000000003</v>
      </c>
      <c r="P163" s="31">
        <f t="shared" si="262"/>
        <v>23.532201</v>
      </c>
      <c r="Q163" s="31">
        <f t="shared" si="263"/>
        <v>21.2536863</v>
      </c>
      <c r="R163" s="31">
        <f t="shared" si="264"/>
        <v>23.47617195000001</v>
      </c>
      <c r="S163" s="31">
        <f t="shared" si="265"/>
        <v>25.726672125</v>
      </c>
      <c r="T163" s="36">
        <f t="shared" si="266"/>
        <v>20.478617775000004</v>
      </c>
      <c r="U163" s="32"/>
      <c r="V163" s="32"/>
      <c r="W163" s="20"/>
      <c r="X163" s="20"/>
      <c r="Y163" s="20"/>
      <c r="Z163" s="20"/>
      <c r="AA163" s="20"/>
      <c r="AB163" s="21"/>
      <c r="AC163" s="20"/>
      <c r="AD163" s="20"/>
      <c r="AE163" s="18"/>
      <c r="AF163" s="18"/>
      <c r="AG163" s="18"/>
      <c r="AH163" s="18"/>
      <c r="AI163" s="18"/>
      <c r="AJ163" s="18"/>
      <c r="AK163" s="35"/>
      <c r="AL163" s="37"/>
      <c r="BR163" s="6"/>
    </row>
    <row r="164" spans="1:70" ht="15">
      <c r="A164" s="23"/>
      <c r="B164" s="23" t="s">
        <v>305</v>
      </c>
      <c r="C164" s="24" t="s">
        <v>306</v>
      </c>
      <c r="D164" s="25" t="s">
        <v>52</v>
      </c>
      <c r="E164" s="26">
        <v>21.59</v>
      </c>
      <c r="F164" s="26">
        <v>22.6695</v>
      </c>
      <c r="G164" s="27">
        <v>24.93645</v>
      </c>
      <c r="H164" s="27">
        <v>27.342817425</v>
      </c>
      <c r="I164" s="28" t="s">
        <v>100</v>
      </c>
      <c r="J164" s="29">
        <f t="shared" si="256"/>
        <v>5</v>
      </c>
      <c r="K164" s="29">
        <f t="shared" si="257"/>
        <v>10.000000000000014</v>
      </c>
      <c r="L164" s="30">
        <f t="shared" si="258"/>
        <v>27.65452305</v>
      </c>
      <c r="M164" s="30">
        <f t="shared" si="259"/>
        <v>28.627044599999998</v>
      </c>
      <c r="N164" s="31">
        <f t="shared" si="260"/>
        <v>25.260623849999998</v>
      </c>
      <c r="O164" s="31">
        <f t="shared" si="261"/>
        <v>29.425010999999998</v>
      </c>
      <c r="P164" s="31">
        <f t="shared" si="262"/>
        <v>31.419926999999998</v>
      </c>
      <c r="Q164" s="31">
        <f t="shared" si="263"/>
        <v>28.3776801</v>
      </c>
      <c r="R164" s="31">
        <f t="shared" si="264"/>
        <v>31.34511765</v>
      </c>
      <c r="S164" s="31">
        <f t="shared" si="265"/>
        <v>34.349959875</v>
      </c>
      <c r="T164" s="36">
        <f t="shared" si="266"/>
        <v>27.342817425</v>
      </c>
      <c r="U164" s="32"/>
      <c r="V164" s="32"/>
      <c r="W164" s="20"/>
      <c r="X164" s="20"/>
      <c r="Y164" s="20"/>
      <c r="Z164" s="20"/>
      <c r="AA164" s="20"/>
      <c r="AB164" s="21"/>
      <c r="AC164" s="20"/>
      <c r="AD164" s="20"/>
      <c r="AE164" s="18"/>
      <c r="AF164" s="18"/>
      <c r="AG164" s="18"/>
      <c r="AH164" s="18"/>
      <c r="AI164" s="18"/>
      <c r="AJ164" s="18"/>
      <c r="AK164" s="35"/>
      <c r="AL164" s="37"/>
      <c r="BR164" s="6"/>
    </row>
    <row r="165" spans="1:70" ht="15">
      <c r="A165" s="23"/>
      <c r="B165" s="23" t="s">
        <v>307</v>
      </c>
      <c r="C165" s="24" t="s">
        <v>308</v>
      </c>
      <c r="D165" s="25" t="s">
        <v>52</v>
      </c>
      <c r="E165" s="26">
        <v>31.24</v>
      </c>
      <c r="F165" s="26">
        <v>32.802</v>
      </c>
      <c r="G165" s="27">
        <v>36.0822</v>
      </c>
      <c r="H165" s="27">
        <v>39.5641323</v>
      </c>
      <c r="I165" s="28" t="s">
        <v>100</v>
      </c>
      <c r="J165" s="29">
        <f t="shared" si="256"/>
        <v>5</v>
      </c>
      <c r="K165" s="29">
        <f t="shared" si="257"/>
        <v>10.000000000000014</v>
      </c>
      <c r="L165" s="30">
        <f t="shared" si="258"/>
        <v>40.0151598</v>
      </c>
      <c r="M165" s="30">
        <f t="shared" si="259"/>
        <v>41.4223656</v>
      </c>
      <c r="N165" s="31">
        <f t="shared" si="260"/>
        <v>36.55126859999999</v>
      </c>
      <c r="O165" s="31">
        <f t="shared" si="261"/>
        <v>42.576996</v>
      </c>
      <c r="P165" s="31">
        <f t="shared" si="262"/>
        <v>45.46357199999999</v>
      </c>
      <c r="Q165" s="31">
        <f t="shared" si="263"/>
        <v>41.0615436</v>
      </c>
      <c r="R165" s="31">
        <f t="shared" si="264"/>
        <v>45.35532539999999</v>
      </c>
      <c r="S165" s="31">
        <f t="shared" si="265"/>
        <v>49.7032305</v>
      </c>
      <c r="T165" s="36">
        <f t="shared" si="266"/>
        <v>39.5641323</v>
      </c>
      <c r="U165" s="32"/>
      <c r="V165" s="32"/>
      <c r="W165" s="20"/>
      <c r="X165" s="20"/>
      <c r="Y165" s="20"/>
      <c r="Z165" s="20"/>
      <c r="AA165" s="20"/>
      <c r="AB165" s="21"/>
      <c r="AC165" s="20"/>
      <c r="AD165" s="20"/>
      <c r="AE165" s="18"/>
      <c r="AF165" s="18"/>
      <c r="AG165" s="18"/>
      <c r="AH165" s="18"/>
      <c r="AI165" s="18"/>
      <c r="AJ165" s="18"/>
      <c r="AK165" s="35"/>
      <c r="AL165" s="37"/>
      <c r="BR165" s="6"/>
    </row>
    <row r="166" spans="1:70" ht="15">
      <c r="A166" s="23"/>
      <c r="B166" s="23" t="s">
        <v>309</v>
      </c>
      <c r="C166" s="24" t="s">
        <v>310</v>
      </c>
      <c r="D166" s="25" t="s">
        <v>52</v>
      </c>
      <c r="E166" s="26">
        <v>44.03</v>
      </c>
      <c r="F166" s="26">
        <v>46.2315</v>
      </c>
      <c r="G166" s="27">
        <v>50.85465</v>
      </c>
      <c r="H166" s="27">
        <v>55.762123724999995</v>
      </c>
      <c r="I166" s="28" t="s">
        <v>100</v>
      </c>
      <c r="J166" s="29">
        <f t="shared" si="256"/>
        <v>4.999999999999986</v>
      </c>
      <c r="K166" s="29">
        <f t="shared" si="257"/>
        <v>10.000000000000014</v>
      </c>
      <c r="L166" s="30">
        <f t="shared" si="258"/>
        <v>56.39780685</v>
      </c>
      <c r="M166" s="30">
        <f t="shared" si="259"/>
        <v>58.381138199999995</v>
      </c>
      <c r="N166" s="31">
        <f t="shared" si="260"/>
        <v>51.515760449999995</v>
      </c>
      <c r="O166" s="31">
        <f t="shared" si="261"/>
        <v>60.008486999999995</v>
      </c>
      <c r="P166" s="31">
        <f t="shared" si="262"/>
        <v>64.076859</v>
      </c>
      <c r="Q166" s="31">
        <f t="shared" si="263"/>
        <v>57.8725917</v>
      </c>
      <c r="R166" s="31">
        <f t="shared" si="264"/>
        <v>63.92429505</v>
      </c>
      <c r="S166" s="31">
        <f t="shared" si="265"/>
        <v>70.052280375</v>
      </c>
      <c r="T166" s="36">
        <f t="shared" si="266"/>
        <v>55.762123724999995</v>
      </c>
      <c r="U166" s="32"/>
      <c r="V166" s="32"/>
      <c r="W166" s="20"/>
      <c r="X166" s="20"/>
      <c r="Y166" s="20"/>
      <c r="Z166" s="20"/>
      <c r="AA166" s="20"/>
      <c r="AB166" s="21"/>
      <c r="AC166" s="20"/>
      <c r="AD166" s="20"/>
      <c r="AE166" s="18"/>
      <c r="AF166" s="18"/>
      <c r="AG166" s="18"/>
      <c r="AH166" s="18"/>
      <c r="AI166" s="18"/>
      <c r="AJ166" s="18"/>
      <c r="AK166" s="35"/>
      <c r="AL166" s="37"/>
      <c r="BR166" s="6"/>
    </row>
    <row r="167" spans="1:70" ht="15">
      <c r="A167" s="23"/>
      <c r="B167" s="23" t="s">
        <v>311</v>
      </c>
      <c r="C167" s="24" t="s">
        <v>312</v>
      </c>
      <c r="D167" s="25" t="s">
        <v>52</v>
      </c>
      <c r="E167" s="26">
        <v>54.19</v>
      </c>
      <c r="F167" s="26">
        <v>56.8995</v>
      </c>
      <c r="G167" s="27">
        <v>62.58945</v>
      </c>
      <c r="H167" s="27">
        <v>68.629331925</v>
      </c>
      <c r="I167" s="28" t="s">
        <v>100</v>
      </c>
      <c r="J167" s="29">
        <f t="shared" si="256"/>
        <v>5</v>
      </c>
      <c r="K167" s="29">
        <f t="shared" si="257"/>
        <v>9.999999999999986</v>
      </c>
      <c r="L167" s="30">
        <f t="shared" si="258"/>
        <v>69.41170005</v>
      </c>
      <c r="M167" s="30">
        <f t="shared" si="259"/>
        <v>71.8526886</v>
      </c>
      <c r="N167" s="31">
        <f t="shared" si="260"/>
        <v>63.40311285000001</v>
      </c>
      <c r="O167" s="31">
        <f t="shared" si="261"/>
        <v>73.855551</v>
      </c>
      <c r="P167" s="31">
        <f t="shared" si="262"/>
        <v>78.86270700000001</v>
      </c>
      <c r="Q167" s="31">
        <f t="shared" si="263"/>
        <v>71.2267941</v>
      </c>
      <c r="R167" s="31">
        <f t="shared" si="264"/>
        <v>78.67493865000002</v>
      </c>
      <c r="S167" s="31">
        <f t="shared" si="265"/>
        <v>86.21696737500001</v>
      </c>
      <c r="T167" s="36">
        <f t="shared" si="266"/>
        <v>68.629331925</v>
      </c>
      <c r="U167" s="32"/>
      <c r="V167" s="32"/>
      <c r="W167" s="20"/>
      <c r="X167" s="20"/>
      <c r="Y167" s="20"/>
      <c r="Z167" s="20"/>
      <c r="AA167" s="20"/>
      <c r="AB167" s="21"/>
      <c r="AC167" s="20"/>
      <c r="AD167" s="20"/>
      <c r="AE167" s="18"/>
      <c r="AF167" s="18"/>
      <c r="AG167" s="18"/>
      <c r="AH167" s="18"/>
      <c r="AI167" s="18"/>
      <c r="AJ167" s="18"/>
      <c r="AK167" s="35"/>
      <c r="AL167" s="37"/>
      <c r="BR167" s="6"/>
    </row>
    <row r="168" spans="1:70" ht="63.75">
      <c r="A168" s="23"/>
      <c r="B168" s="23" t="s">
        <v>313</v>
      </c>
      <c r="C168" s="24" t="s">
        <v>314</v>
      </c>
      <c r="D168" s="38"/>
      <c r="E168" s="26"/>
      <c r="F168" s="26"/>
      <c r="G168" s="27"/>
      <c r="H168" s="27"/>
      <c r="I168" s="18"/>
      <c r="J168" s="39"/>
      <c r="K168" s="39"/>
      <c r="L168" s="30"/>
      <c r="M168" s="30"/>
      <c r="N168" s="31"/>
      <c r="O168" s="31"/>
      <c r="P168" s="31"/>
      <c r="Q168" s="31"/>
      <c r="R168" s="31"/>
      <c r="S168" s="31"/>
      <c r="T168" s="19"/>
      <c r="U168" s="32" t="s">
        <v>22</v>
      </c>
      <c r="V168" s="32"/>
      <c r="W168" s="20"/>
      <c r="X168" s="20"/>
      <c r="Y168" s="20"/>
      <c r="Z168" s="20"/>
      <c r="AA168" s="20"/>
      <c r="AB168" s="21"/>
      <c r="AC168" s="20"/>
      <c r="AD168" s="20"/>
      <c r="AE168" s="18"/>
      <c r="AF168" s="18"/>
      <c r="AG168" s="18"/>
      <c r="AH168" s="18"/>
      <c r="AI168" s="18"/>
      <c r="AJ168" s="18"/>
      <c r="AK168" s="35"/>
      <c r="AL168" s="37"/>
      <c r="BR168" s="6"/>
    </row>
    <row r="169" spans="1:70" ht="15">
      <c r="A169" s="23"/>
      <c r="B169" s="23" t="s">
        <v>315</v>
      </c>
      <c r="C169" s="24" t="s">
        <v>316</v>
      </c>
      <c r="D169" s="25" t="s">
        <v>52</v>
      </c>
      <c r="E169" s="26">
        <v>4.41</v>
      </c>
      <c r="F169" s="26">
        <v>4.6305</v>
      </c>
      <c r="G169" s="27">
        <v>5.09355</v>
      </c>
      <c r="H169" s="27">
        <v>5.585077575</v>
      </c>
      <c r="I169" s="28" t="s">
        <v>100</v>
      </c>
      <c r="J169" s="29">
        <f aca="true" t="shared" si="267" ref="J169:J230">(F169/E169*100)-100</f>
        <v>4.999999999999986</v>
      </c>
      <c r="K169" s="29">
        <f aca="true" t="shared" si="268" ref="K169:K230">(G169/F169*100)-100</f>
        <v>10.000000000000014</v>
      </c>
      <c r="L169" s="30">
        <f aca="true" t="shared" si="269" ref="L169:L230">+G169*1.109</f>
        <v>5.64874695</v>
      </c>
      <c r="M169" s="30">
        <f aca="true" t="shared" si="270" ref="M169:M230">+G169*1.148</f>
        <v>5.847395399999999</v>
      </c>
      <c r="N169" s="31">
        <f aca="true" t="shared" si="271" ref="N169:N230">+G169*(100+(16.3-J169-K169))/100</f>
        <v>5.159766149999999</v>
      </c>
      <c r="O169" s="31">
        <f aca="true" t="shared" si="272" ref="O169:O230">+G169*(100+(33-J169-K169))/100</f>
        <v>6.010388999999999</v>
      </c>
      <c r="P169" s="31">
        <f aca="true" t="shared" si="273" ref="P169:P230">+G169*(100+(67.5+14.5)/2-J169-K169)/100</f>
        <v>6.417872999999998</v>
      </c>
      <c r="Q169" s="31">
        <f aca="true" t="shared" si="274" ref="Q169:Q230">+G169+(G169*0.5)*((67.5+14.5)/2-J169-K169)/100+(G169*0.5)*0.016</f>
        <v>5.796459899999999</v>
      </c>
      <c r="R169" s="31">
        <f aca="true" t="shared" si="275" ref="R169:R230">+G169*(100+(40.7-J169-K169))/100</f>
        <v>6.40259235</v>
      </c>
      <c r="S169" s="31">
        <f aca="true" t="shared" si="276" ref="S169:S230">+G169+(G169*0.5)*(88.9-J169-K169)/100+(G169*0.5)*0.016</f>
        <v>7.016365125</v>
      </c>
      <c r="T169" s="36">
        <f aca="true" t="shared" si="277" ref="T169:T230">+N169*50/100+O169*50/100</f>
        <v>5.585077575</v>
      </c>
      <c r="U169" s="32"/>
      <c r="V169" s="32"/>
      <c r="W169" s="20"/>
      <c r="X169" s="20"/>
      <c r="Y169" s="20"/>
      <c r="Z169" s="20"/>
      <c r="AA169" s="20"/>
      <c r="AB169" s="21"/>
      <c r="AC169" s="20"/>
      <c r="AD169" s="20"/>
      <c r="AE169" s="18"/>
      <c r="AF169" s="18"/>
      <c r="AG169" s="18"/>
      <c r="AH169" s="18"/>
      <c r="AI169" s="18"/>
      <c r="AJ169" s="18"/>
      <c r="AK169" s="35"/>
      <c r="AL169" s="37"/>
      <c r="BR169" s="6"/>
    </row>
    <row r="170" spans="1:70" ht="15">
      <c r="A170" s="23"/>
      <c r="B170" s="23" t="s">
        <v>317</v>
      </c>
      <c r="C170" s="24" t="s">
        <v>318</v>
      </c>
      <c r="D170" s="25" t="s">
        <v>52</v>
      </c>
      <c r="E170" s="26">
        <v>5.22</v>
      </c>
      <c r="F170" s="26">
        <v>5.481</v>
      </c>
      <c r="G170" s="27">
        <v>6.0291</v>
      </c>
      <c r="H170" s="27">
        <v>6.61090815</v>
      </c>
      <c r="I170" s="28" t="s">
        <v>100</v>
      </c>
      <c r="J170" s="29">
        <f t="shared" si="267"/>
        <v>5</v>
      </c>
      <c r="K170" s="29">
        <f t="shared" si="268"/>
        <v>9.999999999999986</v>
      </c>
      <c r="L170" s="30">
        <f t="shared" si="269"/>
        <v>6.6862718999999995</v>
      </c>
      <c r="M170" s="30">
        <f t="shared" si="270"/>
        <v>6.921406799999999</v>
      </c>
      <c r="N170" s="31">
        <f t="shared" si="271"/>
        <v>6.1074783</v>
      </c>
      <c r="O170" s="31">
        <f t="shared" si="272"/>
        <v>7.114338</v>
      </c>
      <c r="P170" s="31">
        <f t="shared" si="273"/>
        <v>7.596666</v>
      </c>
      <c r="Q170" s="31">
        <f t="shared" si="274"/>
        <v>6.8611158</v>
      </c>
      <c r="R170" s="31">
        <f t="shared" si="275"/>
        <v>7.5785787000000004</v>
      </c>
      <c r="S170" s="31">
        <f t="shared" si="276"/>
        <v>8.30508525</v>
      </c>
      <c r="T170" s="36">
        <f t="shared" si="277"/>
        <v>6.61090815</v>
      </c>
      <c r="U170" s="32"/>
      <c r="V170" s="32"/>
      <c r="W170" s="20"/>
      <c r="X170" s="20"/>
      <c r="Y170" s="20"/>
      <c r="Z170" s="20"/>
      <c r="AA170" s="20"/>
      <c r="AB170" s="21"/>
      <c r="AC170" s="20"/>
      <c r="AD170" s="20"/>
      <c r="AE170" s="18"/>
      <c r="AF170" s="18"/>
      <c r="AG170" s="18"/>
      <c r="AH170" s="18"/>
      <c r="AI170" s="18"/>
      <c r="AJ170" s="18"/>
      <c r="AK170" s="35"/>
      <c r="AL170" s="37"/>
      <c r="BR170" s="6"/>
    </row>
    <row r="171" spans="1:70" ht="15">
      <c r="A171" s="23"/>
      <c r="B171" s="23" t="s">
        <v>319</v>
      </c>
      <c r="C171" s="24" t="s">
        <v>320</v>
      </c>
      <c r="D171" s="25" t="s">
        <v>52</v>
      </c>
      <c r="E171" s="26">
        <v>6.05</v>
      </c>
      <c r="F171" s="26">
        <v>6.3525</v>
      </c>
      <c r="G171" s="27">
        <v>6.98775</v>
      </c>
      <c r="H171" s="27">
        <v>7.662067874999999</v>
      </c>
      <c r="I171" s="28" t="s">
        <v>100</v>
      </c>
      <c r="J171" s="29">
        <f t="shared" si="267"/>
        <v>5</v>
      </c>
      <c r="K171" s="29">
        <f t="shared" si="268"/>
        <v>10.000000000000014</v>
      </c>
      <c r="L171" s="30">
        <f t="shared" si="269"/>
        <v>7.74941475</v>
      </c>
      <c r="M171" s="30">
        <f t="shared" si="270"/>
        <v>8.021937</v>
      </c>
      <c r="N171" s="31">
        <f t="shared" si="271"/>
        <v>7.078590749999998</v>
      </c>
      <c r="O171" s="31">
        <f t="shared" si="272"/>
        <v>8.245545</v>
      </c>
      <c r="P171" s="31">
        <f t="shared" si="273"/>
        <v>8.804564999999998</v>
      </c>
      <c r="Q171" s="31">
        <f t="shared" si="274"/>
        <v>7.952059499999999</v>
      </c>
      <c r="R171" s="31">
        <f t="shared" si="275"/>
        <v>8.783601749999999</v>
      </c>
      <c r="S171" s="31">
        <f t="shared" si="276"/>
        <v>9.625625625</v>
      </c>
      <c r="T171" s="36">
        <f t="shared" si="277"/>
        <v>7.662067874999999</v>
      </c>
      <c r="U171" s="32"/>
      <c r="V171" s="32"/>
      <c r="W171" s="20"/>
      <c r="X171" s="20"/>
      <c r="Y171" s="20"/>
      <c r="Z171" s="20"/>
      <c r="AA171" s="20"/>
      <c r="AB171" s="21"/>
      <c r="AC171" s="20"/>
      <c r="AD171" s="20"/>
      <c r="AE171" s="18"/>
      <c r="AF171" s="18"/>
      <c r="AG171" s="18"/>
      <c r="AH171" s="18"/>
      <c r="AI171" s="18"/>
      <c r="AJ171" s="18"/>
      <c r="AK171" s="35"/>
      <c r="AL171" s="37"/>
      <c r="BR171" s="6"/>
    </row>
    <row r="172" spans="1:70" ht="15">
      <c r="A172" s="23"/>
      <c r="B172" s="23" t="s">
        <v>321</v>
      </c>
      <c r="C172" s="24" t="s">
        <v>322</v>
      </c>
      <c r="D172" s="25" t="s">
        <v>52</v>
      </c>
      <c r="E172" s="26">
        <v>7.74</v>
      </c>
      <c r="F172" s="26">
        <v>8.127</v>
      </c>
      <c r="G172" s="27">
        <v>8.9397</v>
      </c>
      <c r="H172" s="27">
        <v>9.802381050000001</v>
      </c>
      <c r="I172" s="28" t="s">
        <v>100</v>
      </c>
      <c r="J172" s="29">
        <f t="shared" si="267"/>
        <v>5</v>
      </c>
      <c r="K172" s="29">
        <f t="shared" si="268"/>
        <v>9.999999999999986</v>
      </c>
      <c r="L172" s="30">
        <f t="shared" si="269"/>
        <v>9.9141273</v>
      </c>
      <c r="M172" s="30">
        <f t="shared" si="270"/>
        <v>10.2627756</v>
      </c>
      <c r="N172" s="31">
        <f t="shared" si="271"/>
        <v>9.055916100000001</v>
      </c>
      <c r="O172" s="31">
        <f t="shared" si="272"/>
        <v>10.548846000000001</v>
      </c>
      <c r="P172" s="31">
        <f t="shared" si="273"/>
        <v>11.264022000000002</v>
      </c>
      <c r="Q172" s="31">
        <f t="shared" si="274"/>
        <v>10.173378600000001</v>
      </c>
      <c r="R172" s="31">
        <f t="shared" si="275"/>
        <v>11.237202900000002</v>
      </c>
      <c r="S172" s="31">
        <f t="shared" si="276"/>
        <v>12.314436750000002</v>
      </c>
      <c r="T172" s="36">
        <f t="shared" si="277"/>
        <v>9.802381050000001</v>
      </c>
      <c r="U172" s="32"/>
      <c r="V172" s="32"/>
      <c r="W172" s="20"/>
      <c r="X172" s="20"/>
      <c r="Y172" s="20"/>
      <c r="Z172" s="20"/>
      <c r="AA172" s="20"/>
      <c r="AB172" s="21"/>
      <c r="AC172" s="20"/>
      <c r="AD172" s="20"/>
      <c r="AE172" s="18"/>
      <c r="AF172" s="18"/>
      <c r="AG172" s="18"/>
      <c r="AH172" s="18"/>
      <c r="AI172" s="18"/>
      <c r="AJ172" s="18"/>
      <c r="AK172" s="35"/>
      <c r="AL172" s="37"/>
      <c r="BR172" s="6"/>
    </row>
    <row r="173" spans="1:70" ht="15">
      <c r="A173" s="23"/>
      <c r="B173" s="23" t="s">
        <v>323</v>
      </c>
      <c r="C173" s="24" t="s">
        <v>324</v>
      </c>
      <c r="D173" s="25" t="s">
        <v>52</v>
      </c>
      <c r="E173" s="26">
        <v>8.48</v>
      </c>
      <c r="F173" s="26">
        <v>8.904</v>
      </c>
      <c r="G173" s="27">
        <v>9.7944</v>
      </c>
      <c r="H173" s="27">
        <v>10.7395596</v>
      </c>
      <c r="I173" s="28" t="s">
        <v>100</v>
      </c>
      <c r="J173" s="29">
        <f t="shared" si="267"/>
        <v>5</v>
      </c>
      <c r="K173" s="29">
        <f t="shared" si="268"/>
        <v>9.999999999999986</v>
      </c>
      <c r="L173" s="30">
        <f t="shared" si="269"/>
        <v>10.8619896</v>
      </c>
      <c r="M173" s="30">
        <f t="shared" si="270"/>
        <v>11.243971199999999</v>
      </c>
      <c r="N173" s="31">
        <f t="shared" si="271"/>
        <v>9.9217272</v>
      </c>
      <c r="O173" s="31">
        <f t="shared" si="272"/>
        <v>11.557392</v>
      </c>
      <c r="P173" s="31">
        <f t="shared" si="273"/>
        <v>12.340944000000002</v>
      </c>
      <c r="Q173" s="31">
        <f t="shared" si="274"/>
        <v>11.1460272</v>
      </c>
      <c r="R173" s="31">
        <f t="shared" si="275"/>
        <v>12.311560800000002</v>
      </c>
      <c r="S173" s="31">
        <f t="shared" si="276"/>
        <v>13.491786000000001</v>
      </c>
      <c r="T173" s="36">
        <f t="shared" si="277"/>
        <v>10.7395596</v>
      </c>
      <c r="U173" s="32"/>
      <c r="V173" s="32"/>
      <c r="W173" s="20"/>
      <c r="X173" s="20"/>
      <c r="Y173" s="20"/>
      <c r="Z173" s="20"/>
      <c r="AA173" s="20"/>
      <c r="AB173" s="21"/>
      <c r="AC173" s="20"/>
      <c r="AD173" s="20"/>
      <c r="AE173" s="18"/>
      <c r="AF173" s="18"/>
      <c r="AG173" s="18"/>
      <c r="AH173" s="18"/>
      <c r="AI173" s="18"/>
      <c r="AJ173" s="18"/>
      <c r="AK173" s="35"/>
      <c r="AL173" s="37"/>
      <c r="BR173" s="6"/>
    </row>
    <row r="174" spans="1:70" ht="15">
      <c r="A174" s="23"/>
      <c r="B174" s="23" t="s">
        <v>325</v>
      </c>
      <c r="C174" s="24" t="s">
        <v>326</v>
      </c>
      <c r="D174" s="25" t="s">
        <v>52</v>
      </c>
      <c r="E174" s="26">
        <v>9.47</v>
      </c>
      <c r="F174" s="26">
        <v>9.9435</v>
      </c>
      <c r="G174" s="27">
        <v>10.93785</v>
      </c>
      <c r="H174" s="27">
        <v>11.993352525</v>
      </c>
      <c r="I174" s="28" t="s">
        <v>100</v>
      </c>
      <c r="J174" s="29">
        <f t="shared" si="267"/>
        <v>5</v>
      </c>
      <c r="K174" s="29">
        <f t="shared" si="268"/>
        <v>9.999999999999986</v>
      </c>
      <c r="L174" s="30">
        <f t="shared" si="269"/>
        <v>12.130075649999998</v>
      </c>
      <c r="M174" s="30">
        <f t="shared" si="270"/>
        <v>12.556651799999997</v>
      </c>
      <c r="N174" s="31">
        <f t="shared" si="271"/>
        <v>11.08004205</v>
      </c>
      <c r="O174" s="31">
        <f t="shared" si="272"/>
        <v>12.906663000000002</v>
      </c>
      <c r="P174" s="31">
        <f t="shared" si="273"/>
        <v>13.781691</v>
      </c>
      <c r="Q174" s="31">
        <f t="shared" si="274"/>
        <v>12.447273299999999</v>
      </c>
      <c r="R174" s="31">
        <f t="shared" si="275"/>
        <v>13.74887745</v>
      </c>
      <c r="S174" s="31">
        <f t="shared" si="276"/>
        <v>15.066888375</v>
      </c>
      <c r="T174" s="36">
        <f t="shared" si="277"/>
        <v>11.993352525</v>
      </c>
      <c r="U174" s="32"/>
      <c r="V174" s="32"/>
      <c r="W174" s="20"/>
      <c r="X174" s="20"/>
      <c r="Y174" s="20"/>
      <c r="Z174" s="20"/>
      <c r="AA174" s="20"/>
      <c r="AB174" s="21"/>
      <c r="AC174" s="20"/>
      <c r="AD174" s="20"/>
      <c r="AE174" s="18"/>
      <c r="AF174" s="18"/>
      <c r="AG174" s="18"/>
      <c r="AH174" s="18"/>
      <c r="AI174" s="18"/>
      <c r="AJ174" s="18"/>
      <c r="AK174" s="35"/>
      <c r="AL174" s="37"/>
      <c r="BR174" s="6"/>
    </row>
    <row r="175" spans="1:70" ht="15">
      <c r="A175" s="23"/>
      <c r="B175" s="23" t="s">
        <v>327</v>
      </c>
      <c r="C175" s="24" t="s">
        <v>328</v>
      </c>
      <c r="D175" s="25" t="s">
        <v>52</v>
      </c>
      <c r="E175" s="26">
        <v>11.05</v>
      </c>
      <c r="F175" s="26">
        <v>11.6025</v>
      </c>
      <c r="G175" s="27">
        <v>12.76275</v>
      </c>
      <c r="H175" s="27">
        <v>13.994355375000001</v>
      </c>
      <c r="I175" s="28" t="s">
        <v>100</v>
      </c>
      <c r="J175" s="29">
        <f t="shared" si="267"/>
        <v>4.999999999999986</v>
      </c>
      <c r="K175" s="29">
        <f t="shared" si="268"/>
        <v>10.000000000000014</v>
      </c>
      <c r="L175" s="30">
        <f t="shared" si="269"/>
        <v>14.153889750000001</v>
      </c>
      <c r="M175" s="30">
        <f t="shared" si="270"/>
        <v>14.651637</v>
      </c>
      <c r="N175" s="31">
        <f t="shared" si="271"/>
        <v>12.92866575</v>
      </c>
      <c r="O175" s="31">
        <f t="shared" si="272"/>
        <v>15.060045</v>
      </c>
      <c r="P175" s="31">
        <f t="shared" si="273"/>
        <v>16.081065</v>
      </c>
      <c r="Q175" s="31">
        <f t="shared" si="274"/>
        <v>14.5240095</v>
      </c>
      <c r="R175" s="31">
        <f t="shared" si="275"/>
        <v>16.04277675</v>
      </c>
      <c r="S175" s="31">
        <f t="shared" si="276"/>
        <v>17.580688124999998</v>
      </c>
      <c r="T175" s="36">
        <f t="shared" si="277"/>
        <v>13.994355375000001</v>
      </c>
      <c r="U175" s="32"/>
      <c r="V175" s="32"/>
      <c r="W175" s="20"/>
      <c r="X175" s="20"/>
      <c r="Y175" s="20"/>
      <c r="Z175" s="20"/>
      <c r="AA175" s="20"/>
      <c r="AB175" s="21"/>
      <c r="AC175" s="20"/>
      <c r="AD175" s="20"/>
      <c r="AE175" s="18"/>
      <c r="AF175" s="18"/>
      <c r="AG175" s="18"/>
      <c r="AH175" s="18"/>
      <c r="AI175" s="18"/>
      <c r="AJ175" s="18"/>
      <c r="AK175" s="35"/>
      <c r="AL175" s="37"/>
      <c r="BR175" s="6"/>
    </row>
    <row r="176" spans="1:70" ht="15">
      <c r="A176" s="23"/>
      <c r="B176" s="23" t="s">
        <v>329</v>
      </c>
      <c r="C176" s="24" t="s">
        <v>330</v>
      </c>
      <c r="D176" s="25" t="s">
        <v>52</v>
      </c>
      <c r="E176" s="26">
        <v>13.34</v>
      </c>
      <c r="F176" s="26">
        <v>14.007</v>
      </c>
      <c r="G176" s="27">
        <v>15.4077</v>
      </c>
      <c r="H176" s="27">
        <v>16.894543049999996</v>
      </c>
      <c r="I176" s="28" t="s">
        <v>100</v>
      </c>
      <c r="J176" s="29">
        <f t="shared" si="267"/>
        <v>5</v>
      </c>
      <c r="K176" s="29">
        <f t="shared" si="268"/>
        <v>10.000000000000014</v>
      </c>
      <c r="L176" s="30">
        <f t="shared" si="269"/>
        <v>17.0871393</v>
      </c>
      <c r="M176" s="30">
        <f t="shared" si="270"/>
        <v>17.6880396</v>
      </c>
      <c r="N176" s="31">
        <f t="shared" si="271"/>
        <v>15.608000099999996</v>
      </c>
      <c r="O176" s="31">
        <f t="shared" si="272"/>
        <v>18.181085999999997</v>
      </c>
      <c r="P176" s="31">
        <f t="shared" si="273"/>
        <v>19.413701999999997</v>
      </c>
      <c r="Q176" s="31">
        <f t="shared" si="274"/>
        <v>17.5339626</v>
      </c>
      <c r="R176" s="31">
        <f t="shared" si="275"/>
        <v>19.3674789</v>
      </c>
      <c r="S176" s="31">
        <f t="shared" si="276"/>
        <v>21.224106749999997</v>
      </c>
      <c r="T176" s="36">
        <f t="shared" si="277"/>
        <v>16.894543049999996</v>
      </c>
      <c r="U176" s="32"/>
      <c r="V176" s="32"/>
      <c r="W176" s="20"/>
      <c r="X176" s="20"/>
      <c r="Y176" s="20"/>
      <c r="Z176" s="20"/>
      <c r="AA176" s="20"/>
      <c r="AB176" s="21"/>
      <c r="AC176" s="20"/>
      <c r="AD176" s="20"/>
      <c r="AE176" s="18"/>
      <c r="AF176" s="18"/>
      <c r="AG176" s="18"/>
      <c r="AH176" s="18"/>
      <c r="AI176" s="18"/>
      <c r="AJ176" s="18"/>
      <c r="AK176" s="35"/>
      <c r="AL176" s="37"/>
      <c r="BR176" s="6"/>
    </row>
    <row r="177" spans="1:70" ht="15">
      <c r="A177" s="23"/>
      <c r="B177" s="23" t="s">
        <v>331</v>
      </c>
      <c r="C177" s="24" t="s">
        <v>332</v>
      </c>
      <c r="D177" s="25" t="s">
        <v>52</v>
      </c>
      <c r="E177" s="26">
        <v>16.47</v>
      </c>
      <c r="F177" s="26">
        <v>17.2935</v>
      </c>
      <c r="G177" s="27">
        <v>19.02285</v>
      </c>
      <c r="H177" s="27">
        <v>20.858555024999994</v>
      </c>
      <c r="I177" s="28" t="s">
        <v>100</v>
      </c>
      <c r="J177" s="29">
        <f t="shared" si="267"/>
        <v>5.000000000000028</v>
      </c>
      <c r="K177" s="29">
        <f t="shared" si="268"/>
        <v>9.999999999999986</v>
      </c>
      <c r="L177" s="30">
        <f t="shared" si="269"/>
        <v>21.09634065</v>
      </c>
      <c r="M177" s="30">
        <f t="shared" si="270"/>
        <v>21.838231799999996</v>
      </c>
      <c r="N177" s="31">
        <f t="shared" si="271"/>
        <v>19.270147049999995</v>
      </c>
      <c r="O177" s="31">
        <f t="shared" si="272"/>
        <v>22.446962999999997</v>
      </c>
      <c r="P177" s="31">
        <f t="shared" si="273"/>
        <v>23.968790999999996</v>
      </c>
      <c r="Q177" s="31">
        <f t="shared" si="274"/>
        <v>21.648003299999996</v>
      </c>
      <c r="R177" s="31">
        <f t="shared" si="275"/>
        <v>23.91172245</v>
      </c>
      <c r="S177" s="31">
        <f t="shared" si="276"/>
        <v>26.203975874999994</v>
      </c>
      <c r="T177" s="36">
        <f t="shared" si="277"/>
        <v>20.858555024999994</v>
      </c>
      <c r="U177" s="32"/>
      <c r="V177" s="32"/>
      <c r="W177" s="20"/>
      <c r="X177" s="20"/>
      <c r="Y177" s="20"/>
      <c r="Z177" s="20"/>
      <c r="AA177" s="20"/>
      <c r="AB177" s="21"/>
      <c r="AC177" s="20"/>
      <c r="AD177" s="20"/>
      <c r="AE177" s="18"/>
      <c r="AF177" s="18"/>
      <c r="AG177" s="18"/>
      <c r="AH177" s="18"/>
      <c r="AI177" s="18"/>
      <c r="AJ177" s="18"/>
      <c r="AK177" s="35"/>
      <c r="AL177" s="37"/>
      <c r="BR177" s="6"/>
    </row>
    <row r="178" spans="1:70" ht="15">
      <c r="A178" s="23"/>
      <c r="B178" s="23" t="s">
        <v>333</v>
      </c>
      <c r="C178" s="24" t="s">
        <v>334</v>
      </c>
      <c r="D178" s="25" t="s">
        <v>52</v>
      </c>
      <c r="E178" s="26">
        <v>20.4</v>
      </c>
      <c r="F178" s="26">
        <v>21.42</v>
      </c>
      <c r="G178" s="27">
        <v>23.562</v>
      </c>
      <c r="H178" s="27">
        <v>25.835732999999998</v>
      </c>
      <c r="I178" s="28" t="s">
        <v>100</v>
      </c>
      <c r="J178" s="29">
        <f t="shared" si="267"/>
        <v>5.000000000000028</v>
      </c>
      <c r="K178" s="29">
        <f t="shared" si="268"/>
        <v>9.999999999999986</v>
      </c>
      <c r="L178" s="30">
        <f t="shared" si="269"/>
        <v>26.130258</v>
      </c>
      <c r="M178" s="30">
        <f t="shared" si="270"/>
        <v>27.049176</v>
      </c>
      <c r="N178" s="31">
        <f t="shared" si="271"/>
        <v>23.868305999999997</v>
      </c>
      <c r="O178" s="31">
        <f t="shared" si="272"/>
        <v>27.80316</v>
      </c>
      <c r="P178" s="31">
        <f t="shared" si="273"/>
        <v>29.688119999999998</v>
      </c>
      <c r="Q178" s="31">
        <f t="shared" si="274"/>
        <v>26.813556000000002</v>
      </c>
      <c r="R178" s="31">
        <f t="shared" si="275"/>
        <v>29.617434</v>
      </c>
      <c r="S178" s="31">
        <f t="shared" si="276"/>
        <v>32.456655</v>
      </c>
      <c r="T178" s="36">
        <f t="shared" si="277"/>
        <v>25.835732999999998</v>
      </c>
      <c r="U178" s="32"/>
      <c r="V178" s="32"/>
      <c r="W178" s="20"/>
      <c r="X178" s="20"/>
      <c r="Y178" s="20"/>
      <c r="Z178" s="20"/>
      <c r="AA178" s="20"/>
      <c r="AB178" s="21"/>
      <c r="AC178" s="20"/>
      <c r="AD178" s="20"/>
      <c r="AE178" s="18"/>
      <c r="AF178" s="18"/>
      <c r="AG178" s="18"/>
      <c r="AH178" s="18"/>
      <c r="AI178" s="18"/>
      <c r="AJ178" s="18"/>
      <c r="AK178" s="35"/>
      <c r="AL178" s="37"/>
      <c r="BR178" s="6"/>
    </row>
    <row r="179" spans="1:70" ht="15">
      <c r="A179" s="23"/>
      <c r="B179" s="23" t="s">
        <v>335</v>
      </c>
      <c r="C179" s="24" t="s">
        <v>336</v>
      </c>
      <c r="D179" s="25" t="s">
        <v>52</v>
      </c>
      <c r="E179" s="26">
        <v>23.29</v>
      </c>
      <c r="F179" s="26">
        <v>24.4545</v>
      </c>
      <c r="G179" s="27">
        <v>26.89995</v>
      </c>
      <c r="H179" s="27">
        <v>29.495795174999998</v>
      </c>
      <c r="I179" s="28" t="s">
        <v>100</v>
      </c>
      <c r="J179" s="29">
        <f t="shared" si="267"/>
        <v>5</v>
      </c>
      <c r="K179" s="29">
        <f t="shared" si="268"/>
        <v>10.000000000000014</v>
      </c>
      <c r="L179" s="30">
        <f t="shared" si="269"/>
        <v>29.83204455</v>
      </c>
      <c r="M179" s="30">
        <f t="shared" si="270"/>
        <v>30.881142599999997</v>
      </c>
      <c r="N179" s="31">
        <f t="shared" si="271"/>
        <v>27.249649349999995</v>
      </c>
      <c r="O179" s="31">
        <f t="shared" si="272"/>
        <v>31.741940999999997</v>
      </c>
      <c r="P179" s="31">
        <f t="shared" si="273"/>
        <v>33.893936999999994</v>
      </c>
      <c r="Q179" s="31">
        <f t="shared" si="274"/>
        <v>30.612143099999997</v>
      </c>
      <c r="R179" s="31">
        <f t="shared" si="275"/>
        <v>33.81323714999999</v>
      </c>
      <c r="S179" s="31">
        <f t="shared" si="276"/>
        <v>37.054681124999995</v>
      </c>
      <c r="T179" s="36">
        <f t="shared" si="277"/>
        <v>29.495795174999998</v>
      </c>
      <c r="U179" s="32"/>
      <c r="V179" s="32"/>
      <c r="W179" s="20"/>
      <c r="X179" s="20"/>
      <c r="Y179" s="20"/>
      <c r="Z179" s="20"/>
      <c r="AA179" s="20"/>
      <c r="AB179" s="21"/>
      <c r="AC179" s="20"/>
      <c r="AD179" s="20"/>
      <c r="AE179" s="18"/>
      <c r="AF179" s="18"/>
      <c r="AG179" s="18"/>
      <c r="AH179" s="18"/>
      <c r="AI179" s="18"/>
      <c r="AJ179" s="18"/>
      <c r="AK179" s="35"/>
      <c r="AL179" s="37"/>
      <c r="BR179" s="6"/>
    </row>
    <row r="180" spans="1:70" ht="15">
      <c r="A180" s="23"/>
      <c r="B180" s="23" t="s">
        <v>337</v>
      </c>
      <c r="C180" s="24" t="s">
        <v>338</v>
      </c>
      <c r="D180" s="25" t="s">
        <v>52</v>
      </c>
      <c r="E180" s="26">
        <v>29.07</v>
      </c>
      <c r="F180" s="26">
        <v>30.5235</v>
      </c>
      <c r="G180" s="27">
        <v>33.57585</v>
      </c>
      <c r="H180" s="27">
        <v>36.815919525</v>
      </c>
      <c r="I180" s="28" t="s">
        <v>100</v>
      </c>
      <c r="J180" s="29">
        <f t="shared" si="267"/>
        <v>5</v>
      </c>
      <c r="K180" s="29">
        <f t="shared" si="268"/>
        <v>10.000000000000014</v>
      </c>
      <c r="L180" s="30">
        <f t="shared" si="269"/>
        <v>37.23561765</v>
      </c>
      <c r="M180" s="30">
        <f t="shared" si="270"/>
        <v>38.5450758</v>
      </c>
      <c r="N180" s="31">
        <f t="shared" si="271"/>
        <v>34.01233605</v>
      </c>
      <c r="O180" s="31">
        <f t="shared" si="272"/>
        <v>39.619503</v>
      </c>
      <c r="P180" s="31">
        <f t="shared" si="273"/>
        <v>42.305571</v>
      </c>
      <c r="Q180" s="31">
        <f t="shared" si="274"/>
        <v>38.2093173</v>
      </c>
      <c r="R180" s="31">
        <f t="shared" si="275"/>
        <v>42.20484345</v>
      </c>
      <c r="S180" s="31">
        <f t="shared" si="276"/>
        <v>46.250733375</v>
      </c>
      <c r="T180" s="36">
        <f t="shared" si="277"/>
        <v>36.815919525</v>
      </c>
      <c r="U180" s="32"/>
      <c r="V180" s="32"/>
      <c r="W180" s="20"/>
      <c r="X180" s="20"/>
      <c r="Y180" s="20"/>
      <c r="Z180" s="20"/>
      <c r="AA180" s="20"/>
      <c r="AB180" s="21"/>
      <c r="AC180" s="20"/>
      <c r="AD180" s="20"/>
      <c r="AE180" s="18"/>
      <c r="AF180" s="18"/>
      <c r="AG180" s="18"/>
      <c r="AH180" s="18"/>
      <c r="AI180" s="18"/>
      <c r="AJ180" s="18"/>
      <c r="AK180" s="35"/>
      <c r="AL180" s="37"/>
      <c r="BR180" s="6"/>
    </row>
    <row r="181" spans="1:70" ht="15">
      <c r="A181" s="23"/>
      <c r="B181" s="23" t="s">
        <v>339</v>
      </c>
      <c r="C181" s="24" t="s">
        <v>340</v>
      </c>
      <c r="D181" s="25" t="s">
        <v>52</v>
      </c>
      <c r="E181" s="26">
        <v>35.65</v>
      </c>
      <c r="F181" s="26">
        <v>37.4325</v>
      </c>
      <c r="G181" s="27">
        <v>41.17575</v>
      </c>
      <c r="H181" s="27">
        <v>45.149209875</v>
      </c>
      <c r="I181" s="28" t="s">
        <v>100</v>
      </c>
      <c r="J181" s="29">
        <f t="shared" si="267"/>
        <v>5</v>
      </c>
      <c r="K181" s="29">
        <f t="shared" si="268"/>
        <v>10.000000000000014</v>
      </c>
      <c r="L181" s="30">
        <f t="shared" si="269"/>
        <v>45.66390675</v>
      </c>
      <c r="M181" s="30">
        <f t="shared" si="270"/>
        <v>47.269760999999995</v>
      </c>
      <c r="N181" s="31">
        <f t="shared" si="271"/>
        <v>41.71103474999999</v>
      </c>
      <c r="O181" s="31">
        <f t="shared" si="272"/>
        <v>48.587385</v>
      </c>
      <c r="P181" s="31">
        <f t="shared" si="273"/>
        <v>51.88144499999999</v>
      </c>
      <c r="Q181" s="31">
        <f t="shared" si="274"/>
        <v>46.858003499999995</v>
      </c>
      <c r="R181" s="31">
        <f t="shared" si="275"/>
        <v>51.75791775</v>
      </c>
      <c r="S181" s="31">
        <f t="shared" si="276"/>
        <v>56.719595625</v>
      </c>
      <c r="T181" s="36">
        <f t="shared" si="277"/>
        <v>45.149209875</v>
      </c>
      <c r="U181" s="32"/>
      <c r="V181" s="32"/>
      <c r="W181" s="20"/>
      <c r="X181" s="20"/>
      <c r="Y181" s="20"/>
      <c r="Z181" s="20"/>
      <c r="AA181" s="20"/>
      <c r="AB181" s="21"/>
      <c r="AC181" s="20"/>
      <c r="AD181" s="20"/>
      <c r="AE181" s="18"/>
      <c r="AF181" s="18"/>
      <c r="AG181" s="18"/>
      <c r="AH181" s="18"/>
      <c r="AI181" s="18"/>
      <c r="AJ181" s="18"/>
      <c r="AK181" s="35"/>
      <c r="AL181" s="37"/>
      <c r="BR181" s="6"/>
    </row>
    <row r="182" spans="1:70" ht="15">
      <c r="A182" s="23"/>
      <c r="B182" s="23" t="s">
        <v>341</v>
      </c>
      <c r="C182" s="24" t="s">
        <v>342</v>
      </c>
      <c r="D182" s="25" t="s">
        <v>52</v>
      </c>
      <c r="E182" s="26">
        <v>5.63</v>
      </c>
      <c r="F182" s="26">
        <v>5.9115</v>
      </c>
      <c r="G182" s="27">
        <v>6.50265</v>
      </c>
      <c r="H182" s="27">
        <v>7.130155725000001</v>
      </c>
      <c r="I182" s="28" t="s">
        <v>100</v>
      </c>
      <c r="J182" s="29">
        <f t="shared" si="267"/>
        <v>5</v>
      </c>
      <c r="K182" s="29">
        <f t="shared" si="268"/>
        <v>9.999999999999986</v>
      </c>
      <c r="L182" s="30">
        <f t="shared" si="269"/>
        <v>7.2114388499999995</v>
      </c>
      <c r="M182" s="30">
        <f t="shared" si="270"/>
        <v>7.465042199999999</v>
      </c>
      <c r="N182" s="31">
        <f t="shared" si="271"/>
        <v>6.5871844500000005</v>
      </c>
      <c r="O182" s="31">
        <f t="shared" si="272"/>
        <v>7.673127000000001</v>
      </c>
      <c r="P182" s="31">
        <f t="shared" si="273"/>
        <v>8.193339000000002</v>
      </c>
      <c r="Q182" s="31">
        <f t="shared" si="274"/>
        <v>7.400015700000001</v>
      </c>
      <c r="R182" s="31">
        <f t="shared" si="275"/>
        <v>8.17383105</v>
      </c>
      <c r="S182" s="31">
        <f t="shared" si="276"/>
        <v>8.957400375</v>
      </c>
      <c r="T182" s="36">
        <f t="shared" si="277"/>
        <v>7.130155725000001</v>
      </c>
      <c r="U182" s="32"/>
      <c r="V182" s="32"/>
      <c r="W182" s="20"/>
      <c r="X182" s="20"/>
      <c r="Y182" s="20"/>
      <c r="Z182" s="20"/>
      <c r="AA182" s="20"/>
      <c r="AB182" s="21"/>
      <c r="AC182" s="20"/>
      <c r="AD182" s="20"/>
      <c r="AE182" s="18"/>
      <c r="AF182" s="18"/>
      <c r="AG182" s="18"/>
      <c r="AH182" s="18"/>
      <c r="AI182" s="18"/>
      <c r="AJ182" s="18"/>
      <c r="AK182" s="35"/>
      <c r="AL182" s="37"/>
      <c r="BR182" s="6"/>
    </row>
    <row r="183" spans="1:70" ht="15">
      <c r="A183" s="23"/>
      <c r="B183" s="23" t="s">
        <v>343</v>
      </c>
      <c r="C183" s="24" t="s">
        <v>344</v>
      </c>
      <c r="D183" s="25" t="s">
        <v>52</v>
      </c>
      <c r="E183" s="26">
        <v>6.6</v>
      </c>
      <c r="F183" s="26">
        <v>6.93</v>
      </c>
      <c r="G183" s="27">
        <v>7.623</v>
      </c>
      <c r="H183" s="27">
        <v>8.3586195</v>
      </c>
      <c r="I183" s="28" t="s">
        <v>100</v>
      </c>
      <c r="J183" s="29">
        <f t="shared" si="267"/>
        <v>5</v>
      </c>
      <c r="K183" s="29">
        <f t="shared" si="268"/>
        <v>10.000000000000014</v>
      </c>
      <c r="L183" s="30">
        <f t="shared" si="269"/>
        <v>8.453907000000001</v>
      </c>
      <c r="M183" s="30">
        <f t="shared" si="270"/>
        <v>8.751204</v>
      </c>
      <c r="N183" s="31">
        <f t="shared" si="271"/>
        <v>7.722098999999999</v>
      </c>
      <c r="O183" s="31">
        <f t="shared" si="272"/>
        <v>8.99514</v>
      </c>
      <c r="P183" s="31">
        <f t="shared" si="273"/>
        <v>9.60498</v>
      </c>
      <c r="Q183" s="31">
        <f t="shared" si="274"/>
        <v>8.674973999999999</v>
      </c>
      <c r="R183" s="31">
        <f t="shared" si="275"/>
        <v>9.582111</v>
      </c>
      <c r="S183" s="31">
        <f t="shared" si="276"/>
        <v>10.5006825</v>
      </c>
      <c r="T183" s="36">
        <f t="shared" si="277"/>
        <v>8.3586195</v>
      </c>
      <c r="U183" s="32"/>
      <c r="V183" s="32"/>
      <c r="W183" s="20"/>
      <c r="X183" s="20"/>
      <c r="Y183" s="20"/>
      <c r="Z183" s="20"/>
      <c r="AA183" s="20"/>
      <c r="AB183" s="21"/>
      <c r="AC183" s="20"/>
      <c r="AD183" s="20"/>
      <c r="AE183" s="18"/>
      <c r="AF183" s="18"/>
      <c r="AG183" s="18"/>
      <c r="AH183" s="18"/>
      <c r="AI183" s="18"/>
      <c r="AJ183" s="18"/>
      <c r="AK183" s="35"/>
      <c r="AL183" s="37"/>
      <c r="BR183" s="6"/>
    </row>
    <row r="184" spans="1:70" ht="15">
      <c r="A184" s="23"/>
      <c r="B184" s="23" t="s">
        <v>345</v>
      </c>
      <c r="C184" s="24" t="s">
        <v>346</v>
      </c>
      <c r="D184" s="25" t="s">
        <v>52</v>
      </c>
      <c r="E184" s="26">
        <v>8.17</v>
      </c>
      <c r="F184" s="26">
        <v>8.5785</v>
      </c>
      <c r="G184" s="27">
        <v>9.43635</v>
      </c>
      <c r="H184" s="27">
        <v>10.346957775</v>
      </c>
      <c r="I184" s="28" t="s">
        <v>100</v>
      </c>
      <c r="J184" s="29">
        <f t="shared" si="267"/>
        <v>5</v>
      </c>
      <c r="K184" s="29">
        <f t="shared" si="268"/>
        <v>9.999999999999986</v>
      </c>
      <c r="L184" s="30">
        <f t="shared" si="269"/>
        <v>10.464912149999998</v>
      </c>
      <c r="M184" s="30">
        <f t="shared" si="270"/>
        <v>10.832929799999999</v>
      </c>
      <c r="N184" s="31">
        <f t="shared" si="271"/>
        <v>9.55902255</v>
      </c>
      <c r="O184" s="31">
        <f t="shared" si="272"/>
        <v>11.134893</v>
      </c>
      <c r="P184" s="31">
        <f t="shared" si="273"/>
        <v>11.889801</v>
      </c>
      <c r="Q184" s="31">
        <f t="shared" si="274"/>
        <v>10.7385663</v>
      </c>
      <c r="R184" s="31">
        <f t="shared" si="275"/>
        <v>11.86149195</v>
      </c>
      <c r="S184" s="31">
        <f t="shared" si="276"/>
        <v>12.998572125</v>
      </c>
      <c r="T184" s="36">
        <f t="shared" si="277"/>
        <v>10.346957775</v>
      </c>
      <c r="U184" s="32"/>
      <c r="V184" s="32"/>
      <c r="W184" s="20"/>
      <c r="X184" s="20"/>
      <c r="Y184" s="20"/>
      <c r="Z184" s="20"/>
      <c r="AA184" s="20"/>
      <c r="AB184" s="21"/>
      <c r="AC184" s="20"/>
      <c r="AD184" s="20"/>
      <c r="AE184" s="18"/>
      <c r="AF184" s="18"/>
      <c r="AG184" s="18"/>
      <c r="AH184" s="18"/>
      <c r="AI184" s="18"/>
      <c r="AJ184" s="18"/>
      <c r="AK184" s="35"/>
      <c r="AL184" s="37"/>
      <c r="BR184" s="6"/>
    </row>
    <row r="185" spans="1:70" ht="15">
      <c r="A185" s="23"/>
      <c r="B185" s="23" t="s">
        <v>347</v>
      </c>
      <c r="C185" s="24" t="s">
        <v>348</v>
      </c>
      <c r="D185" s="25" t="s">
        <v>52</v>
      </c>
      <c r="E185" s="26">
        <v>10.63</v>
      </c>
      <c r="F185" s="26">
        <v>11.1615</v>
      </c>
      <c r="G185" s="27">
        <v>12.27765</v>
      </c>
      <c r="H185" s="27">
        <v>13.462443225000001</v>
      </c>
      <c r="I185" s="28" t="s">
        <v>100</v>
      </c>
      <c r="J185" s="29">
        <f t="shared" si="267"/>
        <v>5</v>
      </c>
      <c r="K185" s="29">
        <f t="shared" si="268"/>
        <v>9.999999999999986</v>
      </c>
      <c r="L185" s="30">
        <f t="shared" si="269"/>
        <v>13.61591385</v>
      </c>
      <c r="M185" s="30">
        <f t="shared" si="270"/>
        <v>14.094742199999999</v>
      </c>
      <c r="N185" s="31">
        <f t="shared" si="271"/>
        <v>12.43725945</v>
      </c>
      <c r="O185" s="31">
        <f t="shared" si="272"/>
        <v>14.487627000000002</v>
      </c>
      <c r="P185" s="31">
        <f t="shared" si="273"/>
        <v>15.469839000000002</v>
      </c>
      <c r="Q185" s="31">
        <f t="shared" si="274"/>
        <v>13.9719657</v>
      </c>
      <c r="R185" s="31">
        <f t="shared" si="275"/>
        <v>15.433006050000001</v>
      </c>
      <c r="S185" s="31">
        <f t="shared" si="276"/>
        <v>16.912462875</v>
      </c>
      <c r="T185" s="36">
        <f t="shared" si="277"/>
        <v>13.462443225000001</v>
      </c>
      <c r="U185" s="32"/>
      <c r="V185" s="32"/>
      <c r="W185" s="20"/>
      <c r="X185" s="20"/>
      <c r="Y185" s="20"/>
      <c r="Z185" s="20"/>
      <c r="AA185" s="20"/>
      <c r="AB185" s="21"/>
      <c r="AC185" s="20"/>
      <c r="AD185" s="20"/>
      <c r="AE185" s="18"/>
      <c r="AF185" s="18"/>
      <c r="AG185" s="18"/>
      <c r="AH185" s="18"/>
      <c r="AI185" s="18"/>
      <c r="AJ185" s="18"/>
      <c r="AK185" s="35"/>
      <c r="AL185" s="37"/>
      <c r="BR185" s="6"/>
    </row>
    <row r="186" spans="1:70" ht="15">
      <c r="A186" s="23"/>
      <c r="B186" s="23" t="s">
        <v>349</v>
      </c>
      <c r="C186" s="24" t="s">
        <v>350</v>
      </c>
      <c r="D186" s="25" t="s">
        <v>52</v>
      </c>
      <c r="E186" s="26">
        <v>11.56</v>
      </c>
      <c r="F186" s="26">
        <v>12.138</v>
      </c>
      <c r="G186" s="27">
        <v>13.3518</v>
      </c>
      <c r="H186" s="27">
        <v>14.640248699999999</v>
      </c>
      <c r="I186" s="28" t="s">
        <v>100</v>
      </c>
      <c r="J186" s="29">
        <f t="shared" si="267"/>
        <v>5</v>
      </c>
      <c r="K186" s="29">
        <f t="shared" si="268"/>
        <v>10.000000000000014</v>
      </c>
      <c r="L186" s="30">
        <f t="shared" si="269"/>
        <v>14.8071462</v>
      </c>
      <c r="M186" s="30">
        <f t="shared" si="270"/>
        <v>15.3278664</v>
      </c>
      <c r="N186" s="31">
        <f t="shared" si="271"/>
        <v>13.5253734</v>
      </c>
      <c r="O186" s="31">
        <f t="shared" si="272"/>
        <v>15.755123999999999</v>
      </c>
      <c r="P186" s="31">
        <f t="shared" si="273"/>
        <v>16.823268</v>
      </c>
      <c r="Q186" s="31">
        <f t="shared" si="274"/>
        <v>15.194348399999999</v>
      </c>
      <c r="R186" s="31">
        <f t="shared" si="275"/>
        <v>16.7832126</v>
      </c>
      <c r="S186" s="31">
        <f t="shared" si="276"/>
        <v>18.392104500000002</v>
      </c>
      <c r="T186" s="36">
        <f t="shared" si="277"/>
        <v>14.640248699999999</v>
      </c>
      <c r="U186" s="32"/>
      <c r="V186" s="32"/>
      <c r="W186" s="20"/>
      <c r="X186" s="20"/>
      <c r="Y186" s="20"/>
      <c r="Z186" s="20"/>
      <c r="AA186" s="20"/>
      <c r="AB186" s="21"/>
      <c r="AC186" s="20"/>
      <c r="AD186" s="20"/>
      <c r="AE186" s="18"/>
      <c r="AF186" s="18"/>
      <c r="AG186" s="18"/>
      <c r="AH186" s="18"/>
      <c r="AI186" s="18"/>
      <c r="AJ186" s="18"/>
      <c r="AK186" s="35"/>
      <c r="AL186" s="37"/>
      <c r="BR186" s="6"/>
    </row>
    <row r="187" spans="1:70" ht="15">
      <c r="A187" s="23"/>
      <c r="B187" s="23" t="s">
        <v>351</v>
      </c>
      <c r="C187" s="24" t="s">
        <v>352</v>
      </c>
      <c r="D187" s="25" t="s">
        <v>52</v>
      </c>
      <c r="E187" s="26">
        <v>13.6</v>
      </c>
      <c r="F187" s="26">
        <v>14.28</v>
      </c>
      <c r="G187" s="27">
        <v>15.708</v>
      </c>
      <c r="H187" s="27">
        <v>17.223822</v>
      </c>
      <c r="I187" s="28" t="s">
        <v>100</v>
      </c>
      <c r="J187" s="29">
        <f t="shared" si="267"/>
        <v>5</v>
      </c>
      <c r="K187" s="29">
        <f t="shared" si="268"/>
        <v>10.000000000000014</v>
      </c>
      <c r="L187" s="30">
        <f t="shared" si="269"/>
        <v>17.420172</v>
      </c>
      <c r="M187" s="30">
        <f t="shared" si="270"/>
        <v>18.032784</v>
      </c>
      <c r="N187" s="31">
        <f t="shared" si="271"/>
        <v>15.912203999999997</v>
      </c>
      <c r="O187" s="31">
        <f t="shared" si="272"/>
        <v>18.535439999999998</v>
      </c>
      <c r="P187" s="31">
        <f t="shared" si="273"/>
        <v>19.79208</v>
      </c>
      <c r="Q187" s="31">
        <f t="shared" si="274"/>
        <v>17.875704</v>
      </c>
      <c r="R187" s="31">
        <f t="shared" si="275"/>
        <v>19.744956</v>
      </c>
      <c r="S187" s="31">
        <f t="shared" si="276"/>
        <v>21.63777</v>
      </c>
      <c r="T187" s="36">
        <f t="shared" si="277"/>
        <v>17.223822</v>
      </c>
      <c r="U187" s="32"/>
      <c r="V187" s="32"/>
      <c r="W187" s="20"/>
      <c r="X187" s="20"/>
      <c r="Y187" s="20"/>
      <c r="Z187" s="20"/>
      <c r="AA187" s="20"/>
      <c r="AB187" s="21"/>
      <c r="AC187" s="20"/>
      <c r="AD187" s="20"/>
      <c r="AE187" s="18"/>
      <c r="AF187" s="18"/>
      <c r="AG187" s="18"/>
      <c r="AH187" s="18"/>
      <c r="AI187" s="18"/>
      <c r="AJ187" s="18"/>
      <c r="AK187" s="35"/>
      <c r="AL187" s="37"/>
      <c r="BR187" s="6"/>
    </row>
    <row r="188" spans="1:70" ht="15">
      <c r="A188" s="23"/>
      <c r="B188" s="23" t="s">
        <v>353</v>
      </c>
      <c r="C188" s="24" t="s">
        <v>354</v>
      </c>
      <c r="D188" s="25" t="s">
        <v>52</v>
      </c>
      <c r="E188" s="26">
        <v>16.17</v>
      </c>
      <c r="F188" s="26">
        <v>16.9785</v>
      </c>
      <c r="G188" s="27">
        <v>18.67635</v>
      </c>
      <c r="H188" s="27">
        <v>20.478617775000004</v>
      </c>
      <c r="I188" s="28" t="s">
        <v>100</v>
      </c>
      <c r="J188" s="29">
        <f t="shared" si="267"/>
        <v>4.999999999999986</v>
      </c>
      <c r="K188" s="29">
        <f t="shared" si="268"/>
        <v>9.999999999999986</v>
      </c>
      <c r="L188" s="30">
        <f t="shared" si="269"/>
        <v>20.712072149999997</v>
      </c>
      <c r="M188" s="30">
        <f t="shared" si="270"/>
        <v>21.440449799999996</v>
      </c>
      <c r="N188" s="31">
        <f t="shared" si="271"/>
        <v>18.919142550000004</v>
      </c>
      <c r="O188" s="31">
        <f t="shared" si="272"/>
        <v>22.038093000000003</v>
      </c>
      <c r="P188" s="31">
        <f t="shared" si="273"/>
        <v>23.532201</v>
      </c>
      <c r="Q188" s="31">
        <f t="shared" si="274"/>
        <v>21.2536863</v>
      </c>
      <c r="R188" s="31">
        <f t="shared" si="275"/>
        <v>23.47617195000001</v>
      </c>
      <c r="S188" s="31">
        <f t="shared" si="276"/>
        <v>25.726672125</v>
      </c>
      <c r="T188" s="36">
        <f t="shared" si="277"/>
        <v>20.478617775000004</v>
      </c>
      <c r="U188" s="32"/>
      <c r="V188" s="32"/>
      <c r="W188" s="20"/>
      <c r="X188" s="20"/>
      <c r="Y188" s="20"/>
      <c r="Z188" s="20"/>
      <c r="AA188" s="20"/>
      <c r="AB188" s="21"/>
      <c r="AC188" s="20"/>
      <c r="AD188" s="20"/>
      <c r="AE188" s="18"/>
      <c r="AF188" s="18"/>
      <c r="AG188" s="18"/>
      <c r="AH188" s="18"/>
      <c r="AI188" s="18"/>
      <c r="AJ188" s="18"/>
      <c r="AK188" s="35"/>
      <c r="AL188" s="37"/>
      <c r="BR188" s="6"/>
    </row>
    <row r="189" spans="1:70" ht="15">
      <c r="A189" s="23"/>
      <c r="B189" s="23" t="s">
        <v>355</v>
      </c>
      <c r="C189" s="24" t="s">
        <v>356</v>
      </c>
      <c r="D189" s="25" t="s">
        <v>52</v>
      </c>
      <c r="E189" s="26">
        <v>19.66</v>
      </c>
      <c r="F189" s="26">
        <v>20.643</v>
      </c>
      <c r="G189" s="27">
        <v>22.7073</v>
      </c>
      <c r="H189" s="27">
        <v>24.898554450000002</v>
      </c>
      <c r="I189" s="28" t="s">
        <v>100</v>
      </c>
      <c r="J189" s="29">
        <f t="shared" si="267"/>
        <v>5</v>
      </c>
      <c r="K189" s="29">
        <f t="shared" si="268"/>
        <v>9.999999999999986</v>
      </c>
      <c r="L189" s="30">
        <f t="shared" si="269"/>
        <v>25.1823957</v>
      </c>
      <c r="M189" s="30">
        <f t="shared" si="270"/>
        <v>26.0679804</v>
      </c>
      <c r="N189" s="31">
        <f t="shared" si="271"/>
        <v>23.002494900000002</v>
      </c>
      <c r="O189" s="31">
        <f t="shared" si="272"/>
        <v>26.794614000000003</v>
      </c>
      <c r="P189" s="31">
        <f t="shared" si="273"/>
        <v>28.611198000000005</v>
      </c>
      <c r="Q189" s="31">
        <f t="shared" si="274"/>
        <v>25.840907400000003</v>
      </c>
      <c r="R189" s="31">
        <f t="shared" si="275"/>
        <v>28.543076100000004</v>
      </c>
      <c r="S189" s="31">
        <f t="shared" si="276"/>
        <v>31.279305750000002</v>
      </c>
      <c r="T189" s="36">
        <f t="shared" si="277"/>
        <v>24.898554450000002</v>
      </c>
      <c r="U189" s="32"/>
      <c r="V189" s="32"/>
      <c r="W189" s="20"/>
      <c r="X189" s="20"/>
      <c r="Y189" s="20"/>
      <c r="Z189" s="20"/>
      <c r="AA189" s="20"/>
      <c r="AB189" s="21"/>
      <c r="AC189" s="20"/>
      <c r="AD189" s="20"/>
      <c r="AE189" s="18"/>
      <c r="AF189" s="18"/>
      <c r="AG189" s="18"/>
      <c r="AH189" s="18"/>
      <c r="AI189" s="18"/>
      <c r="AJ189" s="18"/>
      <c r="AK189" s="35"/>
      <c r="AL189" s="37"/>
      <c r="BR189" s="6"/>
    </row>
    <row r="190" spans="1:70" ht="15">
      <c r="A190" s="23"/>
      <c r="B190" s="23" t="s">
        <v>357</v>
      </c>
      <c r="C190" s="24" t="s">
        <v>358</v>
      </c>
      <c r="D190" s="25" t="s">
        <v>52</v>
      </c>
      <c r="E190" s="26">
        <v>23.03</v>
      </c>
      <c r="F190" s="26">
        <v>24.1815</v>
      </c>
      <c r="G190" s="27">
        <v>26.59965</v>
      </c>
      <c r="H190" s="27">
        <v>29.166516225</v>
      </c>
      <c r="I190" s="28" t="s">
        <v>100</v>
      </c>
      <c r="J190" s="29">
        <f t="shared" si="267"/>
        <v>5</v>
      </c>
      <c r="K190" s="29">
        <f t="shared" si="268"/>
        <v>10.000000000000014</v>
      </c>
      <c r="L190" s="30">
        <f t="shared" si="269"/>
        <v>29.49901185</v>
      </c>
      <c r="M190" s="30">
        <f t="shared" si="270"/>
        <v>30.536398199999997</v>
      </c>
      <c r="N190" s="31">
        <f t="shared" si="271"/>
        <v>26.945445449999998</v>
      </c>
      <c r="O190" s="31">
        <f t="shared" si="272"/>
        <v>31.387587</v>
      </c>
      <c r="P190" s="31">
        <f t="shared" si="273"/>
        <v>33.515558999999996</v>
      </c>
      <c r="Q190" s="31">
        <f t="shared" si="274"/>
        <v>30.270401699999997</v>
      </c>
      <c r="R190" s="31">
        <f t="shared" si="275"/>
        <v>33.43576005</v>
      </c>
      <c r="S190" s="31">
        <f t="shared" si="276"/>
        <v>36.641017874999996</v>
      </c>
      <c r="T190" s="36">
        <f t="shared" si="277"/>
        <v>29.166516225</v>
      </c>
      <c r="U190" s="32"/>
      <c r="V190" s="32"/>
      <c r="W190" s="20"/>
      <c r="X190" s="20"/>
      <c r="Y190" s="20"/>
      <c r="Z190" s="20"/>
      <c r="AA190" s="20"/>
      <c r="AB190" s="21"/>
      <c r="AC190" s="20"/>
      <c r="AD190" s="20"/>
      <c r="AE190" s="18"/>
      <c r="AF190" s="18"/>
      <c r="AG190" s="18"/>
      <c r="AH190" s="18"/>
      <c r="AI190" s="18"/>
      <c r="AJ190" s="18"/>
      <c r="AK190" s="35"/>
      <c r="AL190" s="37"/>
      <c r="BR190" s="6"/>
    </row>
    <row r="191" spans="1:70" ht="15">
      <c r="A191" s="23"/>
      <c r="B191" s="23" t="s">
        <v>359</v>
      </c>
      <c r="C191" s="24" t="s">
        <v>360</v>
      </c>
      <c r="D191" s="25" t="s">
        <v>52</v>
      </c>
      <c r="E191" s="26">
        <v>28.39</v>
      </c>
      <c r="F191" s="26">
        <v>29.8095</v>
      </c>
      <c r="G191" s="27">
        <v>32.79045</v>
      </c>
      <c r="H191" s="27">
        <v>35.954728425</v>
      </c>
      <c r="I191" s="28" t="s">
        <v>100</v>
      </c>
      <c r="J191" s="29">
        <f t="shared" si="267"/>
        <v>5</v>
      </c>
      <c r="K191" s="29">
        <f t="shared" si="268"/>
        <v>10.000000000000014</v>
      </c>
      <c r="L191" s="30">
        <f t="shared" si="269"/>
        <v>36.36460905</v>
      </c>
      <c r="M191" s="30">
        <f t="shared" si="270"/>
        <v>37.643436599999994</v>
      </c>
      <c r="N191" s="31">
        <f t="shared" si="271"/>
        <v>33.216725849999996</v>
      </c>
      <c r="O191" s="31">
        <f t="shared" si="272"/>
        <v>38.692730999999995</v>
      </c>
      <c r="P191" s="31">
        <f t="shared" si="273"/>
        <v>41.31596699999999</v>
      </c>
      <c r="Q191" s="31">
        <f t="shared" si="274"/>
        <v>37.3155321</v>
      </c>
      <c r="R191" s="31">
        <f t="shared" si="275"/>
        <v>41.21759564999999</v>
      </c>
      <c r="S191" s="31">
        <f t="shared" si="276"/>
        <v>45.168844875000005</v>
      </c>
      <c r="T191" s="36">
        <f t="shared" si="277"/>
        <v>35.954728425</v>
      </c>
      <c r="U191" s="32"/>
      <c r="V191" s="32"/>
      <c r="W191" s="20"/>
      <c r="X191" s="20"/>
      <c r="Y191" s="20"/>
      <c r="Z191" s="20"/>
      <c r="AA191" s="20"/>
      <c r="AB191" s="21"/>
      <c r="AC191" s="20"/>
      <c r="AD191" s="20"/>
      <c r="AE191" s="18"/>
      <c r="AF191" s="18"/>
      <c r="AG191" s="18"/>
      <c r="AH191" s="18"/>
      <c r="AI191" s="18"/>
      <c r="AJ191" s="18"/>
      <c r="AK191" s="35"/>
      <c r="AL191" s="37"/>
      <c r="BR191" s="6"/>
    </row>
    <row r="192" spans="1:70" ht="15">
      <c r="A192" s="23"/>
      <c r="B192" s="23" t="s">
        <v>361</v>
      </c>
      <c r="C192" s="24" t="s">
        <v>362</v>
      </c>
      <c r="D192" s="25" t="s">
        <v>52</v>
      </c>
      <c r="E192" s="26">
        <v>35.28</v>
      </c>
      <c r="F192" s="26">
        <v>37.044</v>
      </c>
      <c r="G192" s="27">
        <v>40.7484</v>
      </c>
      <c r="H192" s="27">
        <v>44.6806206</v>
      </c>
      <c r="I192" s="28" t="s">
        <v>100</v>
      </c>
      <c r="J192" s="29">
        <f t="shared" si="267"/>
        <v>4.999999999999986</v>
      </c>
      <c r="K192" s="29">
        <f t="shared" si="268"/>
        <v>10.000000000000014</v>
      </c>
      <c r="L192" s="30">
        <f t="shared" si="269"/>
        <v>45.1899756</v>
      </c>
      <c r="M192" s="30">
        <f t="shared" si="270"/>
        <v>46.77916319999999</v>
      </c>
      <c r="N192" s="31">
        <f t="shared" si="271"/>
        <v>41.278129199999995</v>
      </c>
      <c r="O192" s="31">
        <f t="shared" si="272"/>
        <v>48.08311199999999</v>
      </c>
      <c r="P192" s="31">
        <f t="shared" si="273"/>
        <v>51.34298399999999</v>
      </c>
      <c r="Q192" s="31">
        <f t="shared" si="274"/>
        <v>46.371679199999996</v>
      </c>
      <c r="R192" s="31">
        <f t="shared" si="275"/>
        <v>51.2207388</v>
      </c>
      <c r="S192" s="31">
        <f t="shared" si="276"/>
        <v>56.130921</v>
      </c>
      <c r="T192" s="36">
        <f t="shared" si="277"/>
        <v>44.6806206</v>
      </c>
      <c r="U192" s="32"/>
      <c r="V192" s="32"/>
      <c r="W192" s="20"/>
      <c r="X192" s="20"/>
      <c r="Y192" s="20"/>
      <c r="Z192" s="20"/>
      <c r="AA192" s="20"/>
      <c r="AB192" s="21"/>
      <c r="AC192" s="20"/>
      <c r="AD192" s="20"/>
      <c r="AE192" s="18"/>
      <c r="AF192" s="18"/>
      <c r="AG192" s="18"/>
      <c r="AH192" s="18"/>
      <c r="AI192" s="18"/>
      <c r="AJ192" s="18"/>
      <c r="AK192" s="35"/>
      <c r="AL192" s="37"/>
      <c r="BR192" s="6"/>
    </row>
    <row r="193" spans="1:70" ht="15">
      <c r="A193" s="23"/>
      <c r="B193" s="23" t="s">
        <v>363</v>
      </c>
      <c r="C193" s="24" t="s">
        <v>364</v>
      </c>
      <c r="D193" s="25" t="s">
        <v>52</v>
      </c>
      <c r="E193" s="26">
        <v>44.74</v>
      </c>
      <c r="F193" s="26">
        <v>46.977</v>
      </c>
      <c r="G193" s="27">
        <v>51.6747</v>
      </c>
      <c r="H193" s="27">
        <v>56.66130855</v>
      </c>
      <c r="I193" s="28" t="s">
        <v>100</v>
      </c>
      <c r="J193" s="29">
        <f t="shared" si="267"/>
        <v>4.999999999999986</v>
      </c>
      <c r="K193" s="29">
        <f t="shared" si="268"/>
        <v>10.000000000000014</v>
      </c>
      <c r="L193" s="30">
        <f t="shared" si="269"/>
        <v>57.3072423</v>
      </c>
      <c r="M193" s="30">
        <f t="shared" si="270"/>
        <v>59.322555599999994</v>
      </c>
      <c r="N193" s="31">
        <f t="shared" si="271"/>
        <v>52.3464711</v>
      </c>
      <c r="O193" s="31">
        <f t="shared" si="272"/>
        <v>60.976146</v>
      </c>
      <c r="P193" s="31">
        <f t="shared" si="273"/>
        <v>65.11012199999999</v>
      </c>
      <c r="Q193" s="31">
        <f t="shared" si="274"/>
        <v>58.805808600000006</v>
      </c>
      <c r="R193" s="31">
        <f t="shared" si="275"/>
        <v>64.9550979</v>
      </c>
      <c r="S193" s="31">
        <f t="shared" si="276"/>
        <v>71.18189925</v>
      </c>
      <c r="T193" s="36">
        <f t="shared" si="277"/>
        <v>56.66130855</v>
      </c>
      <c r="U193" s="32"/>
      <c r="V193" s="32"/>
      <c r="W193" s="20"/>
      <c r="X193" s="20"/>
      <c r="Y193" s="20"/>
      <c r="Z193" s="20"/>
      <c r="AA193" s="20"/>
      <c r="AB193" s="21"/>
      <c r="AC193" s="20"/>
      <c r="AD193" s="20"/>
      <c r="AE193" s="18"/>
      <c r="AF193" s="18"/>
      <c r="AG193" s="18"/>
      <c r="AH193" s="18"/>
      <c r="AI193" s="18"/>
      <c r="AJ193" s="18"/>
      <c r="AK193" s="35"/>
      <c r="AL193" s="37"/>
      <c r="BR193" s="6"/>
    </row>
    <row r="194" spans="1:70" ht="15">
      <c r="A194" s="23"/>
      <c r="B194" s="23" t="s">
        <v>365</v>
      </c>
      <c r="C194" s="24" t="s">
        <v>366</v>
      </c>
      <c r="D194" s="25" t="s">
        <v>52</v>
      </c>
      <c r="E194" s="26">
        <v>56.42</v>
      </c>
      <c r="F194" s="26">
        <v>59.241</v>
      </c>
      <c r="G194" s="27">
        <v>65.1651</v>
      </c>
      <c r="H194" s="27">
        <v>71.45353215</v>
      </c>
      <c r="I194" s="28" t="s">
        <v>100</v>
      </c>
      <c r="J194" s="29">
        <f t="shared" si="267"/>
        <v>5</v>
      </c>
      <c r="K194" s="29">
        <f t="shared" si="268"/>
        <v>9.999999999999986</v>
      </c>
      <c r="L194" s="30">
        <f t="shared" si="269"/>
        <v>72.26809589999999</v>
      </c>
      <c r="M194" s="30">
        <f t="shared" si="270"/>
        <v>74.8095348</v>
      </c>
      <c r="N194" s="31">
        <f t="shared" si="271"/>
        <v>66.0122463</v>
      </c>
      <c r="O194" s="31">
        <f t="shared" si="272"/>
        <v>76.894818</v>
      </c>
      <c r="P194" s="31">
        <f t="shared" si="273"/>
        <v>82.10802600000001</v>
      </c>
      <c r="Q194" s="31">
        <f t="shared" si="274"/>
        <v>74.1578838</v>
      </c>
      <c r="R194" s="31">
        <f t="shared" si="275"/>
        <v>81.9125307</v>
      </c>
      <c r="S194" s="31">
        <f t="shared" si="276"/>
        <v>89.76492524999999</v>
      </c>
      <c r="T194" s="36">
        <f t="shared" si="277"/>
        <v>71.45353215</v>
      </c>
      <c r="U194" s="32"/>
      <c r="V194" s="32"/>
      <c r="W194" s="20"/>
      <c r="X194" s="20"/>
      <c r="Y194" s="20"/>
      <c r="Z194" s="20"/>
      <c r="AA194" s="20"/>
      <c r="AB194" s="21"/>
      <c r="AC194" s="20"/>
      <c r="AD194" s="20"/>
      <c r="AE194" s="18"/>
      <c r="AF194" s="18"/>
      <c r="AG194" s="18"/>
      <c r="AH194" s="18"/>
      <c r="AI194" s="18"/>
      <c r="AJ194" s="18"/>
      <c r="AK194" s="35"/>
      <c r="AL194" s="37"/>
      <c r="BR194" s="6"/>
    </row>
    <row r="195" spans="1:70" ht="15">
      <c r="A195" s="23"/>
      <c r="B195" s="23" t="s">
        <v>367</v>
      </c>
      <c r="C195" s="24" t="s">
        <v>368</v>
      </c>
      <c r="D195" s="25" t="s">
        <v>52</v>
      </c>
      <c r="E195" s="26">
        <v>6.35</v>
      </c>
      <c r="F195" s="26">
        <v>6.6675</v>
      </c>
      <c r="G195" s="27">
        <v>7.33425</v>
      </c>
      <c r="H195" s="27">
        <v>8.042005125000001</v>
      </c>
      <c r="I195" s="28" t="s">
        <v>100</v>
      </c>
      <c r="J195" s="29">
        <f t="shared" si="267"/>
        <v>5</v>
      </c>
      <c r="K195" s="29">
        <f t="shared" si="268"/>
        <v>9.999999999999986</v>
      </c>
      <c r="L195" s="30">
        <f t="shared" si="269"/>
        <v>8.13368325</v>
      </c>
      <c r="M195" s="30">
        <f t="shared" si="270"/>
        <v>8.419718999999999</v>
      </c>
      <c r="N195" s="31">
        <f t="shared" si="271"/>
        <v>7.429595250000001</v>
      </c>
      <c r="O195" s="31">
        <f t="shared" si="272"/>
        <v>8.654415000000002</v>
      </c>
      <c r="P195" s="31">
        <f t="shared" si="273"/>
        <v>9.241155000000001</v>
      </c>
      <c r="Q195" s="31">
        <f t="shared" si="274"/>
        <v>8.3463765</v>
      </c>
      <c r="R195" s="31">
        <f t="shared" si="275"/>
        <v>9.21915225</v>
      </c>
      <c r="S195" s="31">
        <f t="shared" si="276"/>
        <v>10.102929375</v>
      </c>
      <c r="T195" s="36">
        <f t="shared" si="277"/>
        <v>8.042005125000001</v>
      </c>
      <c r="U195" s="32"/>
      <c r="V195" s="32"/>
      <c r="W195" s="20"/>
      <c r="X195" s="20"/>
      <c r="Y195" s="20"/>
      <c r="Z195" s="20"/>
      <c r="AA195" s="20"/>
      <c r="AB195" s="21"/>
      <c r="AC195" s="20"/>
      <c r="AD195" s="20"/>
      <c r="AE195" s="18"/>
      <c r="AF195" s="18"/>
      <c r="AG195" s="18"/>
      <c r="AH195" s="18"/>
      <c r="AI195" s="18"/>
      <c r="AJ195" s="18"/>
      <c r="AK195" s="35"/>
      <c r="AL195" s="37"/>
      <c r="BR195" s="6"/>
    </row>
    <row r="196" spans="1:70" ht="15">
      <c r="A196" s="23"/>
      <c r="B196" s="23" t="s">
        <v>369</v>
      </c>
      <c r="C196" s="24" t="s">
        <v>370</v>
      </c>
      <c r="D196" s="25" t="s">
        <v>52</v>
      </c>
      <c r="E196" s="26">
        <v>7.68</v>
      </c>
      <c r="F196" s="26">
        <v>8.064</v>
      </c>
      <c r="G196" s="27">
        <v>8.8704</v>
      </c>
      <c r="H196" s="27">
        <v>9.726393599999998</v>
      </c>
      <c r="I196" s="28" t="s">
        <v>100</v>
      </c>
      <c r="J196" s="29">
        <f t="shared" si="267"/>
        <v>5</v>
      </c>
      <c r="K196" s="29">
        <f t="shared" si="268"/>
        <v>10.000000000000014</v>
      </c>
      <c r="L196" s="30">
        <f t="shared" si="269"/>
        <v>9.8372736</v>
      </c>
      <c r="M196" s="30">
        <f t="shared" si="270"/>
        <v>10.1832192</v>
      </c>
      <c r="N196" s="31">
        <f t="shared" si="271"/>
        <v>8.985715199999998</v>
      </c>
      <c r="O196" s="31">
        <f t="shared" si="272"/>
        <v>10.467071999999998</v>
      </c>
      <c r="P196" s="31">
        <f t="shared" si="273"/>
        <v>11.176703999999999</v>
      </c>
      <c r="Q196" s="31">
        <f t="shared" si="274"/>
        <v>10.094515199999998</v>
      </c>
      <c r="R196" s="31">
        <f t="shared" si="275"/>
        <v>11.1500928</v>
      </c>
      <c r="S196" s="31">
        <f t="shared" si="276"/>
        <v>12.218976</v>
      </c>
      <c r="T196" s="36">
        <f t="shared" si="277"/>
        <v>9.726393599999998</v>
      </c>
      <c r="U196" s="32"/>
      <c r="V196" s="32"/>
      <c r="W196" s="20"/>
      <c r="X196" s="20"/>
      <c r="Y196" s="20"/>
      <c r="Z196" s="20"/>
      <c r="AA196" s="20"/>
      <c r="AB196" s="21"/>
      <c r="AC196" s="20"/>
      <c r="AD196" s="20"/>
      <c r="AE196" s="18"/>
      <c r="AF196" s="18"/>
      <c r="AG196" s="18"/>
      <c r="AH196" s="18"/>
      <c r="AI196" s="18"/>
      <c r="AJ196" s="18"/>
      <c r="AK196" s="35"/>
      <c r="AL196" s="37"/>
      <c r="BR196" s="6"/>
    </row>
    <row r="197" spans="1:70" ht="15">
      <c r="A197" s="23"/>
      <c r="B197" s="23" t="s">
        <v>371</v>
      </c>
      <c r="C197" s="24" t="s">
        <v>372</v>
      </c>
      <c r="D197" s="25" t="s">
        <v>52</v>
      </c>
      <c r="E197" s="26">
        <v>9.73</v>
      </c>
      <c r="F197" s="26">
        <v>10.2165</v>
      </c>
      <c r="G197" s="27">
        <v>11.23815</v>
      </c>
      <c r="H197" s="27">
        <v>12.322631475000001</v>
      </c>
      <c r="I197" s="28" t="s">
        <v>100</v>
      </c>
      <c r="J197" s="29">
        <f t="shared" si="267"/>
        <v>5</v>
      </c>
      <c r="K197" s="29">
        <f t="shared" si="268"/>
        <v>9.999999999999986</v>
      </c>
      <c r="L197" s="30">
        <f t="shared" si="269"/>
        <v>12.463108349999999</v>
      </c>
      <c r="M197" s="30">
        <f t="shared" si="270"/>
        <v>12.901396199999999</v>
      </c>
      <c r="N197" s="31">
        <f t="shared" si="271"/>
        <v>11.38424595</v>
      </c>
      <c r="O197" s="31">
        <f t="shared" si="272"/>
        <v>13.261017000000002</v>
      </c>
      <c r="P197" s="31">
        <f t="shared" si="273"/>
        <v>14.160069</v>
      </c>
      <c r="Q197" s="31">
        <f t="shared" si="274"/>
        <v>12.789014700000001</v>
      </c>
      <c r="R197" s="31">
        <f t="shared" si="275"/>
        <v>14.12635455</v>
      </c>
      <c r="S197" s="31">
        <f t="shared" si="276"/>
        <v>15.480551625</v>
      </c>
      <c r="T197" s="36">
        <f t="shared" si="277"/>
        <v>12.322631475000001</v>
      </c>
      <c r="U197" s="32"/>
      <c r="V197" s="32"/>
      <c r="W197" s="20"/>
      <c r="X197" s="20"/>
      <c r="Y197" s="20"/>
      <c r="Z197" s="20"/>
      <c r="AA197" s="20"/>
      <c r="AB197" s="21"/>
      <c r="AC197" s="20"/>
      <c r="AD197" s="20"/>
      <c r="AE197" s="18"/>
      <c r="AF197" s="18"/>
      <c r="AG197" s="18"/>
      <c r="AH197" s="18"/>
      <c r="AI197" s="18"/>
      <c r="AJ197" s="18"/>
      <c r="AK197" s="35"/>
      <c r="AL197" s="37"/>
      <c r="BR197" s="6"/>
    </row>
    <row r="198" spans="1:70" ht="15">
      <c r="A198" s="23"/>
      <c r="B198" s="23" t="s">
        <v>373</v>
      </c>
      <c r="C198" s="24" t="s">
        <v>374</v>
      </c>
      <c r="D198" s="25" t="s">
        <v>52</v>
      </c>
      <c r="E198" s="26">
        <v>13.23</v>
      </c>
      <c r="F198" s="26">
        <v>13.8915</v>
      </c>
      <c r="G198" s="27">
        <v>15.28065</v>
      </c>
      <c r="H198" s="27">
        <v>16.755232725000003</v>
      </c>
      <c r="I198" s="28" t="s">
        <v>100</v>
      </c>
      <c r="J198" s="29">
        <f t="shared" si="267"/>
        <v>5</v>
      </c>
      <c r="K198" s="29">
        <f t="shared" si="268"/>
        <v>9.999999999999986</v>
      </c>
      <c r="L198" s="30">
        <f t="shared" si="269"/>
        <v>16.94624085</v>
      </c>
      <c r="M198" s="30">
        <f t="shared" si="270"/>
        <v>17.5421862</v>
      </c>
      <c r="N198" s="31">
        <f t="shared" si="271"/>
        <v>15.479298450000002</v>
      </c>
      <c r="O198" s="31">
        <f t="shared" si="272"/>
        <v>18.031167000000003</v>
      </c>
      <c r="P198" s="31">
        <f t="shared" si="273"/>
        <v>19.253619</v>
      </c>
      <c r="Q198" s="31">
        <f t="shared" si="274"/>
        <v>17.3893797</v>
      </c>
      <c r="R198" s="31">
        <f t="shared" si="275"/>
        <v>19.20777705</v>
      </c>
      <c r="S198" s="31">
        <f t="shared" si="276"/>
        <v>21.049095375</v>
      </c>
      <c r="T198" s="36">
        <f t="shared" si="277"/>
        <v>16.755232725000003</v>
      </c>
      <c r="U198" s="32"/>
      <c r="V198" s="32"/>
      <c r="W198" s="20"/>
      <c r="X198" s="20"/>
      <c r="Y198" s="20"/>
      <c r="Z198" s="20"/>
      <c r="AA198" s="20"/>
      <c r="AB198" s="21"/>
      <c r="AC198" s="20"/>
      <c r="AD198" s="20"/>
      <c r="AE198" s="18"/>
      <c r="AF198" s="18"/>
      <c r="AG198" s="18"/>
      <c r="AH198" s="18"/>
      <c r="AI198" s="18"/>
      <c r="AJ198" s="18"/>
      <c r="AK198" s="35"/>
      <c r="AL198" s="37"/>
      <c r="BR198" s="6"/>
    </row>
    <row r="199" spans="1:70" ht="15">
      <c r="A199" s="23"/>
      <c r="B199" s="23" t="s">
        <v>375</v>
      </c>
      <c r="C199" s="24" t="s">
        <v>376</v>
      </c>
      <c r="D199" s="25" t="s">
        <v>52</v>
      </c>
      <c r="E199" s="26">
        <v>15.15</v>
      </c>
      <c r="F199" s="26">
        <v>15.9075</v>
      </c>
      <c r="G199" s="27">
        <v>17.49825</v>
      </c>
      <c r="H199" s="27">
        <v>19.186831125</v>
      </c>
      <c r="I199" s="28" t="s">
        <v>100</v>
      </c>
      <c r="J199" s="29">
        <f t="shared" si="267"/>
        <v>5</v>
      </c>
      <c r="K199" s="29">
        <f t="shared" si="268"/>
        <v>9.999999999999986</v>
      </c>
      <c r="L199" s="30">
        <f t="shared" si="269"/>
        <v>19.40555925</v>
      </c>
      <c r="M199" s="30">
        <f t="shared" si="270"/>
        <v>20.087990999999995</v>
      </c>
      <c r="N199" s="31">
        <f t="shared" si="271"/>
        <v>17.72572725</v>
      </c>
      <c r="O199" s="31">
        <f t="shared" si="272"/>
        <v>20.647935000000004</v>
      </c>
      <c r="P199" s="31">
        <f t="shared" si="273"/>
        <v>22.047795</v>
      </c>
      <c r="Q199" s="31">
        <f t="shared" si="274"/>
        <v>19.9130085</v>
      </c>
      <c r="R199" s="31">
        <f t="shared" si="275"/>
        <v>21.99530025</v>
      </c>
      <c r="S199" s="31">
        <f t="shared" si="276"/>
        <v>24.103839375</v>
      </c>
      <c r="T199" s="36">
        <f t="shared" si="277"/>
        <v>19.186831125</v>
      </c>
      <c r="U199" s="32"/>
      <c r="V199" s="32"/>
      <c r="W199" s="20"/>
      <c r="X199" s="20"/>
      <c r="Y199" s="20"/>
      <c r="Z199" s="20"/>
      <c r="AA199" s="20"/>
      <c r="AB199" s="21"/>
      <c r="AC199" s="20"/>
      <c r="AD199" s="20"/>
      <c r="AE199" s="18"/>
      <c r="AF199" s="18"/>
      <c r="AG199" s="18"/>
      <c r="AH199" s="18"/>
      <c r="AI199" s="18"/>
      <c r="AJ199" s="18"/>
      <c r="AK199" s="35"/>
      <c r="AL199" s="37"/>
      <c r="BR199" s="6"/>
    </row>
    <row r="200" spans="1:70" ht="15">
      <c r="A200" s="23"/>
      <c r="B200" s="23" t="s">
        <v>377</v>
      </c>
      <c r="C200" s="24" t="s">
        <v>378</v>
      </c>
      <c r="D200" s="25" t="s">
        <v>52</v>
      </c>
      <c r="E200" s="26">
        <v>18.71</v>
      </c>
      <c r="F200" s="26">
        <v>19.6455</v>
      </c>
      <c r="G200" s="27">
        <v>21.61005</v>
      </c>
      <c r="H200" s="27">
        <v>23.695419825000002</v>
      </c>
      <c r="I200" s="28" t="s">
        <v>100</v>
      </c>
      <c r="J200" s="29">
        <f t="shared" si="267"/>
        <v>4.999999999999986</v>
      </c>
      <c r="K200" s="29">
        <f t="shared" si="268"/>
        <v>10.000000000000014</v>
      </c>
      <c r="L200" s="30">
        <f t="shared" si="269"/>
        <v>23.96554545</v>
      </c>
      <c r="M200" s="30">
        <f t="shared" si="270"/>
        <v>24.8083374</v>
      </c>
      <c r="N200" s="31">
        <f t="shared" si="271"/>
        <v>21.890980650000003</v>
      </c>
      <c r="O200" s="31">
        <f t="shared" si="272"/>
        <v>25.499859</v>
      </c>
      <c r="P200" s="31">
        <f t="shared" si="273"/>
        <v>27.228662999999997</v>
      </c>
      <c r="Q200" s="31">
        <f t="shared" si="274"/>
        <v>24.5922369</v>
      </c>
      <c r="R200" s="31">
        <f t="shared" si="275"/>
        <v>27.163832850000002</v>
      </c>
      <c r="S200" s="31">
        <f t="shared" si="276"/>
        <v>29.767843875</v>
      </c>
      <c r="T200" s="36">
        <f t="shared" si="277"/>
        <v>23.695419825000002</v>
      </c>
      <c r="U200" s="32"/>
      <c r="V200" s="32"/>
      <c r="W200" s="20"/>
      <c r="X200" s="20"/>
      <c r="Y200" s="20"/>
      <c r="Z200" s="20"/>
      <c r="AA200" s="20"/>
      <c r="AB200" s="21"/>
      <c r="AC200" s="20"/>
      <c r="AD200" s="20"/>
      <c r="AE200" s="18"/>
      <c r="AF200" s="18"/>
      <c r="AG200" s="18"/>
      <c r="AH200" s="18"/>
      <c r="AI200" s="18"/>
      <c r="AJ200" s="18"/>
      <c r="AK200" s="35"/>
      <c r="AL200" s="37"/>
      <c r="BR200" s="6"/>
    </row>
    <row r="201" spans="1:70" ht="15">
      <c r="A201" s="23"/>
      <c r="B201" s="23" t="s">
        <v>379</v>
      </c>
      <c r="C201" s="24" t="s">
        <v>380</v>
      </c>
      <c r="D201" s="25" t="s">
        <v>52</v>
      </c>
      <c r="E201" s="26">
        <v>22.45</v>
      </c>
      <c r="F201" s="26">
        <v>23.5725</v>
      </c>
      <c r="G201" s="27">
        <v>25.92975</v>
      </c>
      <c r="H201" s="27">
        <v>28.431970875000005</v>
      </c>
      <c r="I201" s="28" t="s">
        <v>100</v>
      </c>
      <c r="J201" s="29">
        <f t="shared" si="267"/>
        <v>5</v>
      </c>
      <c r="K201" s="29">
        <f t="shared" si="268"/>
        <v>9.999999999999986</v>
      </c>
      <c r="L201" s="30">
        <f t="shared" si="269"/>
        <v>28.756092749999997</v>
      </c>
      <c r="M201" s="30">
        <f t="shared" si="270"/>
        <v>29.767352999999996</v>
      </c>
      <c r="N201" s="31">
        <f t="shared" si="271"/>
        <v>26.266836750000003</v>
      </c>
      <c r="O201" s="31">
        <f t="shared" si="272"/>
        <v>30.597105000000003</v>
      </c>
      <c r="P201" s="31">
        <f t="shared" si="273"/>
        <v>32.671485000000004</v>
      </c>
      <c r="Q201" s="31">
        <f t="shared" si="274"/>
        <v>29.5080555</v>
      </c>
      <c r="R201" s="31">
        <f t="shared" si="275"/>
        <v>32.59369575</v>
      </c>
      <c r="S201" s="31">
        <f t="shared" si="276"/>
        <v>35.718230625000004</v>
      </c>
      <c r="T201" s="36">
        <f t="shared" si="277"/>
        <v>28.431970875000005</v>
      </c>
      <c r="U201" s="32"/>
      <c r="V201" s="32"/>
      <c r="W201" s="20"/>
      <c r="X201" s="20"/>
      <c r="Y201" s="20"/>
      <c r="Z201" s="20"/>
      <c r="AA201" s="20"/>
      <c r="AB201" s="21"/>
      <c r="AC201" s="20"/>
      <c r="AD201" s="20"/>
      <c r="AE201" s="18"/>
      <c r="AF201" s="18"/>
      <c r="AG201" s="18"/>
      <c r="AH201" s="18"/>
      <c r="AI201" s="18"/>
      <c r="AJ201" s="18"/>
      <c r="AK201" s="35"/>
      <c r="AL201" s="37"/>
      <c r="BR201" s="6"/>
    </row>
    <row r="202" spans="1:70" ht="15">
      <c r="A202" s="23"/>
      <c r="B202" s="23" t="s">
        <v>381</v>
      </c>
      <c r="C202" s="24" t="s">
        <v>382</v>
      </c>
      <c r="D202" s="25" t="s">
        <v>52</v>
      </c>
      <c r="E202" s="26">
        <v>29.43</v>
      </c>
      <c r="F202" s="26">
        <v>30.9015</v>
      </c>
      <c r="G202" s="27">
        <v>33.99165</v>
      </c>
      <c r="H202" s="27">
        <v>37.271844224999995</v>
      </c>
      <c r="I202" s="28" t="s">
        <v>100</v>
      </c>
      <c r="J202" s="29">
        <f t="shared" si="267"/>
        <v>5</v>
      </c>
      <c r="K202" s="29">
        <f t="shared" si="268"/>
        <v>10.000000000000014</v>
      </c>
      <c r="L202" s="30">
        <f t="shared" si="269"/>
        <v>37.69673985</v>
      </c>
      <c r="M202" s="30">
        <f t="shared" si="270"/>
        <v>39.0224142</v>
      </c>
      <c r="N202" s="31">
        <f t="shared" si="271"/>
        <v>34.43354144999999</v>
      </c>
      <c r="O202" s="31">
        <f t="shared" si="272"/>
        <v>40.110147</v>
      </c>
      <c r="P202" s="31">
        <f t="shared" si="273"/>
        <v>42.82947899999999</v>
      </c>
      <c r="Q202" s="31">
        <f t="shared" si="274"/>
        <v>38.6824977</v>
      </c>
      <c r="R202" s="31">
        <f t="shared" si="275"/>
        <v>42.72750405</v>
      </c>
      <c r="S202" s="31">
        <f t="shared" si="276"/>
        <v>46.823497874999994</v>
      </c>
      <c r="T202" s="36">
        <f t="shared" si="277"/>
        <v>37.271844224999995</v>
      </c>
      <c r="U202" s="32"/>
      <c r="V202" s="32"/>
      <c r="W202" s="20"/>
      <c r="X202" s="20"/>
      <c r="Y202" s="20"/>
      <c r="Z202" s="20"/>
      <c r="AA202" s="20"/>
      <c r="AB202" s="21"/>
      <c r="AC202" s="20"/>
      <c r="AD202" s="20"/>
      <c r="AE202" s="18"/>
      <c r="AF202" s="18"/>
      <c r="AG202" s="18"/>
      <c r="AH202" s="18"/>
      <c r="AI202" s="18"/>
      <c r="AJ202" s="18"/>
      <c r="AK202" s="35"/>
      <c r="AL202" s="37"/>
      <c r="BR202" s="6"/>
    </row>
    <row r="203" spans="1:70" ht="15">
      <c r="A203" s="23"/>
      <c r="B203" s="23" t="s">
        <v>383</v>
      </c>
      <c r="C203" s="24" t="s">
        <v>384</v>
      </c>
      <c r="D203" s="25" t="s">
        <v>52</v>
      </c>
      <c r="E203" s="26">
        <v>30.9</v>
      </c>
      <c r="F203" s="26">
        <v>32.445</v>
      </c>
      <c r="G203" s="27">
        <v>35.6895</v>
      </c>
      <c r="H203" s="27">
        <v>39.133536750000005</v>
      </c>
      <c r="I203" s="28" t="s">
        <v>100</v>
      </c>
      <c r="J203" s="29">
        <f t="shared" si="267"/>
        <v>5</v>
      </c>
      <c r="K203" s="29">
        <f t="shared" si="268"/>
        <v>10.000000000000014</v>
      </c>
      <c r="L203" s="30">
        <f t="shared" si="269"/>
        <v>39.5796555</v>
      </c>
      <c r="M203" s="30">
        <f t="shared" si="270"/>
        <v>40.971546</v>
      </c>
      <c r="N203" s="31">
        <f t="shared" si="271"/>
        <v>36.1534635</v>
      </c>
      <c r="O203" s="31">
        <f t="shared" si="272"/>
        <v>42.11361</v>
      </c>
      <c r="P203" s="31">
        <f t="shared" si="273"/>
        <v>44.96876999999999</v>
      </c>
      <c r="Q203" s="31">
        <f t="shared" si="274"/>
        <v>40.614651</v>
      </c>
      <c r="R203" s="31">
        <f t="shared" si="275"/>
        <v>44.8617015</v>
      </c>
      <c r="S203" s="31">
        <f t="shared" si="276"/>
        <v>49.16228625</v>
      </c>
      <c r="T203" s="36">
        <f t="shared" si="277"/>
        <v>39.133536750000005</v>
      </c>
      <c r="U203" s="32"/>
      <c r="V203" s="32"/>
      <c r="W203" s="20"/>
      <c r="X203" s="20"/>
      <c r="Y203" s="20"/>
      <c r="Z203" s="20"/>
      <c r="AA203" s="20"/>
      <c r="AB203" s="21"/>
      <c r="AC203" s="20"/>
      <c r="AD203" s="20"/>
      <c r="AE203" s="18"/>
      <c r="AF203" s="18"/>
      <c r="AG203" s="18"/>
      <c r="AH203" s="18"/>
      <c r="AI203" s="18"/>
      <c r="AJ203" s="18"/>
      <c r="AK203" s="35"/>
      <c r="AL203" s="37"/>
      <c r="BR203" s="6"/>
    </row>
    <row r="204" spans="1:70" ht="15">
      <c r="A204" s="23"/>
      <c r="B204" s="23" t="s">
        <v>385</v>
      </c>
      <c r="C204" s="24" t="s">
        <v>386</v>
      </c>
      <c r="D204" s="25" t="s">
        <v>52</v>
      </c>
      <c r="E204" s="26">
        <v>11.8</v>
      </c>
      <c r="F204" s="26">
        <v>12.39</v>
      </c>
      <c r="G204" s="27">
        <v>13.629</v>
      </c>
      <c r="H204" s="27">
        <v>14.944198500000002</v>
      </c>
      <c r="I204" s="28" t="s">
        <v>100</v>
      </c>
      <c r="J204" s="29">
        <f t="shared" si="267"/>
        <v>5</v>
      </c>
      <c r="K204" s="29">
        <f t="shared" si="268"/>
        <v>9.999999999999986</v>
      </c>
      <c r="L204" s="30">
        <f t="shared" si="269"/>
        <v>15.114561</v>
      </c>
      <c r="M204" s="30">
        <f t="shared" si="270"/>
        <v>15.646091999999998</v>
      </c>
      <c r="N204" s="31">
        <f t="shared" si="271"/>
        <v>13.806177</v>
      </c>
      <c r="O204" s="31">
        <f t="shared" si="272"/>
        <v>16.082220000000003</v>
      </c>
      <c r="P204" s="31">
        <f t="shared" si="273"/>
        <v>17.17254</v>
      </c>
      <c r="Q204" s="31">
        <f t="shared" si="274"/>
        <v>15.509801999999999</v>
      </c>
      <c r="R204" s="31">
        <f t="shared" si="275"/>
        <v>17.131653</v>
      </c>
      <c r="S204" s="31">
        <f t="shared" si="276"/>
        <v>18.7739475</v>
      </c>
      <c r="T204" s="36">
        <f t="shared" si="277"/>
        <v>14.944198500000002</v>
      </c>
      <c r="U204" s="32"/>
      <c r="V204" s="32"/>
      <c r="W204" s="20"/>
      <c r="X204" s="20"/>
      <c r="Y204" s="20"/>
      <c r="Z204" s="20"/>
      <c r="AA204" s="20"/>
      <c r="AB204" s="21"/>
      <c r="AC204" s="20"/>
      <c r="AD204" s="20"/>
      <c r="AE204" s="18"/>
      <c r="AF204" s="18"/>
      <c r="AG204" s="18"/>
      <c r="AH204" s="18"/>
      <c r="AI204" s="18"/>
      <c r="AJ204" s="18"/>
      <c r="AK204" s="35"/>
      <c r="AL204" s="37"/>
      <c r="BR204" s="6"/>
    </row>
    <row r="205" spans="1:70" ht="15">
      <c r="A205" s="23"/>
      <c r="B205" s="23" t="s">
        <v>387</v>
      </c>
      <c r="C205" s="24" t="s">
        <v>388</v>
      </c>
      <c r="D205" s="25" t="s">
        <v>52</v>
      </c>
      <c r="E205" s="26">
        <v>12.68</v>
      </c>
      <c r="F205" s="26">
        <v>13.314</v>
      </c>
      <c r="G205" s="27">
        <v>14.6454</v>
      </c>
      <c r="H205" s="27">
        <v>16.058681099999998</v>
      </c>
      <c r="I205" s="28" t="s">
        <v>100</v>
      </c>
      <c r="J205" s="29">
        <f t="shared" si="267"/>
        <v>5</v>
      </c>
      <c r="K205" s="29">
        <f t="shared" si="268"/>
        <v>10.000000000000014</v>
      </c>
      <c r="L205" s="30">
        <f t="shared" si="269"/>
        <v>16.2417486</v>
      </c>
      <c r="M205" s="30">
        <f t="shared" si="270"/>
        <v>16.8129192</v>
      </c>
      <c r="N205" s="31">
        <f t="shared" si="271"/>
        <v>14.835790199999998</v>
      </c>
      <c r="O205" s="31">
        <f t="shared" si="272"/>
        <v>17.281571999999997</v>
      </c>
      <c r="P205" s="31">
        <f t="shared" si="273"/>
        <v>18.453204</v>
      </c>
      <c r="Q205" s="31">
        <f t="shared" si="274"/>
        <v>16.6664652</v>
      </c>
      <c r="R205" s="31">
        <f t="shared" si="275"/>
        <v>18.4092678</v>
      </c>
      <c r="S205" s="31">
        <f t="shared" si="276"/>
        <v>20.1740385</v>
      </c>
      <c r="T205" s="36">
        <f t="shared" si="277"/>
        <v>16.058681099999998</v>
      </c>
      <c r="U205" s="32"/>
      <c r="V205" s="32"/>
      <c r="W205" s="20"/>
      <c r="X205" s="20"/>
      <c r="Y205" s="20"/>
      <c r="Z205" s="20"/>
      <c r="AA205" s="20"/>
      <c r="AB205" s="21"/>
      <c r="AC205" s="20"/>
      <c r="AD205" s="20"/>
      <c r="AE205" s="18"/>
      <c r="AF205" s="18"/>
      <c r="AG205" s="18"/>
      <c r="AH205" s="18"/>
      <c r="AI205" s="18"/>
      <c r="AJ205" s="18"/>
      <c r="AK205" s="35"/>
      <c r="AL205" s="37"/>
      <c r="BR205" s="6"/>
    </row>
    <row r="206" spans="1:70" ht="15">
      <c r="A206" s="23"/>
      <c r="B206" s="23" t="s">
        <v>389</v>
      </c>
      <c r="C206" s="24" t="s">
        <v>390</v>
      </c>
      <c r="D206" s="25" t="s">
        <v>52</v>
      </c>
      <c r="E206" s="26">
        <v>17.19</v>
      </c>
      <c r="F206" s="26">
        <v>18.0495</v>
      </c>
      <c r="G206" s="27">
        <v>19.85445</v>
      </c>
      <c r="H206" s="27">
        <v>21.770404425</v>
      </c>
      <c r="I206" s="28" t="s">
        <v>100</v>
      </c>
      <c r="J206" s="29">
        <f t="shared" si="267"/>
        <v>4.999999999999986</v>
      </c>
      <c r="K206" s="29">
        <f t="shared" si="268"/>
        <v>10.000000000000014</v>
      </c>
      <c r="L206" s="30">
        <f t="shared" si="269"/>
        <v>22.01858505</v>
      </c>
      <c r="M206" s="30">
        <f t="shared" si="270"/>
        <v>22.792908599999997</v>
      </c>
      <c r="N206" s="31">
        <f t="shared" si="271"/>
        <v>20.112557849999998</v>
      </c>
      <c r="O206" s="31">
        <f t="shared" si="272"/>
        <v>23.428251</v>
      </c>
      <c r="P206" s="31">
        <f t="shared" si="273"/>
        <v>25.016607</v>
      </c>
      <c r="Q206" s="31">
        <f t="shared" si="274"/>
        <v>22.5943641</v>
      </c>
      <c r="R206" s="31">
        <f t="shared" si="275"/>
        <v>24.95704365</v>
      </c>
      <c r="S206" s="31">
        <f t="shared" si="276"/>
        <v>27.349504875</v>
      </c>
      <c r="T206" s="36">
        <f t="shared" si="277"/>
        <v>21.770404425</v>
      </c>
      <c r="U206" s="32"/>
      <c r="V206" s="32"/>
      <c r="W206" s="20"/>
      <c r="X206" s="20"/>
      <c r="Y206" s="20"/>
      <c r="Z206" s="20"/>
      <c r="AA206" s="20"/>
      <c r="AB206" s="21"/>
      <c r="AC206" s="20"/>
      <c r="AD206" s="20"/>
      <c r="AE206" s="18"/>
      <c r="AF206" s="18"/>
      <c r="AG206" s="18"/>
      <c r="AH206" s="18"/>
      <c r="AI206" s="18"/>
      <c r="AJ206" s="18"/>
      <c r="AK206" s="35"/>
      <c r="AL206" s="37"/>
      <c r="BR206" s="6"/>
    </row>
    <row r="207" spans="1:70" ht="15">
      <c r="A207" s="23"/>
      <c r="B207" s="23" t="s">
        <v>391</v>
      </c>
      <c r="C207" s="24" t="s">
        <v>392</v>
      </c>
      <c r="D207" s="25" t="s">
        <v>52</v>
      </c>
      <c r="E207" s="26">
        <v>19.58</v>
      </c>
      <c r="F207" s="26">
        <v>20.559</v>
      </c>
      <c r="G207" s="27">
        <v>22.6149</v>
      </c>
      <c r="H207" s="27">
        <v>24.797237850000002</v>
      </c>
      <c r="I207" s="28" t="s">
        <v>100</v>
      </c>
      <c r="J207" s="29">
        <f t="shared" si="267"/>
        <v>5</v>
      </c>
      <c r="K207" s="29">
        <f t="shared" si="268"/>
        <v>9.999999999999986</v>
      </c>
      <c r="L207" s="30">
        <f t="shared" si="269"/>
        <v>25.0799241</v>
      </c>
      <c r="M207" s="30">
        <f t="shared" si="270"/>
        <v>25.961905199999997</v>
      </c>
      <c r="N207" s="31">
        <f t="shared" si="271"/>
        <v>22.908893700000004</v>
      </c>
      <c r="O207" s="31">
        <f t="shared" si="272"/>
        <v>26.685582</v>
      </c>
      <c r="P207" s="31">
        <f t="shared" si="273"/>
        <v>28.494774000000003</v>
      </c>
      <c r="Q207" s="31">
        <f t="shared" si="274"/>
        <v>25.7357562</v>
      </c>
      <c r="R207" s="31">
        <f t="shared" si="275"/>
        <v>28.4269293</v>
      </c>
      <c r="S207" s="31">
        <f t="shared" si="276"/>
        <v>31.152024750000002</v>
      </c>
      <c r="T207" s="36">
        <f t="shared" si="277"/>
        <v>24.797237850000002</v>
      </c>
      <c r="U207" s="32"/>
      <c r="V207" s="32"/>
      <c r="W207" s="20"/>
      <c r="X207" s="20"/>
      <c r="Y207" s="20"/>
      <c r="Z207" s="20"/>
      <c r="AA207" s="20"/>
      <c r="AB207" s="21"/>
      <c r="AC207" s="20"/>
      <c r="AD207" s="20"/>
      <c r="AE207" s="18"/>
      <c r="AF207" s="18"/>
      <c r="AG207" s="18"/>
      <c r="AH207" s="18"/>
      <c r="AI207" s="18"/>
      <c r="AJ207" s="18"/>
      <c r="AK207" s="35"/>
      <c r="AL207" s="37"/>
      <c r="BR207" s="6"/>
    </row>
    <row r="208" spans="1:70" ht="15">
      <c r="A208" s="23"/>
      <c r="B208" s="23" t="s">
        <v>393</v>
      </c>
      <c r="C208" s="24" t="s">
        <v>394</v>
      </c>
      <c r="D208" s="25" t="s">
        <v>52</v>
      </c>
      <c r="E208" s="26">
        <v>21.91</v>
      </c>
      <c r="F208" s="26">
        <v>23.0055</v>
      </c>
      <c r="G208" s="27">
        <v>25.30605</v>
      </c>
      <c r="H208" s="27">
        <v>27.748083825000002</v>
      </c>
      <c r="I208" s="28" t="s">
        <v>100</v>
      </c>
      <c r="J208" s="29">
        <f t="shared" si="267"/>
        <v>5</v>
      </c>
      <c r="K208" s="29">
        <f t="shared" si="268"/>
        <v>9.999999999999986</v>
      </c>
      <c r="L208" s="30">
        <f t="shared" si="269"/>
        <v>28.06440945</v>
      </c>
      <c r="M208" s="30">
        <f t="shared" si="270"/>
        <v>29.051345399999995</v>
      </c>
      <c r="N208" s="31">
        <f t="shared" si="271"/>
        <v>25.635028650000002</v>
      </c>
      <c r="O208" s="31">
        <f t="shared" si="272"/>
        <v>29.861139</v>
      </c>
      <c r="P208" s="31">
        <f t="shared" si="273"/>
        <v>31.885623</v>
      </c>
      <c r="Q208" s="31">
        <f t="shared" si="274"/>
        <v>28.798284900000002</v>
      </c>
      <c r="R208" s="31">
        <f t="shared" si="275"/>
        <v>31.809704850000003</v>
      </c>
      <c r="S208" s="31">
        <f t="shared" si="276"/>
        <v>34.859083875</v>
      </c>
      <c r="T208" s="36">
        <f t="shared" si="277"/>
        <v>27.748083825000002</v>
      </c>
      <c r="U208" s="32"/>
      <c r="V208" s="32"/>
      <c r="W208" s="20"/>
      <c r="X208" s="20"/>
      <c r="Y208" s="20"/>
      <c r="Z208" s="20"/>
      <c r="AA208" s="20"/>
      <c r="AB208" s="21"/>
      <c r="AC208" s="20"/>
      <c r="AD208" s="20"/>
      <c r="AE208" s="18"/>
      <c r="AF208" s="18"/>
      <c r="AG208" s="18"/>
      <c r="AH208" s="18"/>
      <c r="AI208" s="18"/>
      <c r="AJ208" s="18"/>
      <c r="AK208" s="35"/>
      <c r="AL208" s="37"/>
      <c r="BR208" s="6"/>
    </row>
    <row r="209" spans="1:70" ht="15">
      <c r="A209" s="23"/>
      <c r="B209" s="23" t="s">
        <v>395</v>
      </c>
      <c r="C209" s="24" t="s">
        <v>396</v>
      </c>
      <c r="D209" s="25" t="s">
        <v>52</v>
      </c>
      <c r="E209" s="26">
        <v>47.97</v>
      </c>
      <c r="F209" s="26">
        <v>50.3685</v>
      </c>
      <c r="G209" s="27">
        <v>55.40535</v>
      </c>
      <c r="H209" s="27">
        <v>60.75196627499999</v>
      </c>
      <c r="I209" s="28" t="s">
        <v>100</v>
      </c>
      <c r="J209" s="29">
        <f t="shared" si="267"/>
        <v>5</v>
      </c>
      <c r="K209" s="29">
        <f t="shared" si="268"/>
        <v>10.000000000000014</v>
      </c>
      <c r="L209" s="30">
        <f t="shared" si="269"/>
        <v>61.44453315</v>
      </c>
      <c r="M209" s="30">
        <f t="shared" si="270"/>
        <v>63.60534179999999</v>
      </c>
      <c r="N209" s="31">
        <f t="shared" si="271"/>
        <v>56.12561954999999</v>
      </c>
      <c r="O209" s="31">
        <f t="shared" si="272"/>
        <v>65.37831299999999</v>
      </c>
      <c r="P209" s="31">
        <f t="shared" si="273"/>
        <v>69.810741</v>
      </c>
      <c r="Q209" s="31">
        <f t="shared" si="274"/>
        <v>63.051288299999996</v>
      </c>
      <c r="R209" s="31">
        <f t="shared" si="275"/>
        <v>69.64452494999999</v>
      </c>
      <c r="S209" s="31">
        <f t="shared" si="276"/>
        <v>76.32086962499999</v>
      </c>
      <c r="T209" s="36">
        <f t="shared" si="277"/>
        <v>60.75196627499999</v>
      </c>
      <c r="U209" s="32"/>
      <c r="V209" s="32"/>
      <c r="W209" s="20"/>
      <c r="X209" s="20"/>
      <c r="Y209" s="20"/>
      <c r="Z209" s="20"/>
      <c r="AA209" s="20"/>
      <c r="AB209" s="21"/>
      <c r="AC209" s="20"/>
      <c r="AD209" s="20"/>
      <c r="AE209" s="18"/>
      <c r="AF209" s="18"/>
      <c r="AG209" s="18"/>
      <c r="AH209" s="18"/>
      <c r="AI209" s="18"/>
      <c r="AJ209" s="18"/>
      <c r="AK209" s="35"/>
      <c r="AL209" s="37"/>
      <c r="BR209" s="6"/>
    </row>
    <row r="210" spans="1:70" ht="15">
      <c r="A210" s="23"/>
      <c r="B210" s="23" t="s">
        <v>397</v>
      </c>
      <c r="C210" s="24" t="s">
        <v>398</v>
      </c>
      <c r="D210" s="25" t="s">
        <v>52</v>
      </c>
      <c r="E210" s="26">
        <v>80.36</v>
      </c>
      <c r="F210" s="26">
        <v>84.378</v>
      </c>
      <c r="G210" s="27">
        <v>92.8158</v>
      </c>
      <c r="H210" s="27">
        <v>101.7725247</v>
      </c>
      <c r="I210" s="28" t="s">
        <v>100</v>
      </c>
      <c r="J210" s="29">
        <f t="shared" si="267"/>
        <v>5</v>
      </c>
      <c r="K210" s="29">
        <f t="shared" si="268"/>
        <v>9.999999999999986</v>
      </c>
      <c r="L210" s="30">
        <f t="shared" si="269"/>
        <v>102.9327222</v>
      </c>
      <c r="M210" s="30">
        <f t="shared" si="270"/>
        <v>106.55253839999999</v>
      </c>
      <c r="N210" s="31">
        <f t="shared" si="271"/>
        <v>94.02240540000001</v>
      </c>
      <c r="O210" s="31">
        <f t="shared" si="272"/>
        <v>109.522644</v>
      </c>
      <c r="P210" s="31">
        <f t="shared" si="273"/>
        <v>116.94790800000001</v>
      </c>
      <c r="Q210" s="31">
        <f t="shared" si="274"/>
        <v>105.6243804</v>
      </c>
      <c r="R210" s="31">
        <f t="shared" si="275"/>
        <v>116.66946060000001</v>
      </c>
      <c r="S210" s="31">
        <f t="shared" si="276"/>
        <v>127.85376450000001</v>
      </c>
      <c r="T210" s="36">
        <f t="shared" si="277"/>
        <v>101.7725247</v>
      </c>
      <c r="U210" s="32"/>
      <c r="V210" s="32"/>
      <c r="W210" s="20"/>
      <c r="X210" s="20"/>
      <c r="Y210" s="20"/>
      <c r="Z210" s="20"/>
      <c r="AA210" s="20"/>
      <c r="AB210" s="21"/>
      <c r="AC210" s="20"/>
      <c r="AD210" s="20"/>
      <c r="AE210" s="18"/>
      <c r="AF210" s="18"/>
      <c r="AG210" s="18"/>
      <c r="AH210" s="18"/>
      <c r="AI210" s="18"/>
      <c r="AJ210" s="18"/>
      <c r="AK210" s="35"/>
      <c r="AL210" s="37"/>
      <c r="BR210" s="6"/>
    </row>
    <row r="211" spans="1:70" ht="15">
      <c r="A211" s="23"/>
      <c r="B211" s="23" t="s">
        <v>399</v>
      </c>
      <c r="C211" s="24" t="s">
        <v>400</v>
      </c>
      <c r="D211" s="25" t="s">
        <v>52</v>
      </c>
      <c r="E211" s="26">
        <v>127.13</v>
      </c>
      <c r="F211" s="26">
        <v>133.4865</v>
      </c>
      <c r="G211" s="27">
        <v>146.83515</v>
      </c>
      <c r="H211" s="27">
        <v>161.00474197500003</v>
      </c>
      <c r="I211" s="28" t="s">
        <v>100</v>
      </c>
      <c r="J211" s="29">
        <f t="shared" si="267"/>
        <v>5</v>
      </c>
      <c r="K211" s="29">
        <f t="shared" si="268"/>
        <v>9.999999999999986</v>
      </c>
      <c r="L211" s="30">
        <f t="shared" si="269"/>
        <v>162.84018135</v>
      </c>
      <c r="M211" s="30">
        <f t="shared" si="270"/>
        <v>168.5667522</v>
      </c>
      <c r="N211" s="31">
        <f t="shared" si="271"/>
        <v>148.74400695000003</v>
      </c>
      <c r="O211" s="31">
        <f t="shared" si="272"/>
        <v>173.26547700000003</v>
      </c>
      <c r="P211" s="31">
        <f t="shared" si="273"/>
        <v>185.012289</v>
      </c>
      <c r="Q211" s="31">
        <f t="shared" si="274"/>
        <v>167.0984007</v>
      </c>
      <c r="R211" s="31">
        <f t="shared" si="275"/>
        <v>184.57178355000005</v>
      </c>
      <c r="S211" s="31">
        <f t="shared" si="276"/>
        <v>202.26541912500002</v>
      </c>
      <c r="T211" s="36">
        <f t="shared" si="277"/>
        <v>161.00474197500003</v>
      </c>
      <c r="U211" s="32"/>
      <c r="V211" s="32"/>
      <c r="W211" s="20"/>
      <c r="X211" s="20"/>
      <c r="Y211" s="20"/>
      <c r="Z211" s="20"/>
      <c r="AA211" s="20"/>
      <c r="AB211" s="21"/>
      <c r="AC211" s="20"/>
      <c r="AD211" s="20"/>
      <c r="AE211" s="18"/>
      <c r="AF211" s="18"/>
      <c r="AG211" s="18"/>
      <c r="AH211" s="18"/>
      <c r="AI211" s="18"/>
      <c r="AJ211" s="18"/>
      <c r="AK211" s="35"/>
      <c r="AL211" s="37"/>
      <c r="BR211" s="6"/>
    </row>
    <row r="212" spans="1:70" ht="15">
      <c r="A212" s="23"/>
      <c r="B212" s="23" t="s">
        <v>401</v>
      </c>
      <c r="C212" s="24" t="s">
        <v>402</v>
      </c>
      <c r="D212" s="25" t="s">
        <v>52</v>
      </c>
      <c r="E212" s="26">
        <v>201.88</v>
      </c>
      <c r="F212" s="26">
        <v>211.974</v>
      </c>
      <c r="G212" s="27">
        <v>233.1714</v>
      </c>
      <c r="H212" s="27">
        <v>255.67244009999996</v>
      </c>
      <c r="I212" s="28" t="s">
        <v>100</v>
      </c>
      <c r="J212" s="29">
        <f t="shared" si="267"/>
        <v>5</v>
      </c>
      <c r="K212" s="29">
        <f t="shared" si="268"/>
        <v>10.000000000000014</v>
      </c>
      <c r="L212" s="30">
        <f t="shared" si="269"/>
        <v>258.58708260000003</v>
      </c>
      <c r="M212" s="30">
        <f t="shared" si="270"/>
        <v>267.6807672</v>
      </c>
      <c r="N212" s="31">
        <f t="shared" si="271"/>
        <v>236.20262819999996</v>
      </c>
      <c r="O212" s="31">
        <f t="shared" si="272"/>
        <v>275.142252</v>
      </c>
      <c r="P212" s="31">
        <f t="shared" si="273"/>
        <v>293.79596399999997</v>
      </c>
      <c r="Q212" s="31">
        <f t="shared" si="274"/>
        <v>265.3490532</v>
      </c>
      <c r="R212" s="31">
        <f t="shared" si="275"/>
        <v>293.09644979999996</v>
      </c>
      <c r="S212" s="31">
        <f t="shared" si="276"/>
        <v>321.1936035</v>
      </c>
      <c r="T212" s="36">
        <f t="shared" si="277"/>
        <v>255.67244009999996</v>
      </c>
      <c r="U212" s="32"/>
      <c r="V212" s="32"/>
      <c r="W212" s="20"/>
      <c r="X212" s="20"/>
      <c r="Y212" s="20"/>
      <c r="Z212" s="20"/>
      <c r="AA212" s="20"/>
      <c r="AB212" s="21"/>
      <c r="AC212" s="20"/>
      <c r="AD212" s="20"/>
      <c r="AE212" s="18"/>
      <c r="AF212" s="18"/>
      <c r="AG212" s="18"/>
      <c r="AH212" s="18"/>
      <c r="AI212" s="18"/>
      <c r="AJ212" s="18"/>
      <c r="AK212" s="35"/>
      <c r="AL212" s="37"/>
      <c r="BR212" s="6"/>
    </row>
    <row r="213" spans="1:70" ht="15">
      <c r="A213" s="23"/>
      <c r="B213" s="23" t="s">
        <v>403</v>
      </c>
      <c r="C213" s="24" t="s">
        <v>404</v>
      </c>
      <c r="D213" s="25" t="s">
        <v>52</v>
      </c>
      <c r="E213" s="26">
        <v>11.8</v>
      </c>
      <c r="F213" s="26">
        <v>12.39</v>
      </c>
      <c r="G213" s="27">
        <v>13.629</v>
      </c>
      <c r="H213" s="27">
        <v>14.944198500000002</v>
      </c>
      <c r="I213" s="28" t="s">
        <v>100</v>
      </c>
      <c r="J213" s="29">
        <f t="shared" si="267"/>
        <v>5</v>
      </c>
      <c r="K213" s="29">
        <f t="shared" si="268"/>
        <v>9.999999999999986</v>
      </c>
      <c r="L213" s="30">
        <f t="shared" si="269"/>
        <v>15.114561</v>
      </c>
      <c r="M213" s="30">
        <f t="shared" si="270"/>
        <v>15.646091999999998</v>
      </c>
      <c r="N213" s="31">
        <f t="shared" si="271"/>
        <v>13.806177</v>
      </c>
      <c r="O213" s="31">
        <f t="shared" si="272"/>
        <v>16.082220000000003</v>
      </c>
      <c r="P213" s="31">
        <f t="shared" si="273"/>
        <v>17.17254</v>
      </c>
      <c r="Q213" s="31">
        <f t="shared" si="274"/>
        <v>15.509801999999999</v>
      </c>
      <c r="R213" s="31">
        <f t="shared" si="275"/>
        <v>17.131653</v>
      </c>
      <c r="S213" s="31">
        <f t="shared" si="276"/>
        <v>18.7739475</v>
      </c>
      <c r="T213" s="36">
        <f t="shared" si="277"/>
        <v>14.944198500000002</v>
      </c>
      <c r="U213" s="32"/>
      <c r="V213" s="32"/>
      <c r="W213" s="20"/>
      <c r="X213" s="20"/>
      <c r="Y213" s="20"/>
      <c r="Z213" s="20"/>
      <c r="AA213" s="20"/>
      <c r="AB213" s="21"/>
      <c r="AC213" s="20"/>
      <c r="AD213" s="20"/>
      <c r="AE213" s="18"/>
      <c r="AF213" s="18"/>
      <c r="AG213" s="18"/>
      <c r="AH213" s="18"/>
      <c r="AI213" s="18"/>
      <c r="AJ213" s="18"/>
      <c r="AK213" s="35"/>
      <c r="AL213" s="37"/>
      <c r="BR213" s="6"/>
    </row>
    <row r="214" spans="1:70" ht="15">
      <c r="A214" s="23"/>
      <c r="B214" s="23" t="s">
        <v>405</v>
      </c>
      <c r="C214" s="24" t="s">
        <v>406</v>
      </c>
      <c r="D214" s="25" t="s">
        <v>52</v>
      </c>
      <c r="E214" s="26">
        <v>14.1</v>
      </c>
      <c r="F214" s="26">
        <v>14.805</v>
      </c>
      <c r="G214" s="27">
        <v>16.2855</v>
      </c>
      <c r="H214" s="27">
        <v>17.85705075</v>
      </c>
      <c r="I214" s="28" t="s">
        <v>100</v>
      </c>
      <c r="J214" s="29">
        <f t="shared" si="267"/>
        <v>5</v>
      </c>
      <c r="K214" s="29">
        <f t="shared" si="268"/>
        <v>9.999999999999986</v>
      </c>
      <c r="L214" s="30">
        <f t="shared" si="269"/>
        <v>18.060619499999998</v>
      </c>
      <c r="M214" s="30">
        <f t="shared" si="270"/>
        <v>18.695753999999997</v>
      </c>
      <c r="N214" s="31">
        <f t="shared" si="271"/>
        <v>16.497211500000002</v>
      </c>
      <c r="O214" s="31">
        <f t="shared" si="272"/>
        <v>19.21689</v>
      </c>
      <c r="P214" s="31">
        <f t="shared" si="273"/>
        <v>20.51973</v>
      </c>
      <c r="Q214" s="31">
        <f t="shared" si="274"/>
        <v>18.532899</v>
      </c>
      <c r="R214" s="31">
        <f t="shared" si="275"/>
        <v>20.470873500000003</v>
      </c>
      <c r="S214" s="31">
        <f t="shared" si="276"/>
        <v>22.43327625</v>
      </c>
      <c r="T214" s="36">
        <f t="shared" si="277"/>
        <v>17.85705075</v>
      </c>
      <c r="U214" s="32"/>
      <c r="V214" s="32"/>
      <c r="W214" s="20"/>
      <c r="X214" s="20"/>
      <c r="Y214" s="20"/>
      <c r="Z214" s="20"/>
      <c r="AA214" s="20"/>
      <c r="AB214" s="21"/>
      <c r="AC214" s="20"/>
      <c r="AD214" s="20"/>
      <c r="AE214" s="18"/>
      <c r="AF214" s="18"/>
      <c r="AG214" s="18"/>
      <c r="AH214" s="18"/>
      <c r="AI214" s="18"/>
      <c r="AJ214" s="18"/>
      <c r="AK214" s="35"/>
      <c r="AL214" s="37"/>
      <c r="BR214" s="6"/>
    </row>
    <row r="215" spans="1:70" ht="15">
      <c r="A215" s="23"/>
      <c r="B215" s="23" t="s">
        <v>407</v>
      </c>
      <c r="C215" s="24" t="s">
        <v>408</v>
      </c>
      <c r="D215" s="25" t="s">
        <v>52</v>
      </c>
      <c r="E215" s="26">
        <v>18.99</v>
      </c>
      <c r="F215" s="26">
        <v>19.9395</v>
      </c>
      <c r="G215" s="27">
        <v>21.93345</v>
      </c>
      <c r="H215" s="27">
        <v>24.050027925</v>
      </c>
      <c r="I215" s="28" t="s">
        <v>100</v>
      </c>
      <c r="J215" s="29">
        <f t="shared" si="267"/>
        <v>5</v>
      </c>
      <c r="K215" s="29">
        <f t="shared" si="268"/>
        <v>10.000000000000014</v>
      </c>
      <c r="L215" s="30">
        <f t="shared" si="269"/>
        <v>24.32419605</v>
      </c>
      <c r="M215" s="30">
        <f t="shared" si="270"/>
        <v>25.179600599999997</v>
      </c>
      <c r="N215" s="31">
        <f t="shared" si="271"/>
        <v>22.21858485</v>
      </c>
      <c r="O215" s="31">
        <f t="shared" si="272"/>
        <v>25.881470999999998</v>
      </c>
      <c r="P215" s="31">
        <f t="shared" si="273"/>
        <v>27.636146999999998</v>
      </c>
      <c r="Q215" s="31">
        <f t="shared" si="274"/>
        <v>24.960266100000002</v>
      </c>
      <c r="R215" s="31">
        <f t="shared" si="275"/>
        <v>27.570346649999998</v>
      </c>
      <c r="S215" s="31">
        <f t="shared" si="276"/>
        <v>30.213327375000002</v>
      </c>
      <c r="T215" s="36">
        <f t="shared" si="277"/>
        <v>24.050027925</v>
      </c>
      <c r="U215" s="32"/>
      <c r="V215" s="32"/>
      <c r="W215" s="20"/>
      <c r="X215" s="20"/>
      <c r="Y215" s="20"/>
      <c r="Z215" s="20"/>
      <c r="AA215" s="20"/>
      <c r="AB215" s="21"/>
      <c r="AC215" s="20"/>
      <c r="AD215" s="20"/>
      <c r="AE215" s="18"/>
      <c r="AF215" s="18"/>
      <c r="AG215" s="18"/>
      <c r="AH215" s="18"/>
      <c r="AI215" s="18"/>
      <c r="AJ215" s="18"/>
      <c r="AK215" s="35"/>
      <c r="AL215" s="37"/>
      <c r="BR215" s="6"/>
    </row>
    <row r="216" spans="1:70" ht="15">
      <c r="A216" s="23"/>
      <c r="B216" s="23" t="s">
        <v>409</v>
      </c>
      <c r="C216" s="24" t="s">
        <v>410</v>
      </c>
      <c r="D216" s="25" t="s">
        <v>52</v>
      </c>
      <c r="E216" s="26">
        <v>22.77</v>
      </c>
      <c r="F216" s="26">
        <v>23.9085</v>
      </c>
      <c r="G216" s="27">
        <v>26.29935</v>
      </c>
      <c r="H216" s="27">
        <v>28.837237274999996</v>
      </c>
      <c r="I216" s="28" t="s">
        <v>100</v>
      </c>
      <c r="J216" s="29">
        <f t="shared" si="267"/>
        <v>5</v>
      </c>
      <c r="K216" s="29">
        <f t="shared" si="268"/>
        <v>10.000000000000014</v>
      </c>
      <c r="L216" s="30">
        <f t="shared" si="269"/>
        <v>29.165979150000002</v>
      </c>
      <c r="M216" s="30">
        <f t="shared" si="270"/>
        <v>30.191653799999997</v>
      </c>
      <c r="N216" s="31">
        <f t="shared" si="271"/>
        <v>26.641241549999997</v>
      </c>
      <c r="O216" s="31">
        <f t="shared" si="272"/>
        <v>31.033232999999996</v>
      </c>
      <c r="P216" s="31">
        <f t="shared" si="273"/>
        <v>33.137181</v>
      </c>
      <c r="Q216" s="31">
        <f t="shared" si="274"/>
        <v>29.928660299999997</v>
      </c>
      <c r="R216" s="31">
        <f t="shared" si="275"/>
        <v>33.05828295</v>
      </c>
      <c r="S216" s="31">
        <f t="shared" si="276"/>
        <v>36.227354625000004</v>
      </c>
      <c r="T216" s="36">
        <f t="shared" si="277"/>
        <v>28.837237274999996</v>
      </c>
      <c r="U216" s="32"/>
      <c r="V216" s="32"/>
      <c r="W216" s="20"/>
      <c r="X216" s="20"/>
      <c r="Y216" s="20"/>
      <c r="Z216" s="20"/>
      <c r="AA216" s="20"/>
      <c r="AB216" s="21"/>
      <c r="AC216" s="20"/>
      <c r="AD216" s="20"/>
      <c r="AE216" s="18"/>
      <c r="AF216" s="18"/>
      <c r="AG216" s="18"/>
      <c r="AH216" s="18"/>
      <c r="AI216" s="18"/>
      <c r="AJ216" s="18"/>
      <c r="AK216" s="35"/>
      <c r="AL216" s="37"/>
      <c r="BR216" s="6"/>
    </row>
    <row r="217" spans="1:70" ht="15">
      <c r="A217" s="23"/>
      <c r="B217" s="23" t="s">
        <v>411</v>
      </c>
      <c r="C217" s="24" t="s">
        <v>412</v>
      </c>
      <c r="D217" s="25" t="s">
        <v>52</v>
      </c>
      <c r="E217" s="26">
        <v>34.21</v>
      </c>
      <c r="F217" s="26">
        <v>35.9205</v>
      </c>
      <c r="G217" s="27">
        <v>39.51255</v>
      </c>
      <c r="H217" s="27">
        <v>43.325511074999994</v>
      </c>
      <c r="I217" s="28" t="s">
        <v>100</v>
      </c>
      <c r="J217" s="29">
        <f t="shared" si="267"/>
        <v>4.999999999999986</v>
      </c>
      <c r="K217" s="29">
        <f t="shared" si="268"/>
        <v>10.000000000000014</v>
      </c>
      <c r="L217" s="30">
        <f t="shared" si="269"/>
        <v>43.819417949999995</v>
      </c>
      <c r="M217" s="30">
        <f t="shared" si="270"/>
        <v>45.36040739999999</v>
      </c>
      <c r="N217" s="31">
        <f t="shared" si="271"/>
        <v>40.02621315</v>
      </c>
      <c r="O217" s="31">
        <f t="shared" si="272"/>
        <v>46.624809</v>
      </c>
      <c r="P217" s="31">
        <f t="shared" si="273"/>
        <v>49.78581299999999</v>
      </c>
      <c r="Q217" s="31">
        <f t="shared" si="274"/>
        <v>44.9652819</v>
      </c>
      <c r="R217" s="31">
        <f t="shared" si="275"/>
        <v>49.66727535</v>
      </c>
      <c r="S217" s="31">
        <f t="shared" si="276"/>
        <v>54.428537625</v>
      </c>
      <c r="T217" s="36">
        <f t="shared" si="277"/>
        <v>43.325511074999994</v>
      </c>
      <c r="U217" s="32"/>
      <c r="V217" s="32"/>
      <c r="W217" s="20"/>
      <c r="X217" s="20"/>
      <c r="Y217" s="20"/>
      <c r="Z217" s="20"/>
      <c r="AA217" s="20"/>
      <c r="AB217" s="21"/>
      <c r="AC217" s="20"/>
      <c r="AD217" s="20"/>
      <c r="AE217" s="18"/>
      <c r="AF217" s="18"/>
      <c r="AG217" s="18"/>
      <c r="AH217" s="18"/>
      <c r="AI217" s="18"/>
      <c r="AJ217" s="18"/>
      <c r="AK217" s="35"/>
      <c r="AL217" s="37"/>
      <c r="BR217" s="6"/>
    </row>
    <row r="218" spans="1:70" ht="15">
      <c r="A218" s="23"/>
      <c r="B218" s="23" t="s">
        <v>413</v>
      </c>
      <c r="C218" s="24" t="s">
        <v>414</v>
      </c>
      <c r="D218" s="25" t="s">
        <v>52</v>
      </c>
      <c r="E218" s="26">
        <v>53.24</v>
      </c>
      <c r="F218" s="26">
        <v>55.902</v>
      </c>
      <c r="G218" s="27">
        <v>61.4922</v>
      </c>
      <c r="H218" s="27">
        <v>67.42619730000001</v>
      </c>
      <c r="I218" s="28" t="s">
        <v>100</v>
      </c>
      <c r="J218" s="29">
        <f t="shared" si="267"/>
        <v>5</v>
      </c>
      <c r="K218" s="29">
        <f t="shared" si="268"/>
        <v>9.999999999999986</v>
      </c>
      <c r="L218" s="30">
        <f t="shared" si="269"/>
        <v>68.1948498</v>
      </c>
      <c r="M218" s="30">
        <f t="shared" si="270"/>
        <v>70.5930456</v>
      </c>
      <c r="N218" s="31">
        <f t="shared" si="271"/>
        <v>62.29159860000001</v>
      </c>
      <c r="O218" s="31">
        <f t="shared" si="272"/>
        <v>72.56079600000001</v>
      </c>
      <c r="P218" s="31">
        <f t="shared" si="273"/>
        <v>77.480172</v>
      </c>
      <c r="Q218" s="31">
        <f t="shared" si="274"/>
        <v>69.9781236</v>
      </c>
      <c r="R218" s="31">
        <f t="shared" si="275"/>
        <v>77.2956954</v>
      </c>
      <c r="S218" s="31">
        <f t="shared" si="276"/>
        <v>84.7055055</v>
      </c>
      <c r="T218" s="36">
        <f t="shared" si="277"/>
        <v>67.42619730000001</v>
      </c>
      <c r="U218" s="32"/>
      <c r="V218" s="32"/>
      <c r="W218" s="20"/>
      <c r="X218" s="20"/>
      <c r="Y218" s="20"/>
      <c r="Z218" s="20"/>
      <c r="AA218" s="20"/>
      <c r="AB218" s="21"/>
      <c r="AC218" s="20"/>
      <c r="AD218" s="20"/>
      <c r="AE218" s="18"/>
      <c r="AF218" s="18"/>
      <c r="AG218" s="18"/>
      <c r="AH218" s="18"/>
      <c r="AI218" s="18"/>
      <c r="AJ218" s="18"/>
      <c r="AK218" s="35"/>
      <c r="AL218" s="37"/>
      <c r="BR218" s="6"/>
    </row>
    <row r="219" spans="1:70" ht="15">
      <c r="A219" s="23"/>
      <c r="B219" s="23" t="s">
        <v>415</v>
      </c>
      <c r="C219" s="24" t="s">
        <v>416</v>
      </c>
      <c r="D219" s="25" t="s">
        <v>52</v>
      </c>
      <c r="E219" s="26">
        <v>88.33</v>
      </c>
      <c r="F219" s="26">
        <v>92.7465</v>
      </c>
      <c r="G219" s="27">
        <v>102.02115</v>
      </c>
      <c r="H219" s="27">
        <v>111.866190975</v>
      </c>
      <c r="I219" s="28" t="s">
        <v>100</v>
      </c>
      <c r="J219" s="29">
        <f t="shared" si="267"/>
        <v>5</v>
      </c>
      <c r="K219" s="29">
        <f t="shared" si="268"/>
        <v>10.000000000000014</v>
      </c>
      <c r="L219" s="30">
        <f t="shared" si="269"/>
        <v>113.14145535</v>
      </c>
      <c r="M219" s="30">
        <f t="shared" si="270"/>
        <v>117.1202802</v>
      </c>
      <c r="N219" s="31">
        <f t="shared" si="271"/>
        <v>103.34742494999999</v>
      </c>
      <c r="O219" s="31">
        <f t="shared" si="272"/>
        <v>120.384957</v>
      </c>
      <c r="P219" s="31">
        <f t="shared" si="273"/>
        <v>128.546649</v>
      </c>
      <c r="Q219" s="31">
        <f t="shared" si="274"/>
        <v>116.10006870000001</v>
      </c>
      <c r="R219" s="31">
        <f t="shared" si="275"/>
        <v>128.24058555</v>
      </c>
      <c r="S219" s="31">
        <f t="shared" si="276"/>
        <v>140.53413412499998</v>
      </c>
      <c r="T219" s="36">
        <f t="shared" si="277"/>
        <v>111.866190975</v>
      </c>
      <c r="U219" s="32"/>
      <c r="V219" s="32"/>
      <c r="W219" s="20"/>
      <c r="X219" s="20"/>
      <c r="Y219" s="20"/>
      <c r="Z219" s="20"/>
      <c r="AA219" s="20"/>
      <c r="AB219" s="21"/>
      <c r="AC219" s="20"/>
      <c r="AD219" s="20"/>
      <c r="AE219" s="18"/>
      <c r="AF219" s="18"/>
      <c r="AG219" s="18"/>
      <c r="AH219" s="18"/>
      <c r="AI219" s="18"/>
      <c r="AJ219" s="18"/>
      <c r="AK219" s="35"/>
      <c r="AL219" s="37"/>
      <c r="BR219" s="6"/>
    </row>
    <row r="220" spans="1:70" ht="15">
      <c r="A220" s="23"/>
      <c r="B220" s="23" t="s">
        <v>417</v>
      </c>
      <c r="C220" s="24" t="s">
        <v>418</v>
      </c>
      <c r="D220" s="25" t="s">
        <v>52</v>
      </c>
      <c r="E220" s="26">
        <v>139.66</v>
      </c>
      <c r="F220" s="26">
        <v>146.643</v>
      </c>
      <c r="G220" s="27">
        <v>161.3073</v>
      </c>
      <c r="H220" s="27">
        <v>176.87345444999997</v>
      </c>
      <c r="I220" s="28" t="s">
        <v>100</v>
      </c>
      <c r="J220" s="29">
        <f t="shared" si="267"/>
        <v>5</v>
      </c>
      <c r="K220" s="29">
        <f t="shared" si="268"/>
        <v>10.000000000000014</v>
      </c>
      <c r="L220" s="30">
        <f t="shared" si="269"/>
        <v>178.8897957</v>
      </c>
      <c r="M220" s="30">
        <f t="shared" si="270"/>
        <v>185.18078039999997</v>
      </c>
      <c r="N220" s="31">
        <f t="shared" si="271"/>
        <v>163.40429489999997</v>
      </c>
      <c r="O220" s="31">
        <f t="shared" si="272"/>
        <v>190.34261399999997</v>
      </c>
      <c r="P220" s="31">
        <f t="shared" si="273"/>
        <v>203.247198</v>
      </c>
      <c r="Q220" s="31">
        <f t="shared" si="274"/>
        <v>183.5677074</v>
      </c>
      <c r="R220" s="31">
        <f t="shared" si="275"/>
        <v>202.76327609999996</v>
      </c>
      <c r="S220" s="31">
        <f t="shared" si="276"/>
        <v>222.20080575</v>
      </c>
      <c r="T220" s="36">
        <f t="shared" si="277"/>
        <v>176.87345444999997</v>
      </c>
      <c r="U220" s="32"/>
      <c r="V220" s="32"/>
      <c r="W220" s="20"/>
      <c r="X220" s="20"/>
      <c r="Y220" s="20"/>
      <c r="Z220" s="20"/>
      <c r="AA220" s="20"/>
      <c r="AB220" s="21"/>
      <c r="AC220" s="20"/>
      <c r="AD220" s="20"/>
      <c r="AE220" s="18"/>
      <c r="AF220" s="18"/>
      <c r="AG220" s="18"/>
      <c r="AH220" s="18"/>
      <c r="AI220" s="18"/>
      <c r="AJ220" s="18"/>
      <c r="AK220" s="35"/>
      <c r="AL220" s="37"/>
      <c r="BR220" s="6"/>
    </row>
    <row r="221" spans="1:70" ht="15">
      <c r="A221" s="23"/>
      <c r="B221" s="23" t="s">
        <v>419</v>
      </c>
      <c r="C221" s="24" t="s">
        <v>420</v>
      </c>
      <c r="D221" s="25" t="s">
        <v>52</v>
      </c>
      <c r="E221" s="26">
        <v>224.11</v>
      </c>
      <c r="F221" s="26">
        <v>235.3155</v>
      </c>
      <c r="G221" s="27">
        <v>258.84705</v>
      </c>
      <c r="H221" s="27">
        <v>283.825790325</v>
      </c>
      <c r="I221" s="28" t="s">
        <v>100</v>
      </c>
      <c r="J221" s="29">
        <f t="shared" si="267"/>
        <v>4.999999999999986</v>
      </c>
      <c r="K221" s="29">
        <f t="shared" si="268"/>
        <v>10.000000000000014</v>
      </c>
      <c r="L221" s="30">
        <f t="shared" si="269"/>
        <v>287.06137845</v>
      </c>
      <c r="M221" s="30">
        <f t="shared" si="270"/>
        <v>297.1564134</v>
      </c>
      <c r="N221" s="31">
        <f t="shared" si="271"/>
        <v>262.21206165</v>
      </c>
      <c r="O221" s="31">
        <f t="shared" si="272"/>
        <v>305.439519</v>
      </c>
      <c r="P221" s="31">
        <f t="shared" si="273"/>
        <v>326.147283</v>
      </c>
      <c r="Q221" s="31">
        <f t="shared" si="274"/>
        <v>294.56794290000005</v>
      </c>
      <c r="R221" s="31">
        <f t="shared" si="275"/>
        <v>325.37074185000006</v>
      </c>
      <c r="S221" s="31">
        <f t="shared" si="276"/>
        <v>356.56181137500005</v>
      </c>
      <c r="T221" s="36">
        <f t="shared" si="277"/>
        <v>283.825790325</v>
      </c>
      <c r="U221" s="32"/>
      <c r="V221" s="32"/>
      <c r="W221" s="20"/>
      <c r="X221" s="20"/>
      <c r="Y221" s="20"/>
      <c r="Z221" s="20"/>
      <c r="AA221" s="20"/>
      <c r="AB221" s="21"/>
      <c r="AC221" s="20"/>
      <c r="AD221" s="20"/>
      <c r="AE221" s="18"/>
      <c r="AF221" s="18"/>
      <c r="AG221" s="18"/>
      <c r="AH221" s="18"/>
      <c r="AI221" s="18"/>
      <c r="AJ221" s="18"/>
      <c r="AK221" s="35"/>
      <c r="AL221" s="37"/>
      <c r="BR221" s="6"/>
    </row>
    <row r="222" spans="1:70" ht="15">
      <c r="A222" s="23"/>
      <c r="B222" s="23" t="s">
        <v>421</v>
      </c>
      <c r="C222" s="24" t="s">
        <v>422</v>
      </c>
      <c r="D222" s="25" t="s">
        <v>52</v>
      </c>
      <c r="E222" s="26">
        <v>17.6</v>
      </c>
      <c r="F222" s="26">
        <v>18.48</v>
      </c>
      <c r="G222" s="27">
        <v>20.328</v>
      </c>
      <c r="H222" s="27">
        <v>22.289652</v>
      </c>
      <c r="I222" s="28" t="s">
        <v>100</v>
      </c>
      <c r="J222" s="29">
        <f t="shared" si="267"/>
        <v>5</v>
      </c>
      <c r="K222" s="29">
        <f t="shared" si="268"/>
        <v>9.999999999999986</v>
      </c>
      <c r="L222" s="30">
        <f t="shared" si="269"/>
        <v>22.543751999999998</v>
      </c>
      <c r="M222" s="30">
        <f t="shared" si="270"/>
        <v>23.336543999999996</v>
      </c>
      <c r="N222" s="31">
        <f t="shared" si="271"/>
        <v>20.592264</v>
      </c>
      <c r="O222" s="31">
        <f t="shared" si="272"/>
        <v>23.98704</v>
      </c>
      <c r="P222" s="31">
        <f t="shared" si="273"/>
        <v>25.613280000000003</v>
      </c>
      <c r="Q222" s="31">
        <f t="shared" si="274"/>
        <v>23.133264</v>
      </c>
      <c r="R222" s="31">
        <f t="shared" si="275"/>
        <v>25.552296000000002</v>
      </c>
      <c r="S222" s="31">
        <f t="shared" si="276"/>
        <v>28.001820000000002</v>
      </c>
      <c r="T222" s="36">
        <f t="shared" si="277"/>
        <v>22.289652</v>
      </c>
      <c r="U222" s="32"/>
      <c r="V222" s="32"/>
      <c r="W222" s="20"/>
      <c r="X222" s="20"/>
      <c r="Y222" s="20"/>
      <c r="Z222" s="20"/>
      <c r="AA222" s="20"/>
      <c r="AB222" s="21"/>
      <c r="AC222" s="20"/>
      <c r="AD222" s="20"/>
      <c r="AE222" s="18"/>
      <c r="AF222" s="18"/>
      <c r="AG222" s="18"/>
      <c r="AH222" s="18"/>
      <c r="AI222" s="18"/>
      <c r="AJ222" s="18"/>
      <c r="AK222" s="35"/>
      <c r="AL222" s="37"/>
      <c r="BR222" s="6"/>
    </row>
    <row r="223" spans="1:70" ht="15">
      <c r="A223" s="23"/>
      <c r="B223" s="23" t="s">
        <v>423</v>
      </c>
      <c r="C223" s="24" t="s">
        <v>424</v>
      </c>
      <c r="D223" s="25" t="s">
        <v>52</v>
      </c>
      <c r="E223" s="26">
        <v>26.24</v>
      </c>
      <c r="F223" s="26">
        <v>27.552</v>
      </c>
      <c r="G223" s="27">
        <v>30.3072</v>
      </c>
      <c r="H223" s="27">
        <v>33.2318448</v>
      </c>
      <c r="I223" s="28" t="s">
        <v>100</v>
      </c>
      <c r="J223" s="29">
        <f t="shared" si="267"/>
        <v>5</v>
      </c>
      <c r="K223" s="29">
        <f t="shared" si="268"/>
        <v>10.000000000000014</v>
      </c>
      <c r="L223" s="30">
        <f t="shared" si="269"/>
        <v>33.6106848</v>
      </c>
      <c r="M223" s="30">
        <f t="shared" si="270"/>
        <v>34.7926656</v>
      </c>
      <c r="N223" s="31">
        <f t="shared" si="271"/>
        <v>30.701193599999996</v>
      </c>
      <c r="O223" s="31">
        <f t="shared" si="272"/>
        <v>35.762496</v>
      </c>
      <c r="P223" s="31">
        <f t="shared" si="273"/>
        <v>38.187072</v>
      </c>
      <c r="Q223" s="31">
        <f t="shared" si="274"/>
        <v>34.4895936</v>
      </c>
      <c r="R223" s="31">
        <f t="shared" si="275"/>
        <v>38.0961504</v>
      </c>
      <c r="S223" s="31">
        <f t="shared" si="276"/>
        <v>41.748168</v>
      </c>
      <c r="T223" s="36">
        <f t="shared" si="277"/>
        <v>33.2318448</v>
      </c>
      <c r="U223" s="32"/>
      <c r="V223" s="32"/>
      <c r="W223" s="20"/>
      <c r="X223" s="20"/>
      <c r="Y223" s="20"/>
      <c r="Z223" s="20"/>
      <c r="AA223" s="20"/>
      <c r="AB223" s="21"/>
      <c r="AC223" s="20"/>
      <c r="AD223" s="20"/>
      <c r="AE223" s="18"/>
      <c r="AF223" s="18"/>
      <c r="AG223" s="18"/>
      <c r="AH223" s="18"/>
      <c r="AI223" s="18"/>
      <c r="AJ223" s="18"/>
      <c r="AK223" s="35"/>
      <c r="AL223" s="37"/>
      <c r="BR223" s="6"/>
    </row>
    <row r="224" spans="1:70" ht="15">
      <c r="A224" s="23"/>
      <c r="B224" s="23" t="s">
        <v>425</v>
      </c>
      <c r="C224" s="24" t="s">
        <v>426</v>
      </c>
      <c r="D224" s="25" t="s">
        <v>52</v>
      </c>
      <c r="E224" s="26">
        <v>31.83</v>
      </c>
      <c r="F224" s="26">
        <v>33.4215</v>
      </c>
      <c r="G224" s="27">
        <v>36.76365</v>
      </c>
      <c r="H224" s="27">
        <v>40.311342225000004</v>
      </c>
      <c r="I224" s="28" t="s">
        <v>100</v>
      </c>
      <c r="J224" s="29">
        <f t="shared" si="267"/>
        <v>5</v>
      </c>
      <c r="K224" s="29">
        <f t="shared" si="268"/>
        <v>9.999999999999986</v>
      </c>
      <c r="L224" s="30">
        <f t="shared" si="269"/>
        <v>40.77088785</v>
      </c>
      <c r="M224" s="30">
        <f t="shared" si="270"/>
        <v>42.204670199999995</v>
      </c>
      <c r="N224" s="31">
        <f t="shared" si="271"/>
        <v>37.24157745</v>
      </c>
      <c r="O224" s="31">
        <f t="shared" si="272"/>
        <v>43.381107</v>
      </c>
      <c r="P224" s="31">
        <f t="shared" si="273"/>
        <v>46.322199</v>
      </c>
      <c r="Q224" s="31">
        <f t="shared" si="274"/>
        <v>41.8370337</v>
      </c>
      <c r="R224" s="31">
        <f t="shared" si="275"/>
        <v>46.211908050000005</v>
      </c>
      <c r="S224" s="31">
        <f t="shared" si="276"/>
        <v>50.641927875</v>
      </c>
      <c r="T224" s="36">
        <f t="shared" si="277"/>
        <v>40.311342225000004</v>
      </c>
      <c r="U224" s="32"/>
      <c r="V224" s="32"/>
      <c r="W224" s="20"/>
      <c r="X224" s="20"/>
      <c r="Y224" s="20"/>
      <c r="Z224" s="20"/>
      <c r="AA224" s="20"/>
      <c r="AB224" s="21"/>
      <c r="AC224" s="20"/>
      <c r="AD224" s="20"/>
      <c r="AE224" s="18"/>
      <c r="AF224" s="18"/>
      <c r="AG224" s="18"/>
      <c r="AH224" s="18"/>
      <c r="AI224" s="18"/>
      <c r="AJ224" s="18"/>
      <c r="AK224" s="35"/>
      <c r="AL224" s="37"/>
      <c r="BR224" s="6"/>
    </row>
    <row r="225" spans="1:70" ht="15">
      <c r="A225" s="23"/>
      <c r="B225" s="23" t="s">
        <v>427</v>
      </c>
      <c r="C225" s="24" t="s">
        <v>428</v>
      </c>
      <c r="D225" s="25" t="s">
        <v>52</v>
      </c>
      <c r="E225" s="26">
        <v>35.31</v>
      </c>
      <c r="F225" s="26">
        <v>37.0755</v>
      </c>
      <c r="G225" s="27">
        <v>40.78305</v>
      </c>
      <c r="H225" s="27">
        <v>44.718614325000004</v>
      </c>
      <c r="I225" s="28" t="s">
        <v>100</v>
      </c>
      <c r="J225" s="29">
        <f t="shared" si="267"/>
        <v>4.999999999999986</v>
      </c>
      <c r="K225" s="29">
        <f t="shared" si="268"/>
        <v>10.000000000000014</v>
      </c>
      <c r="L225" s="30">
        <f t="shared" si="269"/>
        <v>45.228402450000004</v>
      </c>
      <c r="M225" s="30">
        <f t="shared" si="270"/>
        <v>46.8189414</v>
      </c>
      <c r="N225" s="31">
        <f t="shared" si="271"/>
        <v>41.313229650000004</v>
      </c>
      <c r="O225" s="31">
        <f t="shared" si="272"/>
        <v>48.123999000000005</v>
      </c>
      <c r="P225" s="31">
        <f t="shared" si="273"/>
        <v>51.38664299999999</v>
      </c>
      <c r="Q225" s="31">
        <f t="shared" si="274"/>
        <v>46.411110900000004</v>
      </c>
      <c r="R225" s="31">
        <f t="shared" si="275"/>
        <v>51.26429385</v>
      </c>
      <c r="S225" s="31">
        <f t="shared" si="276"/>
        <v>56.17865137500001</v>
      </c>
      <c r="T225" s="36">
        <f t="shared" si="277"/>
        <v>44.718614325000004</v>
      </c>
      <c r="U225" s="32"/>
      <c r="V225" s="32"/>
      <c r="W225" s="20"/>
      <c r="X225" s="20"/>
      <c r="Y225" s="20"/>
      <c r="Z225" s="20"/>
      <c r="AA225" s="20"/>
      <c r="AB225" s="21"/>
      <c r="AC225" s="20"/>
      <c r="AD225" s="20"/>
      <c r="AE225" s="18"/>
      <c r="AF225" s="18"/>
      <c r="AG225" s="18"/>
      <c r="AH225" s="18"/>
      <c r="AI225" s="18"/>
      <c r="AJ225" s="18"/>
      <c r="AK225" s="35"/>
      <c r="AL225" s="37"/>
      <c r="BR225" s="6"/>
    </row>
    <row r="226" spans="1:70" ht="15">
      <c r="A226" s="23"/>
      <c r="B226" s="23" t="s">
        <v>429</v>
      </c>
      <c r="C226" s="24" t="s">
        <v>430</v>
      </c>
      <c r="D226" s="25" t="s">
        <v>52</v>
      </c>
      <c r="E226" s="26">
        <v>54.67</v>
      </c>
      <c r="F226" s="26">
        <v>57.4035</v>
      </c>
      <c r="G226" s="27">
        <v>63.14385</v>
      </c>
      <c r="H226" s="27">
        <v>69.23723152499998</v>
      </c>
      <c r="I226" s="28" t="s">
        <v>100</v>
      </c>
      <c r="J226" s="29">
        <f t="shared" si="267"/>
        <v>5</v>
      </c>
      <c r="K226" s="29">
        <f t="shared" si="268"/>
        <v>10.000000000000014</v>
      </c>
      <c r="L226" s="30">
        <f t="shared" si="269"/>
        <v>70.02652965</v>
      </c>
      <c r="M226" s="30">
        <f t="shared" si="270"/>
        <v>72.48913979999999</v>
      </c>
      <c r="N226" s="31">
        <f t="shared" si="271"/>
        <v>63.96472004999999</v>
      </c>
      <c r="O226" s="31">
        <f t="shared" si="272"/>
        <v>74.50974299999999</v>
      </c>
      <c r="P226" s="31">
        <f t="shared" si="273"/>
        <v>79.561251</v>
      </c>
      <c r="Q226" s="31">
        <f t="shared" si="274"/>
        <v>71.85770129999999</v>
      </c>
      <c r="R226" s="31">
        <f t="shared" si="275"/>
        <v>79.37181944999999</v>
      </c>
      <c r="S226" s="31">
        <f t="shared" si="276"/>
        <v>86.980653375</v>
      </c>
      <c r="T226" s="36">
        <f t="shared" si="277"/>
        <v>69.23723152499998</v>
      </c>
      <c r="U226" s="32"/>
      <c r="V226" s="32"/>
      <c r="W226" s="20"/>
      <c r="X226" s="20"/>
      <c r="Y226" s="20"/>
      <c r="Z226" s="20"/>
      <c r="AA226" s="20"/>
      <c r="AB226" s="21"/>
      <c r="AC226" s="20"/>
      <c r="AD226" s="20"/>
      <c r="AE226" s="18"/>
      <c r="AF226" s="18"/>
      <c r="AG226" s="18"/>
      <c r="AH226" s="18"/>
      <c r="AI226" s="18"/>
      <c r="AJ226" s="18"/>
      <c r="AK226" s="35"/>
      <c r="AL226" s="37"/>
      <c r="BR226" s="6"/>
    </row>
    <row r="227" spans="1:70" ht="15">
      <c r="A227" s="23"/>
      <c r="B227" s="23" t="s">
        <v>431</v>
      </c>
      <c r="C227" s="24" t="s">
        <v>432</v>
      </c>
      <c r="D227" s="25" t="s">
        <v>52</v>
      </c>
      <c r="E227" s="26">
        <v>81.84</v>
      </c>
      <c r="F227" s="26">
        <v>85.932</v>
      </c>
      <c r="G227" s="27">
        <v>94.5252</v>
      </c>
      <c r="H227" s="27">
        <v>103.64688180000002</v>
      </c>
      <c r="I227" s="28" t="s">
        <v>100</v>
      </c>
      <c r="J227" s="29">
        <f t="shared" si="267"/>
        <v>5</v>
      </c>
      <c r="K227" s="29">
        <f t="shared" si="268"/>
        <v>9.999999999999986</v>
      </c>
      <c r="L227" s="30">
        <f t="shared" si="269"/>
        <v>104.8284468</v>
      </c>
      <c r="M227" s="30">
        <f t="shared" si="270"/>
        <v>108.51492959999999</v>
      </c>
      <c r="N227" s="31">
        <f t="shared" si="271"/>
        <v>95.75402760000001</v>
      </c>
      <c r="O227" s="31">
        <f t="shared" si="272"/>
        <v>111.539736</v>
      </c>
      <c r="P227" s="31">
        <f t="shared" si="273"/>
        <v>119.10175200000002</v>
      </c>
      <c r="Q227" s="31">
        <f t="shared" si="274"/>
        <v>107.5696776</v>
      </c>
      <c r="R227" s="31">
        <f t="shared" si="275"/>
        <v>118.81817640000001</v>
      </c>
      <c r="S227" s="31">
        <f t="shared" si="276"/>
        <v>130.208463</v>
      </c>
      <c r="T227" s="36">
        <f t="shared" si="277"/>
        <v>103.64688180000002</v>
      </c>
      <c r="U227" s="32"/>
      <c r="V227" s="32"/>
      <c r="W227" s="20"/>
      <c r="X227" s="20"/>
      <c r="Y227" s="20"/>
      <c r="Z227" s="20"/>
      <c r="AA227" s="20"/>
      <c r="AB227" s="21"/>
      <c r="AC227" s="20"/>
      <c r="AD227" s="20"/>
      <c r="AE227" s="18"/>
      <c r="AF227" s="18"/>
      <c r="AG227" s="18"/>
      <c r="AH227" s="18"/>
      <c r="AI227" s="18"/>
      <c r="AJ227" s="18"/>
      <c r="AK227" s="35"/>
      <c r="AL227" s="37"/>
      <c r="BR227" s="6"/>
    </row>
    <row r="228" spans="1:70" ht="15">
      <c r="A228" s="23"/>
      <c r="B228" s="23" t="s">
        <v>433</v>
      </c>
      <c r="C228" s="24" t="s">
        <v>434</v>
      </c>
      <c r="D228" s="25" t="s">
        <v>52</v>
      </c>
      <c r="E228" s="26">
        <v>129.04</v>
      </c>
      <c r="F228" s="26">
        <v>135.492</v>
      </c>
      <c r="G228" s="27">
        <v>149.0412</v>
      </c>
      <c r="H228" s="27">
        <v>163.42367579999998</v>
      </c>
      <c r="I228" s="28" t="s">
        <v>100</v>
      </c>
      <c r="J228" s="29">
        <f t="shared" si="267"/>
        <v>5</v>
      </c>
      <c r="K228" s="29">
        <f t="shared" si="268"/>
        <v>10.000000000000014</v>
      </c>
      <c r="L228" s="30">
        <f t="shared" si="269"/>
        <v>165.2866908</v>
      </c>
      <c r="M228" s="30">
        <f t="shared" si="270"/>
        <v>171.0992976</v>
      </c>
      <c r="N228" s="31">
        <f t="shared" si="271"/>
        <v>150.9787356</v>
      </c>
      <c r="O228" s="31">
        <f t="shared" si="272"/>
        <v>175.86861599999997</v>
      </c>
      <c r="P228" s="31">
        <f t="shared" si="273"/>
        <v>187.79191199999997</v>
      </c>
      <c r="Q228" s="31">
        <f t="shared" si="274"/>
        <v>169.60888559999998</v>
      </c>
      <c r="R228" s="31">
        <f t="shared" si="275"/>
        <v>187.3447884</v>
      </c>
      <c r="S228" s="31">
        <f t="shared" si="276"/>
        <v>205.304253</v>
      </c>
      <c r="T228" s="36">
        <f t="shared" si="277"/>
        <v>163.42367579999998</v>
      </c>
      <c r="U228" s="32"/>
      <c r="V228" s="32"/>
      <c r="W228" s="20"/>
      <c r="X228" s="20"/>
      <c r="Y228" s="20"/>
      <c r="Z228" s="20"/>
      <c r="AA228" s="20"/>
      <c r="AB228" s="21"/>
      <c r="AC228" s="20"/>
      <c r="AD228" s="20"/>
      <c r="AE228" s="18"/>
      <c r="AF228" s="18"/>
      <c r="AG228" s="18"/>
      <c r="AH228" s="18"/>
      <c r="AI228" s="18"/>
      <c r="AJ228" s="18"/>
      <c r="AK228" s="35"/>
      <c r="AL228" s="37"/>
      <c r="BR228" s="6"/>
    </row>
    <row r="229" spans="1:70" ht="15">
      <c r="A229" s="23"/>
      <c r="B229" s="23" t="s">
        <v>435</v>
      </c>
      <c r="C229" s="24" t="s">
        <v>436</v>
      </c>
      <c r="D229" s="25" t="s">
        <v>52</v>
      </c>
      <c r="E229" s="26">
        <v>209.97</v>
      </c>
      <c r="F229" s="26">
        <v>220.4685</v>
      </c>
      <c r="G229" s="27">
        <v>242.51535</v>
      </c>
      <c r="H229" s="27">
        <v>265.91808127499996</v>
      </c>
      <c r="I229" s="28" t="s">
        <v>100</v>
      </c>
      <c r="J229" s="29">
        <f t="shared" si="267"/>
        <v>5</v>
      </c>
      <c r="K229" s="29">
        <f t="shared" si="268"/>
        <v>10.000000000000014</v>
      </c>
      <c r="L229" s="30">
        <f t="shared" si="269"/>
        <v>268.94952315</v>
      </c>
      <c r="M229" s="30">
        <f t="shared" si="270"/>
        <v>278.4076218</v>
      </c>
      <c r="N229" s="31">
        <f t="shared" si="271"/>
        <v>245.66804954999995</v>
      </c>
      <c r="O229" s="31">
        <f t="shared" si="272"/>
        <v>286.16811299999995</v>
      </c>
      <c r="P229" s="31">
        <f t="shared" si="273"/>
        <v>305.569341</v>
      </c>
      <c r="Q229" s="31">
        <f t="shared" si="274"/>
        <v>275.9824683</v>
      </c>
      <c r="R229" s="31">
        <f t="shared" si="275"/>
        <v>304.84179495</v>
      </c>
      <c r="S229" s="31">
        <f t="shared" si="276"/>
        <v>334.06489462499997</v>
      </c>
      <c r="T229" s="36">
        <f t="shared" si="277"/>
        <v>265.91808127499996</v>
      </c>
      <c r="U229" s="32"/>
      <c r="V229" s="32"/>
      <c r="W229" s="20"/>
      <c r="X229" s="20"/>
      <c r="Y229" s="20"/>
      <c r="Z229" s="20"/>
      <c r="AA229" s="20"/>
      <c r="AB229" s="21"/>
      <c r="AC229" s="20"/>
      <c r="AD229" s="20"/>
      <c r="AE229" s="18"/>
      <c r="AF229" s="18"/>
      <c r="AG229" s="18"/>
      <c r="AH229" s="18"/>
      <c r="AI229" s="18"/>
      <c r="AJ229" s="18"/>
      <c r="AK229" s="35"/>
      <c r="AL229" s="37"/>
      <c r="BR229" s="6"/>
    </row>
    <row r="230" spans="1:70" ht="15">
      <c r="A230" s="23"/>
      <c r="B230" s="23" t="s">
        <v>437</v>
      </c>
      <c r="C230" s="24" t="s">
        <v>438</v>
      </c>
      <c r="D230" s="25" t="s">
        <v>52</v>
      </c>
      <c r="E230" s="26">
        <v>283.3</v>
      </c>
      <c r="F230" s="26">
        <v>297.465</v>
      </c>
      <c r="G230" s="27">
        <v>327.2115</v>
      </c>
      <c r="H230" s="27">
        <v>358.78740975</v>
      </c>
      <c r="I230" s="28" t="s">
        <v>100</v>
      </c>
      <c r="J230" s="29">
        <f t="shared" si="267"/>
        <v>4.999999999999986</v>
      </c>
      <c r="K230" s="29">
        <f t="shared" si="268"/>
        <v>10.000000000000014</v>
      </c>
      <c r="L230" s="30">
        <f t="shared" si="269"/>
        <v>362.8775535</v>
      </c>
      <c r="M230" s="30">
        <f t="shared" si="270"/>
        <v>375.638802</v>
      </c>
      <c r="N230" s="31">
        <f t="shared" si="271"/>
        <v>331.46524949999997</v>
      </c>
      <c r="O230" s="31">
        <f t="shared" si="272"/>
        <v>386.10957</v>
      </c>
      <c r="P230" s="31">
        <f t="shared" si="273"/>
        <v>412.28648999999996</v>
      </c>
      <c r="Q230" s="31">
        <f t="shared" si="274"/>
        <v>372.36668699999996</v>
      </c>
      <c r="R230" s="31">
        <f t="shared" si="275"/>
        <v>411.3048555</v>
      </c>
      <c r="S230" s="31">
        <f t="shared" si="276"/>
        <v>450.73384125</v>
      </c>
      <c r="T230" s="36">
        <f t="shared" si="277"/>
        <v>358.78740975</v>
      </c>
      <c r="U230" s="32"/>
      <c r="V230" s="32"/>
      <c r="W230" s="20"/>
      <c r="X230" s="20"/>
      <c r="Y230" s="20"/>
      <c r="Z230" s="20"/>
      <c r="AA230" s="20"/>
      <c r="AB230" s="21"/>
      <c r="AC230" s="20"/>
      <c r="AD230" s="20"/>
      <c r="AE230" s="18"/>
      <c r="AF230" s="18"/>
      <c r="AG230" s="18"/>
      <c r="AH230" s="18"/>
      <c r="AI230" s="18"/>
      <c r="AJ230" s="18"/>
      <c r="AK230" s="35"/>
      <c r="AL230" s="37"/>
      <c r="BR230" s="6"/>
    </row>
    <row r="231" spans="1:70" ht="76.5">
      <c r="A231" s="23"/>
      <c r="B231" s="23" t="s">
        <v>439</v>
      </c>
      <c r="C231" s="24" t="s">
        <v>440</v>
      </c>
      <c r="D231" s="38"/>
      <c r="E231" s="26"/>
      <c r="F231" s="26"/>
      <c r="G231" s="27"/>
      <c r="H231" s="27"/>
      <c r="I231" s="18"/>
      <c r="J231" s="39"/>
      <c r="K231" s="39"/>
      <c r="L231" s="30"/>
      <c r="M231" s="30"/>
      <c r="N231" s="31"/>
      <c r="O231" s="31"/>
      <c r="P231" s="31"/>
      <c r="Q231" s="31"/>
      <c r="R231" s="31"/>
      <c r="S231" s="31"/>
      <c r="T231" s="19"/>
      <c r="U231" s="32" t="s">
        <v>22</v>
      </c>
      <c r="V231" s="32"/>
      <c r="W231" s="20"/>
      <c r="X231" s="20"/>
      <c r="Y231" s="20"/>
      <c r="Z231" s="20"/>
      <c r="AA231" s="20"/>
      <c r="AB231" s="21"/>
      <c r="AC231" s="20"/>
      <c r="AD231" s="20"/>
      <c r="AE231" s="18"/>
      <c r="AF231" s="18"/>
      <c r="AG231" s="18"/>
      <c r="AH231" s="18"/>
      <c r="AI231" s="18"/>
      <c r="AJ231" s="18"/>
      <c r="AK231" s="35"/>
      <c r="AL231" s="37"/>
      <c r="BR231" s="6"/>
    </row>
    <row r="232" spans="1:70" ht="15">
      <c r="A232" s="23"/>
      <c r="B232" s="23" t="s">
        <v>441</v>
      </c>
      <c r="C232" s="24" t="s">
        <v>442</v>
      </c>
      <c r="D232" s="25" t="s">
        <v>52</v>
      </c>
      <c r="E232" s="26">
        <v>3.16</v>
      </c>
      <c r="F232" s="26">
        <v>3.318</v>
      </c>
      <c r="G232" s="27">
        <v>3.6498</v>
      </c>
      <c r="H232" s="27">
        <v>4.002005700000001</v>
      </c>
      <c r="I232" s="28" t="s">
        <v>100</v>
      </c>
      <c r="J232" s="29">
        <f aca="true" t="shared" si="278" ref="J232:J275">(F232/E232*100)-100</f>
        <v>5</v>
      </c>
      <c r="K232" s="29">
        <f aca="true" t="shared" si="279" ref="K232:K275">(G232/F232*100)-100</f>
        <v>9.999999999999986</v>
      </c>
      <c r="L232" s="30">
        <f aca="true" t="shared" si="280" ref="L232:L275">+G232*1.109</f>
        <v>4.0476282</v>
      </c>
      <c r="M232" s="30">
        <f aca="true" t="shared" si="281" ref="M232:M275">+G232*1.148</f>
        <v>4.1899704</v>
      </c>
      <c r="N232" s="31">
        <f aca="true" t="shared" si="282" ref="N232:N275">+G232*(100+(16.3-J232-K232))/100</f>
        <v>3.6972474000000006</v>
      </c>
      <c r="O232" s="31">
        <f aca="true" t="shared" si="283" ref="O232:O275">+G232*(100+(33-J232-K232))/100</f>
        <v>4.306764</v>
      </c>
      <c r="P232" s="31">
        <f aca="true" t="shared" si="284" ref="P232:P275">+G232*(100+(67.5+14.5)/2-J232-K232)/100</f>
        <v>4.5987480000000005</v>
      </c>
      <c r="Q232" s="31">
        <f aca="true" t="shared" si="285" ref="Q232:Q275">+G232+(G232*0.5)*((67.5+14.5)/2-J232-K232)/100+(G232*0.5)*0.016</f>
        <v>4.1534724</v>
      </c>
      <c r="R232" s="31">
        <f aca="true" t="shared" si="286" ref="R232:R275">+G232*(100+(40.7-J232-K232))/100</f>
        <v>4.5877986</v>
      </c>
      <c r="S232" s="31">
        <f aca="true" t="shared" si="287" ref="S232:S275">+G232+(G232*0.5)*(88.9-J232-K232)/100+(G232*0.5)*0.016</f>
        <v>5.027599500000001</v>
      </c>
      <c r="T232" s="36">
        <f aca="true" t="shared" si="288" ref="T232:T275">+N232*50/100+O232*50/100</f>
        <v>4.002005700000001</v>
      </c>
      <c r="U232" s="32"/>
      <c r="V232" s="32"/>
      <c r="W232" s="20"/>
      <c r="X232" s="20"/>
      <c r="Y232" s="20"/>
      <c r="Z232" s="20"/>
      <c r="AA232" s="20"/>
      <c r="AB232" s="21"/>
      <c r="AC232" s="20"/>
      <c r="AD232" s="20"/>
      <c r="AE232" s="18"/>
      <c r="AF232" s="18"/>
      <c r="AG232" s="18"/>
      <c r="AH232" s="18"/>
      <c r="AI232" s="18"/>
      <c r="AJ232" s="18"/>
      <c r="AK232" s="35"/>
      <c r="AL232" s="37"/>
      <c r="BR232" s="6"/>
    </row>
    <row r="233" spans="1:70" ht="15">
      <c r="A233" s="23"/>
      <c r="B233" s="23" t="s">
        <v>443</v>
      </c>
      <c r="C233" s="24" t="s">
        <v>444</v>
      </c>
      <c r="D233" s="25" t="s">
        <v>52</v>
      </c>
      <c r="E233" s="26">
        <v>3.53</v>
      </c>
      <c r="F233" s="26">
        <v>3.7065</v>
      </c>
      <c r="G233" s="27">
        <v>4.07715</v>
      </c>
      <c r="H233" s="27">
        <v>4.470594974999999</v>
      </c>
      <c r="I233" s="28" t="s">
        <v>100</v>
      </c>
      <c r="J233" s="29">
        <f t="shared" si="278"/>
        <v>5</v>
      </c>
      <c r="K233" s="29">
        <f t="shared" si="279"/>
        <v>9.999999999999986</v>
      </c>
      <c r="L233" s="30">
        <f t="shared" si="280"/>
        <v>4.5215593499999995</v>
      </c>
      <c r="M233" s="30">
        <f t="shared" si="281"/>
        <v>4.680568199999999</v>
      </c>
      <c r="N233" s="31">
        <f t="shared" si="282"/>
        <v>4.130152949999999</v>
      </c>
      <c r="O233" s="31">
        <f t="shared" si="283"/>
        <v>4.811037</v>
      </c>
      <c r="P233" s="31">
        <f t="shared" si="284"/>
        <v>5.137209</v>
      </c>
      <c r="Q233" s="31">
        <f t="shared" si="285"/>
        <v>4.6397967</v>
      </c>
      <c r="R233" s="31">
        <f t="shared" si="286"/>
        <v>5.12497755</v>
      </c>
      <c r="S233" s="31">
        <f t="shared" si="287"/>
        <v>5.6162741249999995</v>
      </c>
      <c r="T233" s="36">
        <f t="shared" si="288"/>
        <v>4.470594974999999</v>
      </c>
      <c r="U233" s="32"/>
      <c r="V233" s="32"/>
      <c r="W233" s="20"/>
      <c r="X233" s="20"/>
      <c r="Y233" s="20"/>
      <c r="Z233" s="20"/>
      <c r="AA233" s="20"/>
      <c r="AB233" s="21"/>
      <c r="AC233" s="20"/>
      <c r="AD233" s="20"/>
      <c r="AE233" s="18"/>
      <c r="AF233" s="18"/>
      <c r="AG233" s="18"/>
      <c r="AH233" s="18"/>
      <c r="AI233" s="18"/>
      <c r="AJ233" s="18"/>
      <c r="AK233" s="35"/>
      <c r="AL233" s="37"/>
      <c r="BR233" s="6"/>
    </row>
    <row r="234" spans="1:70" ht="15">
      <c r="A234" s="23"/>
      <c r="B234" s="23" t="s">
        <v>445</v>
      </c>
      <c r="C234" s="24" t="s">
        <v>446</v>
      </c>
      <c r="D234" s="25" t="s">
        <v>52</v>
      </c>
      <c r="E234" s="26">
        <v>4.06</v>
      </c>
      <c r="F234" s="26">
        <v>4.263</v>
      </c>
      <c r="G234" s="27">
        <v>4.6893</v>
      </c>
      <c r="H234" s="27">
        <v>5.14181745</v>
      </c>
      <c r="I234" s="28" t="s">
        <v>100</v>
      </c>
      <c r="J234" s="29">
        <f t="shared" si="278"/>
        <v>5</v>
      </c>
      <c r="K234" s="29">
        <f t="shared" si="279"/>
        <v>10.000000000000014</v>
      </c>
      <c r="L234" s="30">
        <f t="shared" si="280"/>
        <v>5.2004337000000005</v>
      </c>
      <c r="M234" s="30">
        <f t="shared" si="281"/>
        <v>5.3833164</v>
      </c>
      <c r="N234" s="31">
        <f t="shared" si="282"/>
        <v>4.7502609</v>
      </c>
      <c r="O234" s="31">
        <f t="shared" si="283"/>
        <v>5.533374</v>
      </c>
      <c r="P234" s="31">
        <f t="shared" si="284"/>
        <v>5.908517999999999</v>
      </c>
      <c r="Q234" s="31">
        <f t="shared" si="285"/>
        <v>5.3364234</v>
      </c>
      <c r="R234" s="31">
        <f t="shared" si="286"/>
        <v>5.8944501</v>
      </c>
      <c r="S234" s="31">
        <f t="shared" si="287"/>
        <v>6.459510750000001</v>
      </c>
      <c r="T234" s="36">
        <f t="shared" si="288"/>
        <v>5.14181745</v>
      </c>
      <c r="U234" s="32"/>
      <c r="V234" s="32"/>
      <c r="W234" s="20"/>
      <c r="X234" s="20"/>
      <c r="Y234" s="20"/>
      <c r="Z234" s="20"/>
      <c r="AA234" s="20"/>
      <c r="AB234" s="21"/>
      <c r="AC234" s="20"/>
      <c r="AD234" s="20"/>
      <c r="AE234" s="18"/>
      <c r="AF234" s="18"/>
      <c r="AG234" s="18"/>
      <c r="AH234" s="18"/>
      <c r="AI234" s="18"/>
      <c r="AJ234" s="18"/>
      <c r="AK234" s="35"/>
      <c r="AL234" s="37"/>
      <c r="BR234" s="6"/>
    </row>
    <row r="235" spans="1:70" ht="15">
      <c r="A235" s="23"/>
      <c r="B235" s="23" t="s">
        <v>447</v>
      </c>
      <c r="C235" s="24" t="s">
        <v>448</v>
      </c>
      <c r="D235" s="25" t="s">
        <v>52</v>
      </c>
      <c r="E235" s="26">
        <v>4.91</v>
      </c>
      <c r="F235" s="26">
        <v>5.1555</v>
      </c>
      <c r="G235" s="27">
        <v>5.67105</v>
      </c>
      <c r="H235" s="27">
        <v>6.2183063249999995</v>
      </c>
      <c r="I235" s="28" t="s">
        <v>100</v>
      </c>
      <c r="J235" s="29">
        <f t="shared" si="278"/>
        <v>5</v>
      </c>
      <c r="K235" s="29">
        <f t="shared" si="279"/>
        <v>10.000000000000014</v>
      </c>
      <c r="L235" s="30">
        <f t="shared" si="280"/>
        <v>6.28919445</v>
      </c>
      <c r="M235" s="30">
        <f t="shared" si="281"/>
        <v>6.5103653999999995</v>
      </c>
      <c r="N235" s="31">
        <f t="shared" si="282"/>
        <v>5.74477365</v>
      </c>
      <c r="O235" s="31">
        <f t="shared" si="283"/>
        <v>6.691838999999999</v>
      </c>
      <c r="P235" s="31">
        <f t="shared" si="284"/>
        <v>7.145523</v>
      </c>
      <c r="Q235" s="31">
        <f t="shared" si="285"/>
        <v>6.4536549</v>
      </c>
      <c r="R235" s="31">
        <f t="shared" si="286"/>
        <v>7.1285098499999995</v>
      </c>
      <c r="S235" s="31">
        <f t="shared" si="287"/>
        <v>7.811871375</v>
      </c>
      <c r="T235" s="36">
        <f t="shared" si="288"/>
        <v>6.2183063249999995</v>
      </c>
      <c r="U235" s="32"/>
      <c r="V235" s="32"/>
      <c r="W235" s="20"/>
      <c r="X235" s="20"/>
      <c r="Y235" s="20"/>
      <c r="Z235" s="20"/>
      <c r="AA235" s="20"/>
      <c r="AB235" s="21"/>
      <c r="AC235" s="20"/>
      <c r="AD235" s="20"/>
      <c r="AE235" s="18"/>
      <c r="AF235" s="18"/>
      <c r="AG235" s="18"/>
      <c r="AH235" s="18"/>
      <c r="AI235" s="18"/>
      <c r="AJ235" s="18"/>
      <c r="AK235" s="35"/>
      <c r="AL235" s="37"/>
      <c r="BR235" s="6"/>
    </row>
    <row r="236" spans="1:70" ht="15">
      <c r="A236" s="23"/>
      <c r="B236" s="23" t="s">
        <v>449</v>
      </c>
      <c r="C236" s="24" t="s">
        <v>450</v>
      </c>
      <c r="D236" s="25" t="s">
        <v>52</v>
      </c>
      <c r="E236" s="26">
        <v>5.93</v>
      </c>
      <c r="F236" s="26">
        <v>6.2265</v>
      </c>
      <c r="G236" s="27">
        <v>6.84915</v>
      </c>
      <c r="H236" s="27">
        <v>7.510092974999999</v>
      </c>
      <c r="I236" s="28" t="s">
        <v>100</v>
      </c>
      <c r="J236" s="29">
        <f t="shared" si="278"/>
        <v>5</v>
      </c>
      <c r="K236" s="29">
        <f t="shared" si="279"/>
        <v>10.000000000000014</v>
      </c>
      <c r="L236" s="30">
        <f t="shared" si="280"/>
        <v>7.59570735</v>
      </c>
      <c r="M236" s="30">
        <f t="shared" si="281"/>
        <v>7.8628241999999995</v>
      </c>
      <c r="N236" s="31">
        <f t="shared" si="282"/>
        <v>6.938188949999999</v>
      </c>
      <c r="O236" s="31">
        <f t="shared" si="283"/>
        <v>8.081997</v>
      </c>
      <c r="P236" s="31">
        <f t="shared" si="284"/>
        <v>8.629928999999999</v>
      </c>
      <c r="Q236" s="31">
        <f t="shared" si="285"/>
        <v>7.794332699999999</v>
      </c>
      <c r="R236" s="31">
        <f t="shared" si="286"/>
        <v>8.60938155</v>
      </c>
      <c r="S236" s="31">
        <f t="shared" si="287"/>
        <v>9.434704125</v>
      </c>
      <c r="T236" s="36">
        <f t="shared" si="288"/>
        <v>7.510092974999999</v>
      </c>
      <c r="U236" s="32"/>
      <c r="V236" s="32"/>
      <c r="W236" s="20"/>
      <c r="X236" s="20"/>
      <c r="Y236" s="20"/>
      <c r="Z236" s="20"/>
      <c r="AA236" s="20"/>
      <c r="AB236" s="21"/>
      <c r="AC236" s="20"/>
      <c r="AD236" s="20"/>
      <c r="AE236" s="18"/>
      <c r="AF236" s="18"/>
      <c r="AG236" s="18"/>
      <c r="AH236" s="18"/>
      <c r="AI236" s="18"/>
      <c r="AJ236" s="18"/>
      <c r="AK236" s="35"/>
      <c r="AL236" s="37"/>
      <c r="BR236" s="6"/>
    </row>
    <row r="237" spans="1:70" ht="15">
      <c r="A237" s="23"/>
      <c r="B237" s="23" t="s">
        <v>451</v>
      </c>
      <c r="C237" s="24" t="s">
        <v>452</v>
      </c>
      <c r="D237" s="25" t="s">
        <v>52</v>
      </c>
      <c r="E237" s="26">
        <v>7.09</v>
      </c>
      <c r="F237" s="26">
        <v>7.4445</v>
      </c>
      <c r="G237" s="27">
        <v>8.18895</v>
      </c>
      <c r="H237" s="27">
        <v>8.979183674999998</v>
      </c>
      <c r="I237" s="28" t="s">
        <v>100</v>
      </c>
      <c r="J237" s="29">
        <f t="shared" si="278"/>
        <v>5</v>
      </c>
      <c r="K237" s="29">
        <f t="shared" si="279"/>
        <v>10.000000000000014</v>
      </c>
      <c r="L237" s="30">
        <f t="shared" si="280"/>
        <v>9.08154555</v>
      </c>
      <c r="M237" s="30">
        <f t="shared" si="281"/>
        <v>9.4009146</v>
      </c>
      <c r="N237" s="31">
        <f t="shared" si="282"/>
        <v>8.295406349999999</v>
      </c>
      <c r="O237" s="31">
        <f t="shared" si="283"/>
        <v>9.662961</v>
      </c>
      <c r="P237" s="31">
        <f t="shared" si="284"/>
        <v>10.318076999999999</v>
      </c>
      <c r="Q237" s="31">
        <f t="shared" si="285"/>
        <v>9.319025100000001</v>
      </c>
      <c r="R237" s="31">
        <f t="shared" si="286"/>
        <v>10.29351015</v>
      </c>
      <c r="S237" s="31">
        <f t="shared" si="287"/>
        <v>11.280278625000001</v>
      </c>
      <c r="T237" s="36">
        <f t="shared" si="288"/>
        <v>8.979183674999998</v>
      </c>
      <c r="U237" s="32"/>
      <c r="V237" s="32"/>
      <c r="W237" s="20"/>
      <c r="X237" s="20"/>
      <c r="Y237" s="20"/>
      <c r="Z237" s="20"/>
      <c r="AA237" s="20"/>
      <c r="AB237" s="21"/>
      <c r="AC237" s="20"/>
      <c r="AD237" s="20"/>
      <c r="AE237" s="18"/>
      <c r="AF237" s="18"/>
      <c r="AG237" s="18"/>
      <c r="AH237" s="18"/>
      <c r="AI237" s="18"/>
      <c r="AJ237" s="18"/>
      <c r="AK237" s="35"/>
      <c r="AL237" s="37"/>
      <c r="BR237" s="6"/>
    </row>
    <row r="238" spans="1:70" ht="15">
      <c r="A238" s="23"/>
      <c r="B238" s="23" t="s">
        <v>453</v>
      </c>
      <c r="C238" s="24" t="s">
        <v>454</v>
      </c>
      <c r="D238" s="25" t="s">
        <v>52</v>
      </c>
      <c r="E238" s="26">
        <v>9.36</v>
      </c>
      <c r="F238" s="26">
        <v>9.828</v>
      </c>
      <c r="G238" s="27">
        <v>10.8108</v>
      </c>
      <c r="H238" s="27">
        <v>11.854042199999999</v>
      </c>
      <c r="I238" s="28" t="s">
        <v>100</v>
      </c>
      <c r="J238" s="29">
        <f t="shared" si="278"/>
        <v>5</v>
      </c>
      <c r="K238" s="29">
        <f t="shared" si="279"/>
        <v>10.000000000000014</v>
      </c>
      <c r="L238" s="30">
        <f t="shared" si="280"/>
        <v>11.9891772</v>
      </c>
      <c r="M238" s="30">
        <f t="shared" si="281"/>
        <v>12.4107984</v>
      </c>
      <c r="N238" s="31">
        <f t="shared" si="282"/>
        <v>10.9513404</v>
      </c>
      <c r="O238" s="31">
        <f t="shared" si="283"/>
        <v>12.756744</v>
      </c>
      <c r="P238" s="31">
        <f t="shared" si="284"/>
        <v>13.621607999999998</v>
      </c>
      <c r="Q238" s="31">
        <f t="shared" si="285"/>
        <v>12.3026904</v>
      </c>
      <c r="R238" s="31">
        <f t="shared" si="286"/>
        <v>13.589175599999999</v>
      </c>
      <c r="S238" s="31">
        <f t="shared" si="287"/>
        <v>14.891877</v>
      </c>
      <c r="T238" s="36">
        <f t="shared" si="288"/>
        <v>11.854042199999999</v>
      </c>
      <c r="U238" s="32"/>
      <c r="V238" s="32"/>
      <c r="W238" s="20"/>
      <c r="X238" s="20"/>
      <c r="Y238" s="20"/>
      <c r="Z238" s="20"/>
      <c r="AA238" s="20"/>
      <c r="AB238" s="21"/>
      <c r="AC238" s="20"/>
      <c r="AD238" s="20"/>
      <c r="AE238" s="18"/>
      <c r="AF238" s="18"/>
      <c r="AG238" s="18"/>
      <c r="AH238" s="18"/>
      <c r="AI238" s="18"/>
      <c r="AJ238" s="18"/>
      <c r="AK238" s="35"/>
      <c r="AL238" s="37"/>
      <c r="BR238" s="6"/>
    </row>
    <row r="239" spans="1:70" ht="15">
      <c r="A239" s="23"/>
      <c r="B239" s="23" t="s">
        <v>455</v>
      </c>
      <c r="C239" s="24" t="s">
        <v>456</v>
      </c>
      <c r="D239" s="25" t="s">
        <v>52</v>
      </c>
      <c r="E239" s="26">
        <v>10.52</v>
      </c>
      <c r="F239" s="26">
        <v>11.046</v>
      </c>
      <c r="G239" s="27">
        <v>12.1506</v>
      </c>
      <c r="H239" s="27">
        <v>13.3231329</v>
      </c>
      <c r="I239" s="28" t="s">
        <v>100</v>
      </c>
      <c r="J239" s="29">
        <f t="shared" si="278"/>
        <v>5</v>
      </c>
      <c r="K239" s="29">
        <f t="shared" si="279"/>
        <v>10.000000000000014</v>
      </c>
      <c r="L239" s="30">
        <f t="shared" si="280"/>
        <v>13.4750154</v>
      </c>
      <c r="M239" s="30">
        <f t="shared" si="281"/>
        <v>13.948888799999999</v>
      </c>
      <c r="N239" s="31">
        <f t="shared" si="282"/>
        <v>12.308557799999999</v>
      </c>
      <c r="O239" s="31">
        <f t="shared" si="283"/>
        <v>14.337708</v>
      </c>
      <c r="P239" s="31">
        <f t="shared" si="284"/>
        <v>15.309756</v>
      </c>
      <c r="Q239" s="31">
        <f t="shared" si="285"/>
        <v>13.8273828</v>
      </c>
      <c r="R239" s="31">
        <f t="shared" si="286"/>
        <v>15.2733042</v>
      </c>
      <c r="S239" s="31">
        <f t="shared" si="287"/>
        <v>16.7374515</v>
      </c>
      <c r="T239" s="36">
        <f t="shared" si="288"/>
        <v>13.3231329</v>
      </c>
      <c r="U239" s="32"/>
      <c r="V239" s="32"/>
      <c r="W239" s="20"/>
      <c r="X239" s="20"/>
      <c r="Y239" s="20"/>
      <c r="Z239" s="20"/>
      <c r="AA239" s="20"/>
      <c r="AB239" s="21"/>
      <c r="AC239" s="20"/>
      <c r="AD239" s="20"/>
      <c r="AE239" s="18"/>
      <c r="AF239" s="18"/>
      <c r="AG239" s="18"/>
      <c r="AH239" s="18"/>
      <c r="AI239" s="18"/>
      <c r="AJ239" s="18"/>
      <c r="AK239" s="35"/>
      <c r="AL239" s="37"/>
      <c r="BR239" s="6"/>
    </row>
    <row r="240" spans="1:70" ht="15">
      <c r="A240" s="23"/>
      <c r="B240" s="23" t="s">
        <v>457</v>
      </c>
      <c r="C240" s="24" t="s">
        <v>458</v>
      </c>
      <c r="D240" s="25" t="s">
        <v>52</v>
      </c>
      <c r="E240" s="26">
        <v>12.38</v>
      </c>
      <c r="F240" s="26">
        <v>12.999</v>
      </c>
      <c r="G240" s="27">
        <v>14.2989</v>
      </c>
      <c r="H240" s="27">
        <v>15.67874385</v>
      </c>
      <c r="I240" s="28" t="s">
        <v>100</v>
      </c>
      <c r="J240" s="29">
        <f t="shared" si="278"/>
        <v>5</v>
      </c>
      <c r="K240" s="29">
        <f t="shared" si="279"/>
        <v>9.999999999999986</v>
      </c>
      <c r="L240" s="30">
        <f t="shared" si="280"/>
        <v>15.8574801</v>
      </c>
      <c r="M240" s="30">
        <f t="shared" si="281"/>
        <v>16.415137199999997</v>
      </c>
      <c r="N240" s="31">
        <f t="shared" si="282"/>
        <v>14.484785700000002</v>
      </c>
      <c r="O240" s="31">
        <f t="shared" si="283"/>
        <v>16.872702</v>
      </c>
      <c r="P240" s="31">
        <f t="shared" si="284"/>
        <v>18.016614</v>
      </c>
      <c r="Q240" s="31">
        <f t="shared" si="285"/>
        <v>16.2721482</v>
      </c>
      <c r="R240" s="31">
        <f t="shared" si="286"/>
        <v>17.973717300000004</v>
      </c>
      <c r="S240" s="31">
        <f t="shared" si="287"/>
        <v>19.69673475</v>
      </c>
      <c r="T240" s="36">
        <f t="shared" si="288"/>
        <v>15.67874385</v>
      </c>
      <c r="U240" s="32"/>
      <c r="V240" s="32"/>
      <c r="W240" s="20"/>
      <c r="X240" s="20"/>
      <c r="Y240" s="20"/>
      <c r="Z240" s="20"/>
      <c r="AA240" s="20"/>
      <c r="AB240" s="21"/>
      <c r="AC240" s="20"/>
      <c r="AD240" s="20"/>
      <c r="AE240" s="18"/>
      <c r="AF240" s="18"/>
      <c r="AG240" s="18"/>
      <c r="AH240" s="18"/>
      <c r="AI240" s="18"/>
      <c r="AJ240" s="18"/>
      <c r="AK240" s="35"/>
      <c r="AL240" s="37"/>
      <c r="BR240" s="6"/>
    </row>
    <row r="241" spans="1:70" ht="15">
      <c r="A241" s="23"/>
      <c r="B241" s="23" t="s">
        <v>459</v>
      </c>
      <c r="C241" s="24" t="s">
        <v>460</v>
      </c>
      <c r="D241" s="25" t="s">
        <v>52</v>
      </c>
      <c r="E241" s="26">
        <v>14.9</v>
      </c>
      <c r="F241" s="26">
        <v>15.645</v>
      </c>
      <c r="G241" s="27">
        <v>17.2095</v>
      </c>
      <c r="H241" s="27">
        <v>18.87021675</v>
      </c>
      <c r="I241" s="28" t="s">
        <v>100</v>
      </c>
      <c r="J241" s="29">
        <f t="shared" si="278"/>
        <v>5</v>
      </c>
      <c r="K241" s="29">
        <f t="shared" si="279"/>
        <v>9.999999999999986</v>
      </c>
      <c r="L241" s="30">
        <f t="shared" si="280"/>
        <v>19.0853355</v>
      </c>
      <c r="M241" s="30">
        <f t="shared" si="281"/>
        <v>19.756505999999998</v>
      </c>
      <c r="N241" s="31">
        <f t="shared" si="282"/>
        <v>17.4332235</v>
      </c>
      <c r="O241" s="31">
        <f t="shared" si="283"/>
        <v>20.30721</v>
      </c>
      <c r="P241" s="31">
        <f t="shared" si="284"/>
        <v>21.68397</v>
      </c>
      <c r="Q241" s="31">
        <f t="shared" si="285"/>
        <v>19.584411</v>
      </c>
      <c r="R241" s="31">
        <f t="shared" si="286"/>
        <v>21.632341500000003</v>
      </c>
      <c r="S241" s="31">
        <f t="shared" si="287"/>
        <v>23.70608625</v>
      </c>
      <c r="T241" s="36">
        <f t="shared" si="288"/>
        <v>18.87021675</v>
      </c>
      <c r="U241" s="32"/>
      <c r="V241" s="32"/>
      <c r="W241" s="20"/>
      <c r="X241" s="20"/>
      <c r="Y241" s="20"/>
      <c r="Z241" s="20"/>
      <c r="AA241" s="20"/>
      <c r="AB241" s="21"/>
      <c r="AC241" s="20"/>
      <c r="AD241" s="20"/>
      <c r="AE241" s="18"/>
      <c r="AF241" s="18"/>
      <c r="AG241" s="18"/>
      <c r="AH241" s="18"/>
      <c r="AI241" s="18"/>
      <c r="AJ241" s="18"/>
      <c r="AK241" s="35"/>
      <c r="AL241" s="37"/>
      <c r="BR241" s="6"/>
    </row>
    <row r="242" spans="1:70" ht="15">
      <c r="A242" s="23"/>
      <c r="B242" s="23" t="s">
        <v>461</v>
      </c>
      <c r="C242" s="24" t="s">
        <v>462</v>
      </c>
      <c r="D242" s="25" t="s">
        <v>52</v>
      </c>
      <c r="E242" s="26">
        <v>17.34</v>
      </c>
      <c r="F242" s="26">
        <v>18.207</v>
      </c>
      <c r="G242" s="27">
        <v>20.0277</v>
      </c>
      <c r="H242" s="27">
        <v>21.96037305</v>
      </c>
      <c r="I242" s="28" t="s">
        <v>100</v>
      </c>
      <c r="J242" s="29">
        <f t="shared" si="278"/>
        <v>5</v>
      </c>
      <c r="K242" s="29">
        <f t="shared" si="279"/>
        <v>9.999999999999986</v>
      </c>
      <c r="L242" s="30">
        <f t="shared" si="280"/>
        <v>22.210719299999997</v>
      </c>
      <c r="M242" s="30">
        <f t="shared" si="281"/>
        <v>22.991799599999997</v>
      </c>
      <c r="N242" s="31">
        <f t="shared" si="282"/>
        <v>20.288060100000003</v>
      </c>
      <c r="O242" s="31">
        <f t="shared" si="283"/>
        <v>23.632686000000003</v>
      </c>
      <c r="P242" s="31">
        <f t="shared" si="284"/>
        <v>25.234902</v>
      </c>
      <c r="Q242" s="31">
        <f t="shared" si="285"/>
        <v>22.7915226</v>
      </c>
      <c r="R242" s="31">
        <f t="shared" si="286"/>
        <v>25.174818900000005</v>
      </c>
      <c r="S242" s="31">
        <f t="shared" si="287"/>
        <v>27.588156750000003</v>
      </c>
      <c r="T242" s="36">
        <f t="shared" si="288"/>
        <v>21.96037305</v>
      </c>
      <c r="U242" s="32"/>
      <c r="V242" s="32"/>
      <c r="W242" s="20"/>
      <c r="X242" s="20"/>
      <c r="Y242" s="20"/>
      <c r="Z242" s="20"/>
      <c r="AA242" s="20"/>
      <c r="AB242" s="21"/>
      <c r="AC242" s="20"/>
      <c r="AD242" s="20"/>
      <c r="AE242" s="18"/>
      <c r="AF242" s="18"/>
      <c r="AG242" s="18"/>
      <c r="AH242" s="18"/>
      <c r="AI242" s="18"/>
      <c r="AJ242" s="18"/>
      <c r="AK242" s="35"/>
      <c r="AL242" s="37"/>
      <c r="BR242" s="6"/>
    </row>
    <row r="243" spans="1:70" ht="15">
      <c r="A243" s="23"/>
      <c r="B243" s="23" t="s">
        <v>463</v>
      </c>
      <c r="C243" s="24" t="s">
        <v>464</v>
      </c>
      <c r="D243" s="25" t="s">
        <v>52</v>
      </c>
      <c r="E243" s="26">
        <v>22.39</v>
      </c>
      <c r="F243" s="26">
        <v>23.5095</v>
      </c>
      <c r="G243" s="27">
        <v>25.86045</v>
      </c>
      <c r="H243" s="27">
        <v>28.355983424999998</v>
      </c>
      <c r="I243" s="28" t="s">
        <v>100</v>
      </c>
      <c r="J243" s="29">
        <f t="shared" si="278"/>
        <v>5</v>
      </c>
      <c r="K243" s="29">
        <f t="shared" si="279"/>
        <v>10.000000000000014</v>
      </c>
      <c r="L243" s="30">
        <f t="shared" si="280"/>
        <v>28.67923905</v>
      </c>
      <c r="M243" s="30">
        <f t="shared" si="281"/>
        <v>29.6877966</v>
      </c>
      <c r="N243" s="31">
        <f t="shared" si="282"/>
        <v>26.196635849999996</v>
      </c>
      <c r="O243" s="31">
        <f t="shared" si="283"/>
        <v>30.515330999999996</v>
      </c>
      <c r="P243" s="31">
        <f t="shared" si="284"/>
        <v>32.584167</v>
      </c>
      <c r="Q243" s="31">
        <f t="shared" si="285"/>
        <v>29.429192099999998</v>
      </c>
      <c r="R243" s="31">
        <f t="shared" si="286"/>
        <v>32.50658565</v>
      </c>
      <c r="S243" s="31">
        <f t="shared" si="287"/>
        <v>35.622769874999996</v>
      </c>
      <c r="T243" s="36">
        <f t="shared" si="288"/>
        <v>28.355983424999998</v>
      </c>
      <c r="U243" s="32"/>
      <c r="V243" s="32"/>
      <c r="W243" s="20"/>
      <c r="X243" s="20"/>
      <c r="Y243" s="20"/>
      <c r="Z243" s="20"/>
      <c r="AA243" s="20"/>
      <c r="AB243" s="21"/>
      <c r="AC243" s="20"/>
      <c r="AD243" s="20"/>
      <c r="AE243" s="18"/>
      <c r="AF243" s="18"/>
      <c r="AG243" s="18"/>
      <c r="AH243" s="18"/>
      <c r="AI243" s="18"/>
      <c r="AJ243" s="18"/>
      <c r="AK243" s="35"/>
      <c r="AL243" s="37"/>
      <c r="BR243" s="6"/>
    </row>
    <row r="244" spans="1:70" ht="15">
      <c r="A244" s="23"/>
      <c r="B244" s="23" t="s">
        <v>465</v>
      </c>
      <c r="C244" s="24" t="s">
        <v>466</v>
      </c>
      <c r="D244" s="25" t="s">
        <v>52</v>
      </c>
      <c r="E244" s="26">
        <v>26.79</v>
      </c>
      <c r="F244" s="26">
        <v>28.1295</v>
      </c>
      <c r="G244" s="27">
        <v>30.94245</v>
      </c>
      <c r="H244" s="27">
        <v>33.928396424999995</v>
      </c>
      <c r="I244" s="28" t="s">
        <v>100</v>
      </c>
      <c r="J244" s="29">
        <f t="shared" si="278"/>
        <v>5</v>
      </c>
      <c r="K244" s="29">
        <f t="shared" si="279"/>
        <v>10.000000000000014</v>
      </c>
      <c r="L244" s="30">
        <f t="shared" si="280"/>
        <v>34.31517705</v>
      </c>
      <c r="M244" s="30">
        <f t="shared" si="281"/>
        <v>35.5219326</v>
      </c>
      <c r="N244" s="31">
        <f t="shared" si="282"/>
        <v>31.344701849999996</v>
      </c>
      <c r="O244" s="31">
        <f t="shared" si="283"/>
        <v>36.512091</v>
      </c>
      <c r="P244" s="31">
        <f t="shared" si="284"/>
        <v>38.987486999999994</v>
      </c>
      <c r="Q244" s="31">
        <f t="shared" si="285"/>
        <v>35.2125081</v>
      </c>
      <c r="R244" s="31">
        <f t="shared" si="286"/>
        <v>38.89465965</v>
      </c>
      <c r="S244" s="31">
        <f t="shared" si="287"/>
        <v>42.623224875000005</v>
      </c>
      <c r="T244" s="36">
        <f t="shared" si="288"/>
        <v>33.928396424999995</v>
      </c>
      <c r="U244" s="32"/>
      <c r="V244" s="32"/>
      <c r="W244" s="20"/>
      <c r="X244" s="20"/>
      <c r="Y244" s="20"/>
      <c r="Z244" s="20"/>
      <c r="AA244" s="20"/>
      <c r="AB244" s="21"/>
      <c r="AC244" s="20"/>
      <c r="AD244" s="20"/>
      <c r="AE244" s="18"/>
      <c r="AF244" s="18"/>
      <c r="AG244" s="18"/>
      <c r="AH244" s="18"/>
      <c r="AI244" s="18"/>
      <c r="AJ244" s="18"/>
      <c r="AK244" s="35"/>
      <c r="AL244" s="37"/>
      <c r="BR244" s="6"/>
    </row>
    <row r="245" spans="1:70" ht="15">
      <c r="A245" s="23"/>
      <c r="B245" s="23" t="s">
        <v>467</v>
      </c>
      <c r="C245" s="24" t="s">
        <v>468</v>
      </c>
      <c r="D245" s="25" t="s">
        <v>52</v>
      </c>
      <c r="E245" s="26">
        <v>30.95</v>
      </c>
      <c r="F245" s="26">
        <v>32.4975</v>
      </c>
      <c r="G245" s="27">
        <v>35.74725</v>
      </c>
      <c r="H245" s="27">
        <v>39.196859625</v>
      </c>
      <c r="I245" s="28" t="s">
        <v>100</v>
      </c>
      <c r="J245" s="29">
        <f t="shared" si="278"/>
        <v>5</v>
      </c>
      <c r="K245" s="29">
        <f t="shared" si="279"/>
        <v>9.999999999999986</v>
      </c>
      <c r="L245" s="30">
        <f t="shared" si="280"/>
        <v>39.64370025</v>
      </c>
      <c r="M245" s="30">
        <f t="shared" si="281"/>
        <v>41.037842999999995</v>
      </c>
      <c r="N245" s="31">
        <f t="shared" si="282"/>
        <v>36.21196425000001</v>
      </c>
      <c r="O245" s="31">
        <f t="shared" si="283"/>
        <v>42.181755</v>
      </c>
      <c r="P245" s="31">
        <f t="shared" si="284"/>
        <v>45.041535</v>
      </c>
      <c r="Q245" s="31">
        <f t="shared" si="285"/>
        <v>40.6803705</v>
      </c>
      <c r="R245" s="31">
        <f t="shared" si="286"/>
        <v>44.93429325000001</v>
      </c>
      <c r="S245" s="31">
        <f t="shared" si="287"/>
        <v>49.241836875000004</v>
      </c>
      <c r="T245" s="36">
        <f t="shared" si="288"/>
        <v>39.196859625</v>
      </c>
      <c r="U245" s="32"/>
      <c r="V245" s="32"/>
      <c r="W245" s="20"/>
      <c r="X245" s="20"/>
      <c r="Y245" s="20"/>
      <c r="Z245" s="20"/>
      <c r="AA245" s="20"/>
      <c r="AB245" s="21"/>
      <c r="AC245" s="20"/>
      <c r="AD245" s="20"/>
      <c r="AE245" s="18"/>
      <c r="AF245" s="18"/>
      <c r="AG245" s="18"/>
      <c r="AH245" s="18"/>
      <c r="AI245" s="18"/>
      <c r="AJ245" s="18"/>
      <c r="AK245" s="35"/>
      <c r="AL245" s="37"/>
      <c r="BR245" s="6"/>
    </row>
    <row r="246" spans="1:70" ht="15">
      <c r="A246" s="23"/>
      <c r="B246" s="23" t="s">
        <v>469</v>
      </c>
      <c r="C246" s="24" t="s">
        <v>470</v>
      </c>
      <c r="D246" s="25" t="s">
        <v>52</v>
      </c>
      <c r="E246" s="26">
        <v>38.63</v>
      </c>
      <c r="F246" s="26">
        <v>40.5615</v>
      </c>
      <c r="G246" s="27">
        <v>44.61765</v>
      </c>
      <c r="H246" s="27">
        <v>48.923253225</v>
      </c>
      <c r="I246" s="28" t="s">
        <v>100</v>
      </c>
      <c r="J246" s="29">
        <f t="shared" si="278"/>
        <v>5</v>
      </c>
      <c r="K246" s="29">
        <f t="shared" si="279"/>
        <v>9.999999999999986</v>
      </c>
      <c r="L246" s="30">
        <f t="shared" si="280"/>
        <v>49.48097385</v>
      </c>
      <c r="M246" s="30">
        <f t="shared" si="281"/>
        <v>51.22106219999999</v>
      </c>
      <c r="N246" s="31">
        <f t="shared" si="282"/>
        <v>45.19767945</v>
      </c>
      <c r="O246" s="31">
        <f t="shared" si="283"/>
        <v>52.648827000000004</v>
      </c>
      <c r="P246" s="31">
        <f t="shared" si="284"/>
        <v>56.218239000000004</v>
      </c>
      <c r="Q246" s="31">
        <f t="shared" si="285"/>
        <v>50.774885700000006</v>
      </c>
      <c r="R246" s="31">
        <f t="shared" si="286"/>
        <v>56.084386050000006</v>
      </c>
      <c r="S246" s="31">
        <f t="shared" si="287"/>
        <v>61.460812875</v>
      </c>
      <c r="T246" s="36">
        <f t="shared" si="288"/>
        <v>48.923253225</v>
      </c>
      <c r="U246" s="32"/>
      <c r="V246" s="32"/>
      <c r="W246" s="20"/>
      <c r="X246" s="20"/>
      <c r="Y246" s="20"/>
      <c r="Z246" s="20"/>
      <c r="AA246" s="20"/>
      <c r="AB246" s="21"/>
      <c r="AC246" s="20"/>
      <c r="AD246" s="20"/>
      <c r="AE246" s="18"/>
      <c r="AF246" s="18"/>
      <c r="AG246" s="18"/>
      <c r="AH246" s="18"/>
      <c r="AI246" s="18"/>
      <c r="AJ246" s="18"/>
      <c r="AK246" s="35"/>
      <c r="AL246" s="37"/>
      <c r="BR246" s="6"/>
    </row>
    <row r="247" spans="1:70" ht="15">
      <c r="A247" s="23"/>
      <c r="B247" s="23" t="s">
        <v>471</v>
      </c>
      <c r="C247" s="24" t="s">
        <v>472</v>
      </c>
      <c r="D247" s="25" t="s">
        <v>52</v>
      </c>
      <c r="E247" s="26">
        <v>47.88</v>
      </c>
      <c r="F247" s="26">
        <v>50.274</v>
      </c>
      <c r="G247" s="27">
        <v>55.3014</v>
      </c>
      <c r="H247" s="27">
        <v>60.637985099999995</v>
      </c>
      <c r="I247" s="28" t="s">
        <v>100</v>
      </c>
      <c r="J247" s="29">
        <f t="shared" si="278"/>
        <v>5</v>
      </c>
      <c r="K247" s="29">
        <f t="shared" si="279"/>
        <v>10.000000000000014</v>
      </c>
      <c r="L247" s="30">
        <f t="shared" si="280"/>
        <v>61.329252600000004</v>
      </c>
      <c r="M247" s="30">
        <f t="shared" si="281"/>
        <v>63.486007199999996</v>
      </c>
      <c r="N247" s="31">
        <f t="shared" si="282"/>
        <v>56.02031819999999</v>
      </c>
      <c r="O247" s="31">
        <f t="shared" si="283"/>
        <v>65.255652</v>
      </c>
      <c r="P247" s="31">
        <f t="shared" si="284"/>
        <v>69.67976399999999</v>
      </c>
      <c r="Q247" s="31">
        <f t="shared" si="285"/>
        <v>62.9329932</v>
      </c>
      <c r="R247" s="31">
        <f t="shared" si="286"/>
        <v>69.51385979999999</v>
      </c>
      <c r="S247" s="31">
        <f t="shared" si="287"/>
        <v>76.1776785</v>
      </c>
      <c r="T247" s="36">
        <f t="shared" si="288"/>
        <v>60.637985099999995</v>
      </c>
      <c r="U247" s="32"/>
      <c r="V247" s="32"/>
      <c r="W247" s="20"/>
      <c r="X247" s="20"/>
      <c r="Y247" s="20"/>
      <c r="Z247" s="20"/>
      <c r="AA247" s="20"/>
      <c r="AB247" s="21"/>
      <c r="AC247" s="20"/>
      <c r="AD247" s="20"/>
      <c r="AE247" s="18"/>
      <c r="AF247" s="18"/>
      <c r="AG247" s="18"/>
      <c r="AH247" s="18"/>
      <c r="AI247" s="18"/>
      <c r="AJ247" s="18"/>
      <c r="AK247" s="35"/>
      <c r="AL247" s="37"/>
      <c r="BR247" s="6"/>
    </row>
    <row r="248" spans="1:70" ht="15">
      <c r="A248" s="23"/>
      <c r="B248" s="23" t="s">
        <v>473</v>
      </c>
      <c r="C248" s="24" t="s">
        <v>474</v>
      </c>
      <c r="D248" s="25" t="s">
        <v>52</v>
      </c>
      <c r="E248" s="26">
        <v>3.63</v>
      </c>
      <c r="F248" s="26">
        <v>3.8115</v>
      </c>
      <c r="G248" s="27">
        <v>4.19265</v>
      </c>
      <c r="H248" s="27">
        <v>4.597240725</v>
      </c>
      <c r="I248" s="28" t="s">
        <v>100</v>
      </c>
      <c r="J248" s="29">
        <f t="shared" si="278"/>
        <v>5</v>
      </c>
      <c r="K248" s="29">
        <f t="shared" si="279"/>
        <v>10.000000000000014</v>
      </c>
      <c r="L248" s="30">
        <f t="shared" si="280"/>
        <v>4.64964885</v>
      </c>
      <c r="M248" s="30">
        <f t="shared" si="281"/>
        <v>4.8131622</v>
      </c>
      <c r="N248" s="31">
        <f t="shared" si="282"/>
        <v>4.24715445</v>
      </c>
      <c r="O248" s="31">
        <f t="shared" si="283"/>
        <v>4.947327</v>
      </c>
      <c r="P248" s="31">
        <f t="shared" si="284"/>
        <v>5.282739</v>
      </c>
      <c r="Q248" s="31">
        <f t="shared" si="285"/>
        <v>4.7712357</v>
      </c>
      <c r="R248" s="31">
        <f t="shared" si="286"/>
        <v>5.2701610500000005</v>
      </c>
      <c r="S248" s="31">
        <f t="shared" si="287"/>
        <v>5.775375375</v>
      </c>
      <c r="T248" s="36">
        <f t="shared" si="288"/>
        <v>4.597240725</v>
      </c>
      <c r="U248" s="32"/>
      <c r="V248" s="32"/>
      <c r="W248" s="20"/>
      <c r="X248" s="20"/>
      <c r="Y248" s="20"/>
      <c r="Z248" s="20"/>
      <c r="AA248" s="20"/>
      <c r="AB248" s="21"/>
      <c r="AC248" s="20"/>
      <c r="AD248" s="20"/>
      <c r="AE248" s="18"/>
      <c r="AF248" s="18"/>
      <c r="AG248" s="18"/>
      <c r="AH248" s="18"/>
      <c r="AI248" s="18"/>
      <c r="AJ248" s="18"/>
      <c r="AK248" s="35"/>
      <c r="AL248" s="37"/>
      <c r="BR248" s="6"/>
    </row>
    <row r="249" spans="1:70" ht="15">
      <c r="A249" s="23"/>
      <c r="B249" s="23" t="s">
        <v>475</v>
      </c>
      <c r="C249" s="24" t="s">
        <v>476</v>
      </c>
      <c r="D249" s="25" t="s">
        <v>52</v>
      </c>
      <c r="E249" s="26">
        <v>4.15</v>
      </c>
      <c r="F249" s="26">
        <v>4.3575</v>
      </c>
      <c r="G249" s="27">
        <v>4.79325</v>
      </c>
      <c r="H249" s="27">
        <v>5.255798625000001</v>
      </c>
      <c r="I249" s="28" t="s">
        <v>100</v>
      </c>
      <c r="J249" s="29">
        <f t="shared" si="278"/>
        <v>4.999999999999986</v>
      </c>
      <c r="K249" s="29">
        <f t="shared" si="279"/>
        <v>9.999999999999986</v>
      </c>
      <c r="L249" s="30">
        <f t="shared" si="280"/>
        <v>5.315714249999999</v>
      </c>
      <c r="M249" s="30">
        <f t="shared" si="281"/>
        <v>5.502650999999999</v>
      </c>
      <c r="N249" s="31">
        <f t="shared" si="282"/>
        <v>4.855562250000001</v>
      </c>
      <c r="O249" s="31">
        <f t="shared" si="283"/>
        <v>5.656035</v>
      </c>
      <c r="P249" s="31">
        <f t="shared" si="284"/>
        <v>6.0394950000000005</v>
      </c>
      <c r="Q249" s="31">
        <f t="shared" si="285"/>
        <v>5.4547185</v>
      </c>
      <c r="R249" s="31">
        <f t="shared" si="286"/>
        <v>6.025115250000002</v>
      </c>
      <c r="S249" s="31">
        <f t="shared" si="287"/>
        <v>6.602701875</v>
      </c>
      <c r="T249" s="36">
        <f t="shared" si="288"/>
        <v>5.255798625000001</v>
      </c>
      <c r="U249" s="32"/>
      <c r="V249" s="32"/>
      <c r="W249" s="20"/>
      <c r="X249" s="20"/>
      <c r="Y249" s="20"/>
      <c r="Z249" s="20"/>
      <c r="AA249" s="20"/>
      <c r="AB249" s="21"/>
      <c r="AC249" s="20"/>
      <c r="AD249" s="20"/>
      <c r="AE249" s="18"/>
      <c r="AF249" s="18"/>
      <c r="AG249" s="18"/>
      <c r="AH249" s="18"/>
      <c r="AI249" s="18"/>
      <c r="AJ249" s="18"/>
      <c r="AK249" s="35"/>
      <c r="AL249" s="37"/>
      <c r="BR249" s="6"/>
    </row>
    <row r="250" spans="1:70" ht="15">
      <c r="A250" s="23"/>
      <c r="B250" s="23" t="s">
        <v>477</v>
      </c>
      <c r="C250" s="24" t="s">
        <v>478</v>
      </c>
      <c r="D250" s="25" t="s">
        <v>52</v>
      </c>
      <c r="E250" s="26">
        <v>4.97</v>
      </c>
      <c r="F250" s="26">
        <v>5.2185</v>
      </c>
      <c r="G250" s="27">
        <v>5.74035</v>
      </c>
      <c r="H250" s="27">
        <v>6.294293775</v>
      </c>
      <c r="I250" s="28" t="s">
        <v>100</v>
      </c>
      <c r="J250" s="29">
        <f t="shared" si="278"/>
        <v>5</v>
      </c>
      <c r="K250" s="29">
        <f t="shared" si="279"/>
        <v>10.000000000000014</v>
      </c>
      <c r="L250" s="30">
        <f t="shared" si="280"/>
        <v>6.36604815</v>
      </c>
      <c r="M250" s="30">
        <f t="shared" si="281"/>
        <v>6.5899218</v>
      </c>
      <c r="N250" s="31">
        <f t="shared" si="282"/>
        <v>5.81497455</v>
      </c>
      <c r="O250" s="31">
        <f t="shared" si="283"/>
        <v>6.773612999999999</v>
      </c>
      <c r="P250" s="31">
        <f t="shared" si="284"/>
        <v>7.232841</v>
      </c>
      <c r="Q250" s="31">
        <f t="shared" si="285"/>
        <v>6.5325182999999996</v>
      </c>
      <c r="R250" s="31">
        <f t="shared" si="286"/>
        <v>7.215619950000001</v>
      </c>
      <c r="S250" s="31">
        <f t="shared" si="287"/>
        <v>7.907332125</v>
      </c>
      <c r="T250" s="36">
        <f t="shared" si="288"/>
        <v>6.294293775</v>
      </c>
      <c r="U250" s="32"/>
      <c r="V250" s="32"/>
      <c r="W250" s="20"/>
      <c r="X250" s="20"/>
      <c r="Y250" s="20"/>
      <c r="Z250" s="20"/>
      <c r="AA250" s="20"/>
      <c r="AB250" s="21"/>
      <c r="AC250" s="20"/>
      <c r="AD250" s="20"/>
      <c r="AE250" s="18"/>
      <c r="AF250" s="18"/>
      <c r="AG250" s="18"/>
      <c r="AH250" s="18"/>
      <c r="AI250" s="18"/>
      <c r="AJ250" s="18"/>
      <c r="AK250" s="35"/>
      <c r="AL250" s="37"/>
      <c r="BR250" s="6"/>
    </row>
    <row r="251" spans="1:70" ht="15">
      <c r="A251" s="23"/>
      <c r="B251" s="23" t="s">
        <v>479</v>
      </c>
      <c r="C251" s="24" t="s">
        <v>480</v>
      </c>
      <c r="D251" s="25" t="s">
        <v>52</v>
      </c>
      <c r="E251" s="26">
        <v>6.17</v>
      </c>
      <c r="F251" s="26">
        <v>6.4785</v>
      </c>
      <c r="G251" s="27">
        <v>7.12635</v>
      </c>
      <c r="H251" s="27">
        <v>7.814042774999999</v>
      </c>
      <c r="I251" s="28" t="s">
        <v>100</v>
      </c>
      <c r="J251" s="29">
        <f t="shared" si="278"/>
        <v>5</v>
      </c>
      <c r="K251" s="29">
        <f t="shared" si="279"/>
        <v>10.000000000000014</v>
      </c>
      <c r="L251" s="30">
        <f t="shared" si="280"/>
        <v>7.903122150000001</v>
      </c>
      <c r="M251" s="30">
        <f t="shared" si="281"/>
        <v>8.1810498</v>
      </c>
      <c r="N251" s="31">
        <f t="shared" si="282"/>
        <v>7.218992549999999</v>
      </c>
      <c r="O251" s="31">
        <f t="shared" si="283"/>
        <v>8.409092999999999</v>
      </c>
      <c r="P251" s="31">
        <f t="shared" si="284"/>
        <v>8.979201</v>
      </c>
      <c r="Q251" s="31">
        <f t="shared" si="285"/>
        <v>8.1097863</v>
      </c>
      <c r="R251" s="31">
        <f t="shared" si="286"/>
        <v>8.95782195</v>
      </c>
      <c r="S251" s="31">
        <f t="shared" si="287"/>
        <v>9.816547125</v>
      </c>
      <c r="T251" s="36">
        <f t="shared" si="288"/>
        <v>7.814042774999999</v>
      </c>
      <c r="U251" s="32"/>
      <c r="V251" s="32"/>
      <c r="W251" s="20"/>
      <c r="X251" s="20"/>
      <c r="Y251" s="20"/>
      <c r="Z251" s="20"/>
      <c r="AA251" s="20"/>
      <c r="AB251" s="21"/>
      <c r="AC251" s="20"/>
      <c r="AD251" s="20"/>
      <c r="AE251" s="18"/>
      <c r="AF251" s="18"/>
      <c r="AG251" s="18"/>
      <c r="AH251" s="18"/>
      <c r="AI251" s="18"/>
      <c r="AJ251" s="18"/>
      <c r="AK251" s="35"/>
      <c r="AL251" s="37"/>
      <c r="BR251" s="6"/>
    </row>
    <row r="252" spans="1:70" ht="15">
      <c r="A252" s="23"/>
      <c r="B252" s="23" t="s">
        <v>481</v>
      </c>
      <c r="C252" s="24" t="s">
        <v>482</v>
      </c>
      <c r="D252" s="25" t="s">
        <v>52</v>
      </c>
      <c r="E252" s="26">
        <v>7.51</v>
      </c>
      <c r="F252" s="26">
        <v>7.8855</v>
      </c>
      <c r="G252" s="27">
        <v>8.67405</v>
      </c>
      <c r="H252" s="27">
        <v>9.511095825</v>
      </c>
      <c r="I252" s="28" t="s">
        <v>100</v>
      </c>
      <c r="J252" s="29">
        <f t="shared" si="278"/>
        <v>5</v>
      </c>
      <c r="K252" s="29">
        <f t="shared" si="279"/>
        <v>9.999999999999986</v>
      </c>
      <c r="L252" s="30">
        <f t="shared" si="280"/>
        <v>9.619521449999999</v>
      </c>
      <c r="M252" s="30">
        <f t="shared" si="281"/>
        <v>9.957809399999999</v>
      </c>
      <c r="N252" s="31">
        <f t="shared" si="282"/>
        <v>8.78681265</v>
      </c>
      <c r="O252" s="31">
        <f t="shared" si="283"/>
        <v>10.235379</v>
      </c>
      <c r="P252" s="31">
        <f t="shared" si="284"/>
        <v>10.929302999999999</v>
      </c>
      <c r="Q252" s="31">
        <f t="shared" si="285"/>
        <v>9.8710689</v>
      </c>
      <c r="R252" s="31">
        <f t="shared" si="286"/>
        <v>10.903280850000002</v>
      </c>
      <c r="S252" s="31">
        <f t="shared" si="287"/>
        <v>11.948503875</v>
      </c>
      <c r="T252" s="36">
        <f t="shared" si="288"/>
        <v>9.511095825</v>
      </c>
      <c r="U252" s="32"/>
      <c r="V252" s="32"/>
      <c r="W252" s="20"/>
      <c r="X252" s="20"/>
      <c r="Y252" s="20"/>
      <c r="Z252" s="20"/>
      <c r="AA252" s="20"/>
      <c r="AB252" s="21"/>
      <c r="AC252" s="20"/>
      <c r="AD252" s="20"/>
      <c r="AE252" s="18"/>
      <c r="AF252" s="18"/>
      <c r="AG252" s="18"/>
      <c r="AH252" s="18"/>
      <c r="AI252" s="18"/>
      <c r="AJ252" s="18"/>
      <c r="AK252" s="35"/>
      <c r="AL252" s="37"/>
      <c r="BR252" s="6"/>
    </row>
    <row r="253" spans="1:70" ht="15">
      <c r="A253" s="23"/>
      <c r="B253" s="23" t="s">
        <v>483</v>
      </c>
      <c r="C253" s="24" t="s">
        <v>484</v>
      </c>
      <c r="D253" s="25" t="s">
        <v>52</v>
      </c>
      <c r="E253" s="26">
        <v>9.61</v>
      </c>
      <c r="F253" s="26">
        <v>10.0905</v>
      </c>
      <c r="G253" s="27">
        <v>11.09955</v>
      </c>
      <c r="H253" s="27">
        <v>12.170656574999999</v>
      </c>
      <c r="I253" s="28" t="s">
        <v>100</v>
      </c>
      <c r="J253" s="29">
        <f t="shared" si="278"/>
        <v>5</v>
      </c>
      <c r="K253" s="29">
        <f t="shared" si="279"/>
        <v>10.000000000000014</v>
      </c>
      <c r="L253" s="30">
        <f t="shared" si="280"/>
        <v>12.30940095</v>
      </c>
      <c r="M253" s="30">
        <f t="shared" si="281"/>
        <v>12.7422834</v>
      </c>
      <c r="N253" s="31">
        <f t="shared" si="282"/>
        <v>11.24384415</v>
      </c>
      <c r="O253" s="31">
        <f t="shared" si="283"/>
        <v>13.097468999999998</v>
      </c>
      <c r="P253" s="31">
        <f t="shared" si="284"/>
        <v>13.985432999999999</v>
      </c>
      <c r="Q253" s="31">
        <f t="shared" si="285"/>
        <v>12.6312879</v>
      </c>
      <c r="R253" s="31">
        <f t="shared" si="286"/>
        <v>13.95213435</v>
      </c>
      <c r="S253" s="31">
        <f t="shared" si="287"/>
        <v>15.289630124999999</v>
      </c>
      <c r="T253" s="36">
        <f t="shared" si="288"/>
        <v>12.170656574999999</v>
      </c>
      <c r="U253" s="32"/>
      <c r="V253" s="32"/>
      <c r="W253" s="20"/>
      <c r="X253" s="20"/>
      <c r="Y253" s="20"/>
      <c r="Z253" s="20"/>
      <c r="AA253" s="20"/>
      <c r="AB253" s="21"/>
      <c r="AC253" s="20"/>
      <c r="AD253" s="20"/>
      <c r="AE253" s="18"/>
      <c r="AF253" s="18"/>
      <c r="AG253" s="18"/>
      <c r="AH253" s="18"/>
      <c r="AI253" s="18"/>
      <c r="AJ253" s="18"/>
      <c r="AK253" s="35"/>
      <c r="AL253" s="37"/>
      <c r="BR253" s="6"/>
    </row>
    <row r="254" spans="1:70" ht="15">
      <c r="A254" s="23"/>
      <c r="B254" s="23" t="s">
        <v>485</v>
      </c>
      <c r="C254" s="24" t="s">
        <v>486</v>
      </c>
      <c r="D254" s="25" t="s">
        <v>52</v>
      </c>
      <c r="E254" s="26">
        <v>12.75</v>
      </c>
      <c r="F254" s="26">
        <v>13.3875</v>
      </c>
      <c r="G254" s="27">
        <v>14.72625</v>
      </c>
      <c r="H254" s="27">
        <v>16.147333124999996</v>
      </c>
      <c r="I254" s="28" t="s">
        <v>100</v>
      </c>
      <c r="J254" s="29">
        <f t="shared" si="278"/>
        <v>5</v>
      </c>
      <c r="K254" s="29">
        <f t="shared" si="279"/>
        <v>10.000000000000014</v>
      </c>
      <c r="L254" s="30">
        <f t="shared" si="280"/>
        <v>16.33141125</v>
      </c>
      <c r="M254" s="30">
        <f t="shared" si="281"/>
        <v>16.905735</v>
      </c>
      <c r="N254" s="31">
        <f t="shared" si="282"/>
        <v>14.917691249999997</v>
      </c>
      <c r="O254" s="31">
        <f t="shared" si="283"/>
        <v>17.376974999999998</v>
      </c>
      <c r="P254" s="31">
        <f t="shared" si="284"/>
        <v>18.555075</v>
      </c>
      <c r="Q254" s="31">
        <f t="shared" si="285"/>
        <v>16.758472499999996</v>
      </c>
      <c r="R254" s="31">
        <f t="shared" si="286"/>
        <v>18.51089625</v>
      </c>
      <c r="S254" s="31">
        <f t="shared" si="287"/>
        <v>20.285409375</v>
      </c>
      <c r="T254" s="36">
        <f t="shared" si="288"/>
        <v>16.147333124999996</v>
      </c>
      <c r="U254" s="32"/>
      <c r="V254" s="32"/>
      <c r="W254" s="20"/>
      <c r="X254" s="20"/>
      <c r="Y254" s="20"/>
      <c r="Z254" s="20"/>
      <c r="AA254" s="20"/>
      <c r="AB254" s="21"/>
      <c r="AC254" s="20"/>
      <c r="AD254" s="20"/>
      <c r="AE254" s="18"/>
      <c r="AF254" s="18"/>
      <c r="AG254" s="18"/>
      <c r="AH254" s="18"/>
      <c r="AI254" s="18"/>
      <c r="AJ254" s="18"/>
      <c r="AK254" s="35"/>
      <c r="AL254" s="37"/>
      <c r="BR254" s="6"/>
    </row>
    <row r="255" spans="1:70" ht="15">
      <c r="A255" s="23"/>
      <c r="B255" s="23" t="s">
        <v>487</v>
      </c>
      <c r="C255" s="24" t="s">
        <v>488</v>
      </c>
      <c r="D255" s="25" t="s">
        <v>52</v>
      </c>
      <c r="E255" s="26">
        <v>14.32</v>
      </c>
      <c r="F255" s="26">
        <v>15.036</v>
      </c>
      <c r="G255" s="27">
        <v>16.5396</v>
      </c>
      <c r="H255" s="27">
        <v>18.1356714</v>
      </c>
      <c r="I255" s="28" t="s">
        <v>100</v>
      </c>
      <c r="J255" s="29">
        <f t="shared" si="278"/>
        <v>5</v>
      </c>
      <c r="K255" s="29">
        <f t="shared" si="279"/>
        <v>10.000000000000014</v>
      </c>
      <c r="L255" s="30">
        <f t="shared" si="280"/>
        <v>18.3424164</v>
      </c>
      <c r="M255" s="30">
        <f t="shared" si="281"/>
        <v>18.987460799999997</v>
      </c>
      <c r="N255" s="31">
        <f t="shared" si="282"/>
        <v>16.7546148</v>
      </c>
      <c r="O255" s="31">
        <f t="shared" si="283"/>
        <v>19.516727999999997</v>
      </c>
      <c r="P255" s="31">
        <f t="shared" si="284"/>
        <v>20.839896</v>
      </c>
      <c r="Q255" s="31">
        <f t="shared" si="285"/>
        <v>18.8220648</v>
      </c>
      <c r="R255" s="31">
        <f t="shared" si="286"/>
        <v>20.790277200000002</v>
      </c>
      <c r="S255" s="31">
        <f t="shared" si="287"/>
        <v>22.783299000000003</v>
      </c>
      <c r="T255" s="36">
        <f t="shared" si="288"/>
        <v>18.1356714</v>
      </c>
      <c r="U255" s="32"/>
      <c r="V255" s="32"/>
      <c r="W255" s="20"/>
      <c r="X255" s="20"/>
      <c r="Y255" s="20"/>
      <c r="Z255" s="20"/>
      <c r="AA255" s="20"/>
      <c r="AB255" s="21"/>
      <c r="AC255" s="20"/>
      <c r="AD255" s="20"/>
      <c r="AE255" s="18"/>
      <c r="AF255" s="18"/>
      <c r="AG255" s="18"/>
      <c r="AH255" s="18"/>
      <c r="AI255" s="18"/>
      <c r="AJ255" s="18"/>
      <c r="AK255" s="35"/>
      <c r="AL255" s="37"/>
      <c r="BR255" s="6"/>
    </row>
    <row r="256" spans="1:70" ht="15">
      <c r="A256" s="23"/>
      <c r="B256" s="23" t="s">
        <v>489</v>
      </c>
      <c r="C256" s="24" t="s">
        <v>490</v>
      </c>
      <c r="D256" s="25" t="s">
        <v>52</v>
      </c>
      <c r="E256" s="26">
        <v>17.08</v>
      </c>
      <c r="F256" s="26">
        <v>17.934</v>
      </c>
      <c r="G256" s="27">
        <v>19.7274</v>
      </c>
      <c r="H256" s="27">
        <v>21.631094099999995</v>
      </c>
      <c r="I256" s="28" t="s">
        <v>100</v>
      </c>
      <c r="J256" s="29">
        <f t="shared" si="278"/>
        <v>5.000000000000028</v>
      </c>
      <c r="K256" s="29">
        <f t="shared" si="279"/>
        <v>9.999999999999986</v>
      </c>
      <c r="L256" s="30">
        <f t="shared" si="280"/>
        <v>21.8776866</v>
      </c>
      <c r="M256" s="30">
        <f t="shared" si="281"/>
        <v>22.647055199999997</v>
      </c>
      <c r="N256" s="31">
        <f t="shared" si="282"/>
        <v>19.983856199999995</v>
      </c>
      <c r="O256" s="31">
        <f t="shared" si="283"/>
        <v>23.278331999999995</v>
      </c>
      <c r="P256" s="31">
        <f t="shared" si="284"/>
        <v>24.856523999999993</v>
      </c>
      <c r="Q256" s="31">
        <f t="shared" si="285"/>
        <v>22.449781199999997</v>
      </c>
      <c r="R256" s="31">
        <f t="shared" si="286"/>
        <v>24.797341799999998</v>
      </c>
      <c r="S256" s="31">
        <f t="shared" si="287"/>
        <v>27.174493499999997</v>
      </c>
      <c r="T256" s="36">
        <f t="shared" si="288"/>
        <v>21.631094099999995</v>
      </c>
      <c r="U256" s="32"/>
      <c r="V256" s="32"/>
      <c r="W256" s="20"/>
      <c r="X256" s="20"/>
      <c r="Y256" s="20"/>
      <c r="Z256" s="20"/>
      <c r="AA256" s="20"/>
      <c r="AB256" s="21"/>
      <c r="AC256" s="20"/>
      <c r="AD256" s="20"/>
      <c r="AE256" s="18"/>
      <c r="AF256" s="18"/>
      <c r="AG256" s="18"/>
      <c r="AH256" s="18"/>
      <c r="AI256" s="18"/>
      <c r="AJ256" s="18"/>
      <c r="AK256" s="35"/>
      <c r="AL256" s="37"/>
      <c r="BR256" s="6"/>
    </row>
    <row r="257" spans="1:70" ht="15">
      <c r="A257" s="23"/>
      <c r="B257" s="23" t="s">
        <v>491</v>
      </c>
      <c r="C257" s="24" t="s">
        <v>492</v>
      </c>
      <c r="D257" s="25" t="s">
        <v>52</v>
      </c>
      <c r="E257" s="26">
        <v>20.63</v>
      </c>
      <c r="F257" s="26">
        <v>21.6615</v>
      </c>
      <c r="G257" s="27">
        <v>23.82765</v>
      </c>
      <c r="H257" s="27">
        <v>26.127018225</v>
      </c>
      <c r="I257" s="28" t="s">
        <v>100</v>
      </c>
      <c r="J257" s="29">
        <f t="shared" si="278"/>
        <v>5</v>
      </c>
      <c r="K257" s="29">
        <f t="shared" si="279"/>
        <v>9.999999999999986</v>
      </c>
      <c r="L257" s="30">
        <f t="shared" si="280"/>
        <v>26.424863849999998</v>
      </c>
      <c r="M257" s="30">
        <f t="shared" si="281"/>
        <v>27.354142199999995</v>
      </c>
      <c r="N257" s="31">
        <f t="shared" si="282"/>
        <v>24.13740945</v>
      </c>
      <c r="O257" s="31">
        <f t="shared" si="283"/>
        <v>28.116627000000005</v>
      </c>
      <c r="P257" s="31">
        <f t="shared" si="284"/>
        <v>30.022839000000005</v>
      </c>
      <c r="Q257" s="31">
        <f t="shared" si="285"/>
        <v>27.115865699999997</v>
      </c>
      <c r="R257" s="31">
        <f t="shared" si="286"/>
        <v>29.951356050000005</v>
      </c>
      <c r="S257" s="31">
        <f t="shared" si="287"/>
        <v>32.822587875</v>
      </c>
      <c r="T257" s="36">
        <f t="shared" si="288"/>
        <v>26.127018225</v>
      </c>
      <c r="U257" s="32"/>
      <c r="V257" s="32"/>
      <c r="W257" s="20"/>
      <c r="X257" s="20"/>
      <c r="Y257" s="20"/>
      <c r="Z257" s="20"/>
      <c r="AA257" s="20"/>
      <c r="AB257" s="21"/>
      <c r="AC257" s="20"/>
      <c r="AD257" s="20"/>
      <c r="AE257" s="18"/>
      <c r="AF257" s="18"/>
      <c r="AG257" s="18"/>
      <c r="AH257" s="18"/>
      <c r="AI257" s="18"/>
      <c r="AJ257" s="18"/>
      <c r="AK257" s="35"/>
      <c r="AL257" s="37"/>
      <c r="BR257" s="6"/>
    </row>
    <row r="258" spans="1:70" ht="15">
      <c r="A258" s="23"/>
      <c r="B258" s="23" t="s">
        <v>493</v>
      </c>
      <c r="C258" s="24" t="s">
        <v>494</v>
      </c>
      <c r="D258" s="25" t="s">
        <v>52</v>
      </c>
      <c r="E258" s="26">
        <v>25.41</v>
      </c>
      <c r="F258" s="26">
        <v>26.6805</v>
      </c>
      <c r="G258" s="27">
        <v>29.34855</v>
      </c>
      <c r="H258" s="27">
        <v>32.180685075</v>
      </c>
      <c r="I258" s="28" t="s">
        <v>100</v>
      </c>
      <c r="J258" s="29">
        <f t="shared" si="278"/>
        <v>5</v>
      </c>
      <c r="K258" s="29">
        <f t="shared" si="279"/>
        <v>10.000000000000014</v>
      </c>
      <c r="L258" s="30">
        <f t="shared" si="280"/>
        <v>32.547541949999996</v>
      </c>
      <c r="M258" s="30">
        <f t="shared" si="281"/>
        <v>33.6921354</v>
      </c>
      <c r="N258" s="31">
        <f t="shared" si="282"/>
        <v>29.730081149999997</v>
      </c>
      <c r="O258" s="31">
        <f t="shared" si="283"/>
        <v>34.631288999999995</v>
      </c>
      <c r="P258" s="31">
        <f t="shared" si="284"/>
        <v>36.979172999999996</v>
      </c>
      <c r="Q258" s="31">
        <f t="shared" si="285"/>
        <v>33.398649899999995</v>
      </c>
      <c r="R258" s="31">
        <f t="shared" si="286"/>
        <v>36.89112735</v>
      </c>
      <c r="S258" s="31">
        <f t="shared" si="287"/>
        <v>40.427627625</v>
      </c>
      <c r="T258" s="36">
        <f t="shared" si="288"/>
        <v>32.180685075</v>
      </c>
      <c r="U258" s="32"/>
      <c r="V258" s="32"/>
      <c r="W258" s="20"/>
      <c r="X258" s="20"/>
      <c r="Y258" s="20"/>
      <c r="Z258" s="20"/>
      <c r="AA258" s="20"/>
      <c r="AB258" s="21"/>
      <c r="AC258" s="20"/>
      <c r="AD258" s="20"/>
      <c r="AE258" s="18"/>
      <c r="AF258" s="18"/>
      <c r="AG258" s="18"/>
      <c r="AH258" s="18"/>
      <c r="AI258" s="18"/>
      <c r="AJ258" s="18"/>
      <c r="AK258" s="35"/>
      <c r="AL258" s="37"/>
      <c r="BR258" s="6"/>
    </row>
    <row r="259" spans="1:70" ht="15">
      <c r="A259" s="23"/>
      <c r="B259" s="23" t="s">
        <v>495</v>
      </c>
      <c r="C259" s="24" t="s">
        <v>496</v>
      </c>
      <c r="D259" s="25" t="s">
        <v>52</v>
      </c>
      <c r="E259" s="26">
        <v>30.53</v>
      </c>
      <c r="F259" s="26">
        <v>32.0565</v>
      </c>
      <c r="G259" s="27">
        <v>35.26215</v>
      </c>
      <c r="H259" s="27">
        <v>38.664947475000005</v>
      </c>
      <c r="I259" s="28" t="s">
        <v>100</v>
      </c>
      <c r="J259" s="29">
        <f t="shared" si="278"/>
        <v>5</v>
      </c>
      <c r="K259" s="29">
        <f t="shared" si="279"/>
        <v>9.999999999999986</v>
      </c>
      <c r="L259" s="30">
        <f t="shared" si="280"/>
        <v>39.105724349999996</v>
      </c>
      <c r="M259" s="30">
        <f t="shared" si="281"/>
        <v>40.48094819999999</v>
      </c>
      <c r="N259" s="31">
        <f t="shared" si="282"/>
        <v>35.72055795</v>
      </c>
      <c r="O259" s="31">
        <f t="shared" si="283"/>
        <v>41.609337000000004</v>
      </c>
      <c r="P259" s="31">
        <f t="shared" si="284"/>
        <v>44.43030900000001</v>
      </c>
      <c r="Q259" s="31">
        <f t="shared" si="285"/>
        <v>40.1283267</v>
      </c>
      <c r="R259" s="31">
        <f t="shared" si="286"/>
        <v>44.324522550000005</v>
      </c>
      <c r="S259" s="31">
        <f t="shared" si="287"/>
        <v>48.573611625000005</v>
      </c>
      <c r="T259" s="36">
        <f t="shared" si="288"/>
        <v>38.664947475000005</v>
      </c>
      <c r="U259" s="32"/>
      <c r="V259" s="32"/>
      <c r="W259" s="20"/>
      <c r="X259" s="20"/>
      <c r="Y259" s="20"/>
      <c r="Z259" s="20"/>
      <c r="AA259" s="20"/>
      <c r="AB259" s="21"/>
      <c r="AC259" s="20"/>
      <c r="AD259" s="20"/>
      <c r="AE259" s="18"/>
      <c r="AF259" s="18"/>
      <c r="AG259" s="18"/>
      <c r="AH259" s="18"/>
      <c r="AI259" s="18"/>
      <c r="AJ259" s="18"/>
      <c r="AK259" s="35"/>
      <c r="AL259" s="37"/>
      <c r="BR259" s="6"/>
    </row>
    <row r="260" spans="1:70" ht="15">
      <c r="A260" s="23"/>
      <c r="B260" s="23" t="s">
        <v>497</v>
      </c>
      <c r="C260" s="24" t="s">
        <v>498</v>
      </c>
      <c r="D260" s="25" t="s">
        <v>52</v>
      </c>
      <c r="E260" s="26">
        <v>36.49</v>
      </c>
      <c r="F260" s="26">
        <v>38.3145</v>
      </c>
      <c r="G260" s="27">
        <v>42.14595</v>
      </c>
      <c r="H260" s="27">
        <v>46.213034175000004</v>
      </c>
      <c r="I260" s="28" t="s">
        <v>100</v>
      </c>
      <c r="J260" s="29">
        <f t="shared" si="278"/>
        <v>5</v>
      </c>
      <c r="K260" s="29">
        <f t="shared" si="279"/>
        <v>9.999999999999986</v>
      </c>
      <c r="L260" s="30">
        <f t="shared" si="280"/>
        <v>46.73985855</v>
      </c>
      <c r="M260" s="30">
        <f t="shared" si="281"/>
        <v>48.38355059999999</v>
      </c>
      <c r="N260" s="31">
        <f t="shared" si="282"/>
        <v>42.693847350000006</v>
      </c>
      <c r="O260" s="31">
        <f t="shared" si="283"/>
        <v>49.73222100000001</v>
      </c>
      <c r="P260" s="31">
        <f t="shared" si="284"/>
        <v>53.103897</v>
      </c>
      <c r="Q260" s="31">
        <f t="shared" si="285"/>
        <v>47.9620911</v>
      </c>
      <c r="R260" s="31">
        <f t="shared" si="286"/>
        <v>52.97745915</v>
      </c>
      <c r="S260" s="31">
        <f t="shared" si="287"/>
        <v>58.056046125</v>
      </c>
      <c r="T260" s="36">
        <f t="shared" si="288"/>
        <v>46.213034175000004</v>
      </c>
      <c r="U260" s="32"/>
      <c r="V260" s="32"/>
      <c r="W260" s="20"/>
      <c r="X260" s="20"/>
      <c r="Y260" s="20"/>
      <c r="Z260" s="20"/>
      <c r="AA260" s="20"/>
      <c r="AB260" s="21"/>
      <c r="AC260" s="20"/>
      <c r="AD260" s="20"/>
      <c r="AE260" s="18"/>
      <c r="AF260" s="18"/>
      <c r="AG260" s="18"/>
      <c r="AH260" s="18"/>
      <c r="AI260" s="18"/>
      <c r="AJ260" s="18"/>
      <c r="AK260" s="35"/>
      <c r="AL260" s="37"/>
      <c r="BR260" s="6"/>
    </row>
    <row r="261" spans="1:70" ht="15">
      <c r="A261" s="23"/>
      <c r="B261" s="23" t="s">
        <v>499</v>
      </c>
      <c r="C261" s="24" t="s">
        <v>500</v>
      </c>
      <c r="D261" s="25" t="s">
        <v>52</v>
      </c>
      <c r="E261" s="26">
        <v>44.19</v>
      </c>
      <c r="F261" s="26">
        <v>46.3995</v>
      </c>
      <c r="G261" s="27">
        <v>51.03945</v>
      </c>
      <c r="H261" s="27">
        <v>55.964756925</v>
      </c>
      <c r="I261" s="28" t="s">
        <v>100</v>
      </c>
      <c r="J261" s="29">
        <f t="shared" si="278"/>
        <v>5</v>
      </c>
      <c r="K261" s="29">
        <f t="shared" si="279"/>
        <v>9.999999999999986</v>
      </c>
      <c r="L261" s="30">
        <f t="shared" si="280"/>
        <v>56.602750050000004</v>
      </c>
      <c r="M261" s="30">
        <f t="shared" si="281"/>
        <v>58.5932886</v>
      </c>
      <c r="N261" s="31">
        <f t="shared" si="282"/>
        <v>51.702962850000006</v>
      </c>
      <c r="O261" s="31">
        <f t="shared" si="283"/>
        <v>60.22655100000001</v>
      </c>
      <c r="P261" s="31">
        <f t="shared" si="284"/>
        <v>64.309707</v>
      </c>
      <c r="Q261" s="31">
        <f t="shared" si="285"/>
        <v>58.08289410000001</v>
      </c>
      <c r="R261" s="31">
        <f t="shared" si="286"/>
        <v>64.15658865000002</v>
      </c>
      <c r="S261" s="31">
        <f t="shared" si="287"/>
        <v>70.306842375</v>
      </c>
      <c r="T261" s="36">
        <f t="shared" si="288"/>
        <v>55.964756925</v>
      </c>
      <c r="U261" s="32"/>
      <c r="V261" s="32"/>
      <c r="W261" s="20"/>
      <c r="X261" s="20"/>
      <c r="Y261" s="20"/>
      <c r="Z261" s="20"/>
      <c r="AA261" s="20"/>
      <c r="AB261" s="21"/>
      <c r="AC261" s="20"/>
      <c r="AD261" s="20"/>
      <c r="AE261" s="18"/>
      <c r="AF261" s="18"/>
      <c r="AG261" s="18"/>
      <c r="AH261" s="18"/>
      <c r="AI261" s="18"/>
      <c r="AJ261" s="18"/>
      <c r="AK261" s="35"/>
      <c r="AL261" s="37"/>
      <c r="BR261" s="6"/>
    </row>
    <row r="262" spans="1:70" ht="15">
      <c r="A262" s="23"/>
      <c r="B262" s="23" t="s">
        <v>501</v>
      </c>
      <c r="C262" s="24" t="s">
        <v>502</v>
      </c>
      <c r="D262" s="25" t="s">
        <v>52</v>
      </c>
      <c r="E262" s="26">
        <v>55.4</v>
      </c>
      <c r="F262" s="26">
        <v>58.17</v>
      </c>
      <c r="G262" s="27">
        <v>63.987</v>
      </c>
      <c r="H262" s="27">
        <v>70.1617455</v>
      </c>
      <c r="I262" s="28" t="s">
        <v>100</v>
      </c>
      <c r="J262" s="29">
        <f t="shared" si="278"/>
        <v>5</v>
      </c>
      <c r="K262" s="29">
        <f t="shared" si="279"/>
        <v>10.000000000000014</v>
      </c>
      <c r="L262" s="30">
        <f t="shared" si="280"/>
        <v>70.961583</v>
      </c>
      <c r="M262" s="30">
        <f t="shared" si="281"/>
        <v>73.457076</v>
      </c>
      <c r="N262" s="31">
        <f t="shared" si="282"/>
        <v>64.81883099999999</v>
      </c>
      <c r="O262" s="31">
        <f t="shared" si="283"/>
        <v>75.50466</v>
      </c>
      <c r="P262" s="31">
        <f t="shared" si="284"/>
        <v>80.62361999999999</v>
      </c>
      <c r="Q262" s="31">
        <f t="shared" si="285"/>
        <v>72.81720599999998</v>
      </c>
      <c r="R262" s="31">
        <f t="shared" si="286"/>
        <v>80.431659</v>
      </c>
      <c r="S262" s="31">
        <f t="shared" si="287"/>
        <v>88.14209249999999</v>
      </c>
      <c r="T262" s="36">
        <f t="shared" si="288"/>
        <v>70.1617455</v>
      </c>
      <c r="U262" s="32"/>
      <c r="V262" s="32"/>
      <c r="W262" s="20"/>
      <c r="X262" s="20"/>
      <c r="Y262" s="20"/>
      <c r="Z262" s="20"/>
      <c r="AA262" s="20"/>
      <c r="AB262" s="21"/>
      <c r="AC262" s="20"/>
      <c r="AD262" s="20"/>
      <c r="AE262" s="18"/>
      <c r="AF262" s="18"/>
      <c r="AG262" s="18"/>
      <c r="AH262" s="18"/>
      <c r="AI262" s="18"/>
      <c r="AJ262" s="18"/>
      <c r="AK262" s="35"/>
      <c r="AL262" s="37"/>
      <c r="BR262" s="6"/>
    </row>
    <row r="263" spans="1:70" ht="15">
      <c r="A263" s="23"/>
      <c r="B263" s="23" t="s">
        <v>503</v>
      </c>
      <c r="C263" s="24" t="s">
        <v>504</v>
      </c>
      <c r="D263" s="25" t="s">
        <v>52</v>
      </c>
      <c r="E263" s="26">
        <v>70.29</v>
      </c>
      <c r="F263" s="26">
        <v>73.8045</v>
      </c>
      <c r="G263" s="27">
        <v>81.18495</v>
      </c>
      <c r="H263" s="27">
        <v>89.01929767500002</v>
      </c>
      <c r="I263" s="28" t="s">
        <v>100</v>
      </c>
      <c r="J263" s="29">
        <f t="shared" si="278"/>
        <v>5</v>
      </c>
      <c r="K263" s="29">
        <f t="shared" si="279"/>
        <v>9.999999999999986</v>
      </c>
      <c r="L263" s="30">
        <f t="shared" si="280"/>
        <v>90.03410955</v>
      </c>
      <c r="M263" s="30">
        <f t="shared" si="281"/>
        <v>93.20032259999999</v>
      </c>
      <c r="N263" s="31">
        <f t="shared" si="282"/>
        <v>82.24035435000002</v>
      </c>
      <c r="O263" s="31">
        <f t="shared" si="283"/>
        <v>95.79824100000002</v>
      </c>
      <c r="P263" s="31">
        <f t="shared" si="284"/>
        <v>102.293037</v>
      </c>
      <c r="Q263" s="31">
        <f t="shared" si="285"/>
        <v>92.38847310000001</v>
      </c>
      <c r="R263" s="31">
        <f t="shared" si="286"/>
        <v>102.04948215000002</v>
      </c>
      <c r="S263" s="31">
        <f t="shared" si="287"/>
        <v>111.83226862500001</v>
      </c>
      <c r="T263" s="36">
        <f t="shared" si="288"/>
        <v>89.01929767500002</v>
      </c>
      <c r="U263" s="32"/>
      <c r="V263" s="32"/>
      <c r="W263" s="20"/>
      <c r="X263" s="20"/>
      <c r="Y263" s="20"/>
      <c r="Z263" s="20"/>
      <c r="AA263" s="20"/>
      <c r="AB263" s="21"/>
      <c r="AC263" s="20"/>
      <c r="AD263" s="20"/>
      <c r="AE263" s="18"/>
      <c r="AF263" s="18"/>
      <c r="AG263" s="18"/>
      <c r="AH263" s="18"/>
      <c r="AI263" s="18"/>
      <c r="AJ263" s="18"/>
      <c r="AK263" s="35"/>
      <c r="AL263" s="37"/>
      <c r="BR263" s="6"/>
    </row>
    <row r="264" spans="1:70" ht="15">
      <c r="A264" s="23"/>
      <c r="B264" s="23" t="s">
        <v>505</v>
      </c>
      <c r="C264" s="24" t="s">
        <v>506</v>
      </c>
      <c r="D264" s="25" t="s">
        <v>52</v>
      </c>
      <c r="E264" s="26">
        <v>3.89</v>
      </c>
      <c r="F264" s="26">
        <v>4.0845</v>
      </c>
      <c r="G264" s="27">
        <v>4.49295</v>
      </c>
      <c r="H264" s="27">
        <v>4.926519675</v>
      </c>
      <c r="I264" s="28" t="s">
        <v>100</v>
      </c>
      <c r="J264" s="29">
        <f t="shared" si="278"/>
        <v>5</v>
      </c>
      <c r="K264" s="29">
        <f t="shared" si="279"/>
        <v>10.000000000000014</v>
      </c>
      <c r="L264" s="30">
        <f t="shared" si="280"/>
        <v>4.982681550000001</v>
      </c>
      <c r="M264" s="30">
        <f t="shared" si="281"/>
        <v>5.1579066000000005</v>
      </c>
      <c r="N264" s="31">
        <f t="shared" si="282"/>
        <v>4.55135835</v>
      </c>
      <c r="O264" s="31">
        <f t="shared" si="283"/>
        <v>5.301680999999999</v>
      </c>
      <c r="P264" s="31">
        <f t="shared" si="284"/>
        <v>5.661117000000001</v>
      </c>
      <c r="Q264" s="31">
        <f t="shared" si="285"/>
        <v>5.112977100000001</v>
      </c>
      <c r="R264" s="31">
        <f t="shared" si="286"/>
        <v>5.647638150000001</v>
      </c>
      <c r="S264" s="31">
        <f t="shared" si="287"/>
        <v>6.189038625000001</v>
      </c>
      <c r="T264" s="36">
        <f t="shared" si="288"/>
        <v>4.926519675</v>
      </c>
      <c r="U264" s="32"/>
      <c r="V264" s="32"/>
      <c r="W264" s="20"/>
      <c r="X264" s="20"/>
      <c r="Y264" s="20"/>
      <c r="Z264" s="20"/>
      <c r="AA264" s="20"/>
      <c r="AB264" s="21"/>
      <c r="AC264" s="20"/>
      <c r="AD264" s="20"/>
      <c r="AE264" s="18"/>
      <c r="AF264" s="18"/>
      <c r="AG264" s="18"/>
      <c r="AH264" s="18"/>
      <c r="AI264" s="18"/>
      <c r="AJ264" s="18"/>
      <c r="AK264" s="35"/>
      <c r="AL264" s="37"/>
      <c r="BR264" s="6"/>
    </row>
    <row r="265" spans="1:70" ht="15">
      <c r="A265" s="23"/>
      <c r="B265" s="23" t="s">
        <v>507</v>
      </c>
      <c r="C265" s="24" t="s">
        <v>508</v>
      </c>
      <c r="D265" s="25" t="s">
        <v>52</v>
      </c>
      <c r="E265" s="26">
        <v>4.72</v>
      </c>
      <c r="F265" s="26">
        <v>4.956</v>
      </c>
      <c r="G265" s="27">
        <v>5.4516</v>
      </c>
      <c r="H265" s="27">
        <v>5.9776794</v>
      </c>
      <c r="I265" s="28" t="s">
        <v>100</v>
      </c>
      <c r="J265" s="29">
        <f t="shared" si="278"/>
        <v>5</v>
      </c>
      <c r="K265" s="29">
        <f t="shared" si="279"/>
        <v>9.999999999999986</v>
      </c>
      <c r="L265" s="30">
        <f t="shared" si="280"/>
        <v>6.0458244</v>
      </c>
      <c r="M265" s="30">
        <f t="shared" si="281"/>
        <v>6.258436799999999</v>
      </c>
      <c r="N265" s="31">
        <f t="shared" si="282"/>
        <v>5.522470800000001</v>
      </c>
      <c r="O265" s="31">
        <f t="shared" si="283"/>
        <v>6.432888</v>
      </c>
      <c r="P265" s="31">
        <f t="shared" si="284"/>
        <v>6.869016</v>
      </c>
      <c r="Q265" s="31">
        <f t="shared" si="285"/>
        <v>6.203920800000001</v>
      </c>
      <c r="R265" s="31">
        <f t="shared" si="286"/>
        <v>6.852661200000001</v>
      </c>
      <c r="S265" s="31">
        <f t="shared" si="287"/>
        <v>7.5095790000000004</v>
      </c>
      <c r="T265" s="36">
        <f t="shared" si="288"/>
        <v>5.9776794</v>
      </c>
      <c r="U265" s="32"/>
      <c r="V265" s="32"/>
      <c r="W265" s="20"/>
      <c r="X265" s="20"/>
      <c r="Y265" s="20"/>
      <c r="Z265" s="20"/>
      <c r="AA265" s="20"/>
      <c r="AB265" s="21"/>
      <c r="AC265" s="20"/>
      <c r="AD265" s="20"/>
      <c r="AE265" s="18"/>
      <c r="AF265" s="18"/>
      <c r="AG265" s="18"/>
      <c r="AH265" s="18"/>
      <c r="AI265" s="18"/>
      <c r="AJ265" s="18"/>
      <c r="AK265" s="35"/>
      <c r="AL265" s="37"/>
      <c r="BR265" s="6"/>
    </row>
    <row r="266" spans="1:70" ht="15">
      <c r="A266" s="23"/>
      <c r="B266" s="23" t="s">
        <v>509</v>
      </c>
      <c r="C266" s="24" t="s">
        <v>510</v>
      </c>
      <c r="D266" s="25" t="s">
        <v>52</v>
      </c>
      <c r="E266" s="26">
        <v>5.77</v>
      </c>
      <c r="F266" s="26">
        <v>6.0585</v>
      </c>
      <c r="G266" s="27">
        <v>6.66435</v>
      </c>
      <c r="H266" s="27">
        <v>7.307459775</v>
      </c>
      <c r="I266" s="28" t="s">
        <v>100</v>
      </c>
      <c r="J266" s="29">
        <f t="shared" si="278"/>
        <v>5</v>
      </c>
      <c r="K266" s="29">
        <f t="shared" si="279"/>
        <v>9.999999999999986</v>
      </c>
      <c r="L266" s="30">
        <f t="shared" si="280"/>
        <v>7.39076415</v>
      </c>
      <c r="M266" s="30">
        <f t="shared" si="281"/>
        <v>7.650673799999999</v>
      </c>
      <c r="N266" s="31">
        <f t="shared" si="282"/>
        <v>6.75098655</v>
      </c>
      <c r="O266" s="31">
        <f t="shared" si="283"/>
        <v>7.863933</v>
      </c>
      <c r="P266" s="31">
        <f t="shared" si="284"/>
        <v>8.397081</v>
      </c>
      <c r="Q266" s="31">
        <f t="shared" si="285"/>
        <v>7.5840303</v>
      </c>
      <c r="R266" s="31">
        <f t="shared" si="286"/>
        <v>8.377087950000002</v>
      </c>
      <c r="S266" s="31">
        <f t="shared" si="287"/>
        <v>9.180142125000001</v>
      </c>
      <c r="T266" s="36">
        <f t="shared" si="288"/>
        <v>7.307459775</v>
      </c>
      <c r="U266" s="32"/>
      <c r="V266" s="32"/>
      <c r="W266" s="20"/>
      <c r="X266" s="20"/>
      <c r="Y266" s="20"/>
      <c r="Z266" s="20"/>
      <c r="AA266" s="20"/>
      <c r="AB266" s="21"/>
      <c r="AC266" s="20"/>
      <c r="AD266" s="20"/>
      <c r="AE266" s="18"/>
      <c r="AF266" s="18"/>
      <c r="AG266" s="18"/>
      <c r="AH266" s="18"/>
      <c r="AI266" s="18"/>
      <c r="AJ266" s="18"/>
      <c r="AK266" s="35"/>
      <c r="AL266" s="37"/>
      <c r="BR266" s="6"/>
    </row>
    <row r="267" spans="1:70" ht="15">
      <c r="A267" s="23"/>
      <c r="B267" s="23" t="s">
        <v>511</v>
      </c>
      <c r="C267" s="24" t="s">
        <v>512</v>
      </c>
      <c r="D267" s="25" t="s">
        <v>52</v>
      </c>
      <c r="E267" s="26">
        <v>7.15</v>
      </c>
      <c r="F267" s="26">
        <v>7.5075</v>
      </c>
      <c r="G267" s="27">
        <v>8.25825</v>
      </c>
      <c r="H267" s="27">
        <v>9.055171125</v>
      </c>
      <c r="I267" s="28" t="s">
        <v>100</v>
      </c>
      <c r="J267" s="29">
        <f t="shared" si="278"/>
        <v>5</v>
      </c>
      <c r="K267" s="29">
        <f t="shared" si="279"/>
        <v>10.000000000000014</v>
      </c>
      <c r="L267" s="30">
        <f t="shared" si="280"/>
        <v>9.15839925</v>
      </c>
      <c r="M267" s="30">
        <f t="shared" si="281"/>
        <v>9.480471</v>
      </c>
      <c r="N267" s="31">
        <f t="shared" si="282"/>
        <v>8.36560725</v>
      </c>
      <c r="O267" s="31">
        <f t="shared" si="283"/>
        <v>9.744734999999999</v>
      </c>
      <c r="P267" s="31">
        <f t="shared" si="284"/>
        <v>10.405394999999999</v>
      </c>
      <c r="Q267" s="31">
        <f t="shared" si="285"/>
        <v>9.397888499999999</v>
      </c>
      <c r="R267" s="31">
        <f t="shared" si="286"/>
        <v>10.38062025</v>
      </c>
      <c r="S267" s="31">
        <f t="shared" si="287"/>
        <v>11.375739375</v>
      </c>
      <c r="T267" s="36">
        <f t="shared" si="288"/>
        <v>9.055171125</v>
      </c>
      <c r="U267" s="32"/>
      <c r="V267" s="32"/>
      <c r="W267" s="20"/>
      <c r="X267" s="20"/>
      <c r="Y267" s="20"/>
      <c r="Z267" s="20"/>
      <c r="AA267" s="20"/>
      <c r="AB267" s="21"/>
      <c r="AC267" s="20"/>
      <c r="AD267" s="20"/>
      <c r="AE267" s="18"/>
      <c r="AF267" s="18"/>
      <c r="AG267" s="18"/>
      <c r="AH267" s="18"/>
      <c r="AI267" s="18"/>
      <c r="AJ267" s="18"/>
      <c r="AK267" s="35"/>
      <c r="AL267" s="37"/>
      <c r="BR267" s="6"/>
    </row>
    <row r="268" spans="1:70" ht="15">
      <c r="A268" s="23"/>
      <c r="B268" s="23" t="s">
        <v>513</v>
      </c>
      <c r="C268" s="24" t="s">
        <v>514</v>
      </c>
      <c r="D268" s="25" t="s">
        <v>52</v>
      </c>
      <c r="E268" s="26">
        <v>8.89</v>
      </c>
      <c r="F268" s="26">
        <v>9.3345</v>
      </c>
      <c r="G268" s="27">
        <v>10.26795</v>
      </c>
      <c r="H268" s="27">
        <v>11.258807175</v>
      </c>
      <c r="I268" s="28" t="s">
        <v>100</v>
      </c>
      <c r="J268" s="29">
        <f t="shared" si="278"/>
        <v>5</v>
      </c>
      <c r="K268" s="29">
        <f t="shared" si="279"/>
        <v>10.000000000000014</v>
      </c>
      <c r="L268" s="30">
        <f t="shared" si="280"/>
        <v>11.38715655</v>
      </c>
      <c r="M268" s="30">
        <f t="shared" si="281"/>
        <v>11.7876066</v>
      </c>
      <c r="N268" s="31">
        <f t="shared" si="282"/>
        <v>10.40143335</v>
      </c>
      <c r="O268" s="31">
        <f t="shared" si="283"/>
        <v>12.116181</v>
      </c>
      <c r="P268" s="31">
        <f t="shared" si="284"/>
        <v>12.937617</v>
      </c>
      <c r="Q268" s="31">
        <f t="shared" si="285"/>
        <v>11.684927100000001</v>
      </c>
      <c r="R268" s="31">
        <f t="shared" si="286"/>
        <v>12.90681315</v>
      </c>
      <c r="S268" s="31">
        <f t="shared" si="287"/>
        <v>14.144101125</v>
      </c>
      <c r="T268" s="36">
        <f t="shared" si="288"/>
        <v>11.258807175</v>
      </c>
      <c r="U268" s="32"/>
      <c r="V268" s="32"/>
      <c r="W268" s="20"/>
      <c r="X268" s="20"/>
      <c r="Y268" s="20"/>
      <c r="Z268" s="20"/>
      <c r="AA268" s="20"/>
      <c r="AB268" s="21"/>
      <c r="AC268" s="20"/>
      <c r="AD268" s="20"/>
      <c r="AE268" s="18"/>
      <c r="AF268" s="18"/>
      <c r="AG268" s="18"/>
      <c r="AH268" s="18"/>
      <c r="AI268" s="18"/>
      <c r="AJ268" s="18"/>
      <c r="AK268" s="35"/>
      <c r="AL268" s="37"/>
      <c r="BR268" s="6"/>
    </row>
    <row r="269" spans="1:70" ht="15">
      <c r="A269" s="23"/>
      <c r="B269" s="23" t="s">
        <v>515</v>
      </c>
      <c r="C269" s="24" t="s">
        <v>516</v>
      </c>
      <c r="D269" s="25" t="s">
        <v>52</v>
      </c>
      <c r="E269" s="26">
        <v>11.41</v>
      </c>
      <c r="F269" s="26">
        <v>11.9805</v>
      </c>
      <c r="G269" s="27">
        <v>13.17855</v>
      </c>
      <c r="H269" s="27">
        <v>14.450280074999998</v>
      </c>
      <c r="I269" s="28" t="s">
        <v>100</v>
      </c>
      <c r="J269" s="29">
        <f t="shared" si="278"/>
        <v>4.999999999999986</v>
      </c>
      <c r="K269" s="29">
        <f t="shared" si="279"/>
        <v>10.000000000000014</v>
      </c>
      <c r="L269" s="30">
        <f t="shared" si="280"/>
        <v>14.61501195</v>
      </c>
      <c r="M269" s="30">
        <f t="shared" si="281"/>
        <v>15.128975399999998</v>
      </c>
      <c r="N269" s="31">
        <f t="shared" si="282"/>
        <v>13.349871149999998</v>
      </c>
      <c r="O269" s="31">
        <f t="shared" si="283"/>
        <v>15.550689</v>
      </c>
      <c r="P269" s="31">
        <f t="shared" si="284"/>
        <v>16.604972999999998</v>
      </c>
      <c r="Q269" s="31">
        <f t="shared" si="285"/>
        <v>14.997189899999999</v>
      </c>
      <c r="R269" s="31">
        <f t="shared" si="286"/>
        <v>16.56543735</v>
      </c>
      <c r="S269" s="31">
        <f t="shared" si="287"/>
        <v>18.153452625</v>
      </c>
      <c r="T269" s="36">
        <f t="shared" si="288"/>
        <v>14.450280074999998</v>
      </c>
      <c r="U269" s="32"/>
      <c r="V269" s="32"/>
      <c r="W269" s="20"/>
      <c r="X269" s="20"/>
      <c r="Y269" s="20"/>
      <c r="Z269" s="20"/>
      <c r="AA269" s="20"/>
      <c r="AB269" s="21"/>
      <c r="AC269" s="20"/>
      <c r="AD269" s="20"/>
      <c r="AE269" s="18"/>
      <c r="AF269" s="18"/>
      <c r="AG269" s="18"/>
      <c r="AH269" s="18"/>
      <c r="AI269" s="18"/>
      <c r="AJ269" s="18"/>
      <c r="AK269" s="35"/>
      <c r="AL269" s="37"/>
      <c r="BR269" s="6"/>
    </row>
    <row r="270" spans="1:70" ht="15">
      <c r="A270" s="23"/>
      <c r="B270" s="23" t="s">
        <v>517</v>
      </c>
      <c r="C270" s="24" t="s">
        <v>518</v>
      </c>
      <c r="D270" s="25" t="s">
        <v>52</v>
      </c>
      <c r="E270" s="26">
        <v>15.57</v>
      </c>
      <c r="F270" s="26">
        <v>16.3485</v>
      </c>
      <c r="G270" s="27">
        <v>17.98335</v>
      </c>
      <c r="H270" s="27">
        <v>19.718743275</v>
      </c>
      <c r="I270" s="28" t="s">
        <v>100</v>
      </c>
      <c r="J270" s="29">
        <f t="shared" si="278"/>
        <v>5</v>
      </c>
      <c r="K270" s="29">
        <f t="shared" si="279"/>
        <v>10.000000000000014</v>
      </c>
      <c r="L270" s="30">
        <f t="shared" si="280"/>
        <v>19.943535150000002</v>
      </c>
      <c r="M270" s="30">
        <f t="shared" si="281"/>
        <v>20.6448858</v>
      </c>
      <c r="N270" s="31">
        <f t="shared" si="282"/>
        <v>18.21713355</v>
      </c>
      <c r="O270" s="31">
        <f t="shared" si="283"/>
        <v>21.220353</v>
      </c>
      <c r="P270" s="31">
        <f t="shared" si="284"/>
        <v>22.659021</v>
      </c>
      <c r="Q270" s="31">
        <f t="shared" si="285"/>
        <v>20.4650523</v>
      </c>
      <c r="R270" s="31">
        <f t="shared" si="286"/>
        <v>22.605070949999998</v>
      </c>
      <c r="S270" s="31">
        <f t="shared" si="287"/>
        <v>24.772064625000002</v>
      </c>
      <c r="T270" s="36">
        <f t="shared" si="288"/>
        <v>19.718743275</v>
      </c>
      <c r="U270" s="32"/>
      <c r="V270" s="32"/>
      <c r="W270" s="20"/>
      <c r="X270" s="20"/>
      <c r="Y270" s="20"/>
      <c r="Z270" s="20"/>
      <c r="AA270" s="20"/>
      <c r="AB270" s="21"/>
      <c r="AC270" s="20"/>
      <c r="AD270" s="20"/>
      <c r="AE270" s="18"/>
      <c r="AF270" s="18"/>
      <c r="AG270" s="18"/>
      <c r="AH270" s="18"/>
      <c r="AI270" s="18"/>
      <c r="AJ270" s="18"/>
      <c r="AK270" s="35"/>
      <c r="AL270" s="37"/>
      <c r="BR270" s="6"/>
    </row>
    <row r="271" spans="1:70" ht="15">
      <c r="A271" s="23"/>
      <c r="B271" s="23" t="s">
        <v>519</v>
      </c>
      <c r="C271" s="24" t="s">
        <v>520</v>
      </c>
      <c r="D271" s="25" t="s">
        <v>52</v>
      </c>
      <c r="E271" s="26">
        <v>18.28</v>
      </c>
      <c r="F271" s="26">
        <v>19.194</v>
      </c>
      <c r="G271" s="27">
        <v>21.1134</v>
      </c>
      <c r="H271" s="27">
        <v>23.150843099999996</v>
      </c>
      <c r="I271" s="28" t="s">
        <v>100</v>
      </c>
      <c r="J271" s="29">
        <f t="shared" si="278"/>
        <v>4.999999999999986</v>
      </c>
      <c r="K271" s="29">
        <f t="shared" si="279"/>
        <v>10.000000000000014</v>
      </c>
      <c r="L271" s="30">
        <f t="shared" si="280"/>
        <v>23.414760599999997</v>
      </c>
      <c r="M271" s="30">
        <f t="shared" si="281"/>
        <v>24.238183199999998</v>
      </c>
      <c r="N271" s="31">
        <f t="shared" si="282"/>
        <v>21.387874199999995</v>
      </c>
      <c r="O271" s="31">
        <f t="shared" si="283"/>
        <v>24.913811999999997</v>
      </c>
      <c r="P271" s="31">
        <f t="shared" si="284"/>
        <v>26.602883999999996</v>
      </c>
      <c r="Q271" s="31">
        <f t="shared" si="285"/>
        <v>24.027049199999997</v>
      </c>
      <c r="R271" s="31">
        <f t="shared" si="286"/>
        <v>26.539543799999997</v>
      </c>
      <c r="S271" s="31">
        <f t="shared" si="287"/>
        <v>29.0837085</v>
      </c>
      <c r="T271" s="36">
        <f t="shared" si="288"/>
        <v>23.150843099999996</v>
      </c>
      <c r="U271" s="32"/>
      <c r="V271" s="32"/>
      <c r="W271" s="20"/>
      <c r="X271" s="20"/>
      <c r="Y271" s="20"/>
      <c r="Z271" s="20"/>
      <c r="AA271" s="20"/>
      <c r="AB271" s="21"/>
      <c r="AC271" s="20"/>
      <c r="AD271" s="20"/>
      <c r="AE271" s="18"/>
      <c r="AF271" s="18"/>
      <c r="AG271" s="18"/>
      <c r="AH271" s="18"/>
      <c r="AI271" s="18"/>
      <c r="AJ271" s="18"/>
      <c r="AK271" s="35"/>
      <c r="AL271" s="37"/>
      <c r="BR271" s="6"/>
    </row>
    <row r="272" spans="1:70" ht="15">
      <c r="A272" s="23"/>
      <c r="B272" s="23" t="s">
        <v>521</v>
      </c>
      <c r="C272" s="24" t="s">
        <v>522</v>
      </c>
      <c r="D272" s="25" t="s">
        <v>52</v>
      </c>
      <c r="E272" s="26">
        <v>22.62</v>
      </c>
      <c r="F272" s="26">
        <v>23.751</v>
      </c>
      <c r="G272" s="27">
        <v>26.1261</v>
      </c>
      <c r="H272" s="27">
        <v>28.647268649999994</v>
      </c>
      <c r="I272" s="28" t="s">
        <v>100</v>
      </c>
      <c r="J272" s="29">
        <f t="shared" si="278"/>
        <v>5</v>
      </c>
      <c r="K272" s="29">
        <f t="shared" si="279"/>
        <v>10.000000000000014</v>
      </c>
      <c r="L272" s="30">
        <f t="shared" si="280"/>
        <v>28.9738449</v>
      </c>
      <c r="M272" s="30">
        <f t="shared" si="281"/>
        <v>29.992762799999998</v>
      </c>
      <c r="N272" s="31">
        <f t="shared" si="282"/>
        <v>26.465739299999996</v>
      </c>
      <c r="O272" s="31">
        <f t="shared" si="283"/>
        <v>30.828797999999995</v>
      </c>
      <c r="P272" s="31">
        <f t="shared" si="284"/>
        <v>32.918886</v>
      </c>
      <c r="Q272" s="31">
        <f t="shared" si="285"/>
        <v>29.731501799999997</v>
      </c>
      <c r="R272" s="31">
        <f t="shared" si="286"/>
        <v>32.840507699999996</v>
      </c>
      <c r="S272" s="31">
        <f t="shared" si="287"/>
        <v>35.98870275</v>
      </c>
      <c r="T272" s="36">
        <f t="shared" si="288"/>
        <v>28.647268649999994</v>
      </c>
      <c r="U272" s="32"/>
      <c r="V272" s="32"/>
      <c r="W272" s="20"/>
      <c r="X272" s="20"/>
      <c r="Y272" s="20"/>
      <c r="Z272" s="20"/>
      <c r="AA272" s="20"/>
      <c r="AB272" s="21"/>
      <c r="AC272" s="20"/>
      <c r="AD272" s="20"/>
      <c r="AE272" s="18"/>
      <c r="AF272" s="18"/>
      <c r="AG272" s="18"/>
      <c r="AH272" s="18"/>
      <c r="AI272" s="18"/>
      <c r="AJ272" s="18"/>
      <c r="AK272" s="35"/>
      <c r="AL272" s="37"/>
      <c r="BR272" s="6"/>
    </row>
    <row r="273" spans="1:70" ht="15">
      <c r="A273" s="23"/>
      <c r="B273" s="23" t="s">
        <v>523</v>
      </c>
      <c r="C273" s="24" t="s">
        <v>524</v>
      </c>
      <c r="D273" s="25" t="s">
        <v>52</v>
      </c>
      <c r="E273" s="26">
        <v>27.5</v>
      </c>
      <c r="F273" s="26">
        <v>28.875</v>
      </c>
      <c r="G273" s="27">
        <v>31.7625</v>
      </c>
      <c r="H273" s="27">
        <v>34.82758125</v>
      </c>
      <c r="I273" s="28" t="s">
        <v>100</v>
      </c>
      <c r="J273" s="29">
        <f t="shared" si="278"/>
        <v>5</v>
      </c>
      <c r="K273" s="29">
        <f t="shared" si="279"/>
        <v>9.999999999999986</v>
      </c>
      <c r="L273" s="30">
        <f t="shared" si="280"/>
        <v>35.2246125</v>
      </c>
      <c r="M273" s="30">
        <f t="shared" si="281"/>
        <v>36.46335</v>
      </c>
      <c r="N273" s="31">
        <f t="shared" si="282"/>
        <v>32.1754125</v>
      </c>
      <c r="O273" s="31">
        <f t="shared" si="283"/>
        <v>37.47975</v>
      </c>
      <c r="P273" s="31">
        <f t="shared" si="284"/>
        <v>40.02075</v>
      </c>
      <c r="Q273" s="31">
        <f t="shared" si="285"/>
        <v>36.145725000000006</v>
      </c>
      <c r="R273" s="31">
        <f t="shared" si="286"/>
        <v>39.9254625</v>
      </c>
      <c r="S273" s="31">
        <f t="shared" si="287"/>
        <v>43.752843750000004</v>
      </c>
      <c r="T273" s="36">
        <f t="shared" si="288"/>
        <v>34.82758125</v>
      </c>
      <c r="U273" s="32"/>
      <c r="V273" s="32"/>
      <c r="W273" s="20"/>
      <c r="X273" s="20"/>
      <c r="Y273" s="20"/>
      <c r="Z273" s="20"/>
      <c r="AA273" s="20"/>
      <c r="AB273" s="21"/>
      <c r="AC273" s="20"/>
      <c r="AD273" s="20"/>
      <c r="AE273" s="18"/>
      <c r="AF273" s="18"/>
      <c r="AG273" s="18"/>
      <c r="AH273" s="18"/>
      <c r="AI273" s="18"/>
      <c r="AJ273" s="18"/>
      <c r="AK273" s="35"/>
      <c r="AL273" s="37"/>
      <c r="BR273" s="6"/>
    </row>
    <row r="274" spans="1:70" ht="15">
      <c r="A274" s="23"/>
      <c r="B274" s="23" t="s">
        <v>525</v>
      </c>
      <c r="C274" s="24" t="s">
        <v>526</v>
      </c>
      <c r="D274" s="25" t="s">
        <v>52</v>
      </c>
      <c r="E274" s="26">
        <v>35.65</v>
      </c>
      <c r="F274" s="26">
        <v>37.4325</v>
      </c>
      <c r="G274" s="27">
        <v>41.17575</v>
      </c>
      <c r="H274" s="27">
        <v>45.149209875</v>
      </c>
      <c r="I274" s="28" t="s">
        <v>100</v>
      </c>
      <c r="J274" s="29">
        <f t="shared" si="278"/>
        <v>5</v>
      </c>
      <c r="K274" s="29">
        <f t="shared" si="279"/>
        <v>10.000000000000014</v>
      </c>
      <c r="L274" s="30">
        <f t="shared" si="280"/>
        <v>45.66390675</v>
      </c>
      <c r="M274" s="30">
        <f t="shared" si="281"/>
        <v>47.269760999999995</v>
      </c>
      <c r="N274" s="31">
        <f t="shared" si="282"/>
        <v>41.71103474999999</v>
      </c>
      <c r="O274" s="31">
        <f t="shared" si="283"/>
        <v>48.587385</v>
      </c>
      <c r="P274" s="31">
        <f t="shared" si="284"/>
        <v>51.88144499999999</v>
      </c>
      <c r="Q274" s="31">
        <f t="shared" si="285"/>
        <v>46.858003499999995</v>
      </c>
      <c r="R274" s="31">
        <f t="shared" si="286"/>
        <v>51.75791775</v>
      </c>
      <c r="S274" s="31">
        <f t="shared" si="287"/>
        <v>56.719595625</v>
      </c>
      <c r="T274" s="36">
        <f t="shared" si="288"/>
        <v>45.149209875</v>
      </c>
      <c r="U274" s="32"/>
      <c r="V274" s="32"/>
      <c r="W274" s="20"/>
      <c r="X274" s="20"/>
      <c r="Y274" s="20"/>
      <c r="Z274" s="20"/>
      <c r="AA274" s="20"/>
      <c r="AB274" s="21"/>
      <c r="AC274" s="20"/>
      <c r="AD274" s="20"/>
      <c r="AE274" s="18"/>
      <c r="AF274" s="18"/>
      <c r="AG274" s="18"/>
      <c r="AH274" s="18"/>
      <c r="AI274" s="18"/>
      <c r="AJ274" s="18"/>
      <c r="AK274" s="35"/>
      <c r="AL274" s="37"/>
      <c r="BR274" s="6"/>
    </row>
    <row r="275" spans="1:70" ht="15">
      <c r="A275" s="23"/>
      <c r="B275" s="23" t="s">
        <v>527</v>
      </c>
      <c r="C275" s="24" t="s">
        <v>384</v>
      </c>
      <c r="D275" s="25" t="s">
        <v>52</v>
      </c>
      <c r="E275" s="26">
        <v>38.53</v>
      </c>
      <c r="F275" s="26">
        <v>40.4565</v>
      </c>
      <c r="G275" s="27">
        <v>44.50215</v>
      </c>
      <c r="H275" s="27">
        <v>48.796607475</v>
      </c>
      <c r="I275" s="28" t="s">
        <v>100</v>
      </c>
      <c r="J275" s="29">
        <f t="shared" si="278"/>
        <v>4.999999999999986</v>
      </c>
      <c r="K275" s="29">
        <f t="shared" si="279"/>
        <v>10.000000000000014</v>
      </c>
      <c r="L275" s="30">
        <f t="shared" si="280"/>
        <v>49.35288435</v>
      </c>
      <c r="M275" s="30">
        <f t="shared" si="281"/>
        <v>51.088468199999994</v>
      </c>
      <c r="N275" s="31">
        <f t="shared" si="282"/>
        <v>45.08067795</v>
      </c>
      <c r="O275" s="31">
        <f t="shared" si="283"/>
        <v>52.512537</v>
      </c>
      <c r="P275" s="31">
        <f t="shared" si="284"/>
        <v>56.072708999999996</v>
      </c>
      <c r="Q275" s="31">
        <f t="shared" si="285"/>
        <v>50.6434467</v>
      </c>
      <c r="R275" s="31">
        <f t="shared" si="286"/>
        <v>55.93920255</v>
      </c>
      <c r="S275" s="31">
        <f t="shared" si="287"/>
        <v>61.301711624999996</v>
      </c>
      <c r="T275" s="36">
        <f t="shared" si="288"/>
        <v>48.796607475</v>
      </c>
      <c r="U275" s="32"/>
      <c r="V275" s="32"/>
      <c r="W275" s="20"/>
      <c r="X275" s="20"/>
      <c r="Y275" s="20"/>
      <c r="Z275" s="20"/>
      <c r="AA275" s="20"/>
      <c r="AB275" s="21"/>
      <c r="AC275" s="20"/>
      <c r="AD275" s="20"/>
      <c r="AE275" s="18"/>
      <c r="AF275" s="18"/>
      <c r="AG275" s="18"/>
      <c r="AH275" s="18"/>
      <c r="AI275" s="18"/>
      <c r="AJ275" s="18"/>
      <c r="AK275" s="35"/>
      <c r="AL275" s="37"/>
      <c r="BR275" s="6"/>
    </row>
    <row r="276" spans="1:70" ht="15">
      <c r="A276" s="23"/>
      <c r="B276" s="23" t="s">
        <v>528</v>
      </c>
      <c r="C276" s="24" t="s">
        <v>529</v>
      </c>
      <c r="D276" s="38"/>
      <c r="E276" s="26"/>
      <c r="F276" s="26"/>
      <c r="G276" s="27"/>
      <c r="H276" s="27"/>
      <c r="I276" s="18"/>
      <c r="J276" s="39"/>
      <c r="K276" s="39"/>
      <c r="L276" s="30"/>
      <c r="M276" s="30"/>
      <c r="N276" s="31"/>
      <c r="O276" s="31"/>
      <c r="P276" s="31"/>
      <c r="Q276" s="31"/>
      <c r="R276" s="31"/>
      <c r="S276" s="31"/>
      <c r="T276" s="19"/>
      <c r="U276" s="32"/>
      <c r="V276" s="32"/>
      <c r="W276" s="20"/>
      <c r="X276" s="20"/>
      <c r="Y276" s="20"/>
      <c r="Z276" s="20"/>
      <c r="AA276" s="20"/>
      <c r="AB276" s="21"/>
      <c r="AC276" s="20"/>
      <c r="AD276" s="20"/>
      <c r="AE276" s="18"/>
      <c r="AF276" s="18"/>
      <c r="AG276" s="18"/>
      <c r="AH276" s="18"/>
      <c r="AI276" s="18"/>
      <c r="AJ276" s="18"/>
      <c r="AK276" s="35"/>
      <c r="AL276" s="37"/>
      <c r="BR276" s="6"/>
    </row>
    <row r="277" spans="1:70" ht="15">
      <c r="A277" s="23"/>
      <c r="B277" s="23" t="s">
        <v>530</v>
      </c>
      <c r="C277" s="24" t="s">
        <v>531</v>
      </c>
      <c r="D277" s="25" t="s">
        <v>26</v>
      </c>
      <c r="E277" s="26">
        <v>44.18</v>
      </c>
      <c r="F277" s="26">
        <v>46.389</v>
      </c>
      <c r="G277" s="27">
        <v>51.0279</v>
      </c>
      <c r="H277" s="27">
        <v>60.212922</v>
      </c>
      <c r="I277" s="28" t="s">
        <v>13</v>
      </c>
      <c r="J277" s="29">
        <f aca="true" t="shared" si="289" ref="J277:J306">(F277/E277*100)-100</f>
        <v>5</v>
      </c>
      <c r="K277" s="29">
        <f aca="true" t="shared" si="290" ref="K277:K306">(G277/F277*100)-100</f>
        <v>10.000000000000014</v>
      </c>
      <c r="L277" s="30">
        <f aca="true" t="shared" si="291" ref="L277:L306">+G277*1.109</f>
        <v>56.589941100000004</v>
      </c>
      <c r="M277" s="30">
        <f aca="true" t="shared" si="292" ref="M277:M306">+G277*1.148</f>
        <v>58.5800292</v>
      </c>
      <c r="N277" s="31">
        <f aca="true" t="shared" si="293" ref="N277:N306">+G277*(100+(16.3-J277-K277))/100</f>
        <v>51.691262699999996</v>
      </c>
      <c r="O277" s="36">
        <f aca="true" t="shared" si="294" ref="O277:O306">+G277*(100+(33-J277-K277))/100</f>
        <v>60.212922</v>
      </c>
      <c r="P277" s="31">
        <f aca="true" t="shared" si="295" ref="P277:P306">+G277*(100+(67.5+14.5)/2-J277-K277)/100</f>
        <v>64.295154</v>
      </c>
      <c r="Q277" s="31">
        <f aca="true" t="shared" si="296" ref="Q277:Q306">+G277+(G277*0.5)*((67.5+14.5)/2-J277-K277)/100+(G277*0.5)*0.016</f>
        <v>58.0697502</v>
      </c>
      <c r="R277" s="31">
        <f aca="true" t="shared" si="297" ref="R277:R306">+G277*(100+(40.7-J277-K277))/100</f>
        <v>64.1420703</v>
      </c>
      <c r="S277" s="31">
        <f aca="true" t="shared" si="298" ref="S277:S306">+G277+(G277*0.5)*(88.9-J277-K277)/100+(G277*0.5)*0.016</f>
        <v>70.29093225</v>
      </c>
      <c r="T277" s="31"/>
      <c r="U277" s="32"/>
      <c r="V277" s="32"/>
      <c r="W277" s="20"/>
      <c r="X277" s="20"/>
      <c r="Y277" s="20"/>
      <c r="Z277" s="20"/>
      <c r="AA277" s="20"/>
      <c r="AB277" s="21"/>
      <c r="AC277" s="20"/>
      <c r="AD277" s="20"/>
      <c r="AE277" s="18"/>
      <c r="AF277" s="18"/>
      <c r="AG277" s="18"/>
      <c r="AH277" s="18"/>
      <c r="AI277" s="18"/>
      <c r="AJ277" s="18"/>
      <c r="AK277" s="35"/>
      <c r="AL277" s="37"/>
      <c r="BR277" s="6"/>
    </row>
    <row r="278" spans="1:70" ht="15">
      <c r="A278" s="23"/>
      <c r="B278" s="23" t="s">
        <v>532</v>
      </c>
      <c r="C278" s="24" t="s">
        <v>533</v>
      </c>
      <c r="D278" s="25" t="s">
        <v>26</v>
      </c>
      <c r="E278" s="26">
        <v>44.95</v>
      </c>
      <c r="F278" s="26">
        <v>47.1975</v>
      </c>
      <c r="G278" s="27">
        <v>51.91725</v>
      </c>
      <c r="H278" s="27">
        <v>61.26235500000001</v>
      </c>
      <c r="I278" s="28" t="s">
        <v>13</v>
      </c>
      <c r="J278" s="29">
        <f t="shared" si="289"/>
        <v>4.999999999999986</v>
      </c>
      <c r="K278" s="29">
        <f t="shared" si="290"/>
        <v>10.000000000000014</v>
      </c>
      <c r="L278" s="30">
        <f t="shared" si="291"/>
        <v>57.57623025</v>
      </c>
      <c r="M278" s="30">
        <f t="shared" si="292"/>
        <v>59.601003</v>
      </c>
      <c r="N278" s="31">
        <f t="shared" si="293"/>
        <v>52.59217425</v>
      </c>
      <c r="O278" s="36">
        <f t="shared" si="294"/>
        <v>61.26235500000001</v>
      </c>
      <c r="P278" s="31">
        <f t="shared" si="295"/>
        <v>65.415735</v>
      </c>
      <c r="Q278" s="31">
        <f t="shared" si="296"/>
        <v>59.0818305</v>
      </c>
      <c r="R278" s="31">
        <f t="shared" si="297"/>
        <v>65.25998325</v>
      </c>
      <c r="S278" s="31">
        <f t="shared" si="298"/>
        <v>71.51601187500002</v>
      </c>
      <c r="T278" s="31"/>
      <c r="U278" s="32"/>
      <c r="V278" s="32"/>
      <c r="W278" s="20"/>
      <c r="X278" s="20"/>
      <c r="Y278" s="20"/>
      <c r="Z278" s="20"/>
      <c r="AA278" s="20"/>
      <c r="AB278" s="21"/>
      <c r="AC278" s="20"/>
      <c r="AD278" s="20"/>
      <c r="AE278" s="18"/>
      <c r="AF278" s="18"/>
      <c r="AG278" s="18"/>
      <c r="AH278" s="18"/>
      <c r="AI278" s="18"/>
      <c r="AJ278" s="18"/>
      <c r="AK278" s="35"/>
      <c r="AL278" s="37"/>
      <c r="BR278" s="6"/>
    </row>
    <row r="279" spans="1:70" ht="15">
      <c r="A279" s="23"/>
      <c r="B279" s="23" t="s">
        <v>534</v>
      </c>
      <c r="C279" s="24" t="s">
        <v>535</v>
      </c>
      <c r="D279" s="25" t="s">
        <v>26</v>
      </c>
      <c r="E279" s="26">
        <v>48.34</v>
      </c>
      <c r="F279" s="26">
        <v>50.757</v>
      </c>
      <c r="G279" s="27">
        <v>55.8327</v>
      </c>
      <c r="H279" s="27">
        <v>65.882586</v>
      </c>
      <c r="I279" s="28" t="s">
        <v>13</v>
      </c>
      <c r="J279" s="29">
        <f t="shared" si="289"/>
        <v>4.999999999999986</v>
      </c>
      <c r="K279" s="29">
        <f t="shared" si="290"/>
        <v>10.000000000000014</v>
      </c>
      <c r="L279" s="30">
        <f t="shared" si="291"/>
        <v>61.918464300000004</v>
      </c>
      <c r="M279" s="30">
        <f t="shared" si="292"/>
        <v>64.0959396</v>
      </c>
      <c r="N279" s="31">
        <f t="shared" si="293"/>
        <v>56.5585251</v>
      </c>
      <c r="O279" s="36">
        <f t="shared" si="294"/>
        <v>65.882586</v>
      </c>
      <c r="P279" s="31">
        <f t="shared" si="295"/>
        <v>70.34920199999999</v>
      </c>
      <c r="Q279" s="31">
        <f t="shared" si="296"/>
        <v>63.5376126</v>
      </c>
      <c r="R279" s="31">
        <f t="shared" si="297"/>
        <v>70.1817039</v>
      </c>
      <c r="S279" s="31">
        <f t="shared" si="298"/>
        <v>76.90954425000001</v>
      </c>
      <c r="T279" s="31"/>
      <c r="U279" s="32"/>
      <c r="V279" s="32"/>
      <c r="W279" s="20"/>
      <c r="X279" s="20"/>
      <c r="Y279" s="20"/>
      <c r="Z279" s="20"/>
      <c r="AA279" s="20"/>
      <c r="AB279" s="21"/>
      <c r="AC279" s="20"/>
      <c r="AD279" s="20"/>
      <c r="AE279" s="18"/>
      <c r="AF279" s="18"/>
      <c r="AG279" s="18"/>
      <c r="AH279" s="18"/>
      <c r="AI279" s="18"/>
      <c r="AJ279" s="18"/>
      <c r="AK279" s="35"/>
      <c r="AL279" s="37"/>
      <c r="BR279" s="6"/>
    </row>
    <row r="280" spans="1:70" ht="15">
      <c r="A280" s="23"/>
      <c r="B280" s="23" t="s">
        <v>536</v>
      </c>
      <c r="C280" s="24" t="s">
        <v>537</v>
      </c>
      <c r="D280" s="25" t="s">
        <v>26</v>
      </c>
      <c r="E280" s="26">
        <v>52.32</v>
      </c>
      <c r="F280" s="26">
        <v>54.936</v>
      </c>
      <c r="G280" s="27">
        <v>60.4296</v>
      </c>
      <c r="H280" s="27">
        <v>71.30692799999998</v>
      </c>
      <c r="I280" s="28" t="s">
        <v>13</v>
      </c>
      <c r="J280" s="29">
        <f t="shared" si="289"/>
        <v>5</v>
      </c>
      <c r="K280" s="29">
        <f t="shared" si="290"/>
        <v>10.000000000000014</v>
      </c>
      <c r="L280" s="30">
        <f t="shared" si="291"/>
        <v>67.0164264</v>
      </c>
      <c r="M280" s="30">
        <f t="shared" si="292"/>
        <v>69.3731808</v>
      </c>
      <c r="N280" s="31">
        <f t="shared" si="293"/>
        <v>61.21518479999999</v>
      </c>
      <c r="O280" s="36">
        <f t="shared" si="294"/>
        <v>71.30692799999998</v>
      </c>
      <c r="P280" s="31">
        <f t="shared" si="295"/>
        <v>76.141296</v>
      </c>
      <c r="Q280" s="31">
        <f t="shared" si="296"/>
        <v>68.76888480000001</v>
      </c>
      <c r="R280" s="31">
        <f t="shared" si="297"/>
        <v>75.96000719999999</v>
      </c>
      <c r="S280" s="31">
        <f t="shared" si="298"/>
        <v>83.241774</v>
      </c>
      <c r="T280" s="31"/>
      <c r="U280" s="32"/>
      <c r="V280" s="32"/>
      <c r="W280" s="20"/>
      <c r="X280" s="20"/>
      <c r="Y280" s="20"/>
      <c r="Z280" s="20"/>
      <c r="AA280" s="20"/>
      <c r="AB280" s="21"/>
      <c r="AC280" s="20"/>
      <c r="AD280" s="20"/>
      <c r="AE280" s="18"/>
      <c r="AF280" s="18"/>
      <c r="AG280" s="18"/>
      <c r="AH280" s="18"/>
      <c r="AI280" s="18"/>
      <c r="AJ280" s="18"/>
      <c r="AK280" s="35"/>
      <c r="AL280" s="37"/>
      <c r="BR280" s="6"/>
    </row>
    <row r="281" spans="1:70" ht="15">
      <c r="A281" s="23"/>
      <c r="B281" s="23" t="s">
        <v>538</v>
      </c>
      <c r="C281" s="24" t="s">
        <v>539</v>
      </c>
      <c r="D281" s="25" t="s">
        <v>26</v>
      </c>
      <c r="E281" s="26">
        <v>56.77</v>
      </c>
      <c r="F281" s="26">
        <v>59.6085</v>
      </c>
      <c r="G281" s="27">
        <v>65.56935</v>
      </c>
      <c r="H281" s="27">
        <v>77.371833</v>
      </c>
      <c r="I281" s="28" t="s">
        <v>13</v>
      </c>
      <c r="J281" s="29">
        <f t="shared" si="289"/>
        <v>4.999999999999986</v>
      </c>
      <c r="K281" s="29">
        <f t="shared" si="290"/>
        <v>10.000000000000014</v>
      </c>
      <c r="L281" s="30">
        <f t="shared" si="291"/>
        <v>72.71640915</v>
      </c>
      <c r="M281" s="30">
        <f t="shared" si="292"/>
        <v>75.27361379999999</v>
      </c>
      <c r="N281" s="31">
        <f t="shared" si="293"/>
        <v>66.42175155</v>
      </c>
      <c r="O281" s="36">
        <f t="shared" si="294"/>
        <v>77.371833</v>
      </c>
      <c r="P281" s="31">
        <f t="shared" si="295"/>
        <v>82.61738099999998</v>
      </c>
      <c r="Q281" s="31">
        <f t="shared" si="296"/>
        <v>74.61792030000001</v>
      </c>
      <c r="R281" s="31">
        <f t="shared" si="297"/>
        <v>82.42067295000001</v>
      </c>
      <c r="S281" s="31">
        <f t="shared" si="298"/>
        <v>90.321779625</v>
      </c>
      <c r="T281" s="31"/>
      <c r="U281" s="32"/>
      <c r="V281" s="32"/>
      <c r="W281" s="20"/>
      <c r="X281" s="20"/>
      <c r="Y281" s="20"/>
      <c r="Z281" s="20"/>
      <c r="AA281" s="20"/>
      <c r="AB281" s="21"/>
      <c r="AC281" s="20"/>
      <c r="AD281" s="20"/>
      <c r="AE281" s="18"/>
      <c r="AF281" s="18"/>
      <c r="AG281" s="18"/>
      <c r="AH281" s="18"/>
      <c r="AI281" s="18"/>
      <c r="AJ281" s="18"/>
      <c r="AK281" s="35"/>
      <c r="AL281" s="37"/>
      <c r="BR281" s="6"/>
    </row>
    <row r="282" spans="1:70" ht="15">
      <c r="A282" s="23"/>
      <c r="B282" s="23" t="s">
        <v>540</v>
      </c>
      <c r="C282" s="24" t="s">
        <v>541</v>
      </c>
      <c r="D282" s="25" t="s">
        <v>26</v>
      </c>
      <c r="E282" s="26">
        <v>65.25</v>
      </c>
      <c r="F282" s="26">
        <v>68.5125</v>
      </c>
      <c r="G282" s="27">
        <v>75.36375</v>
      </c>
      <c r="H282" s="27">
        <v>88.929225</v>
      </c>
      <c r="I282" s="28" t="s">
        <v>13</v>
      </c>
      <c r="J282" s="29">
        <f t="shared" si="289"/>
        <v>5</v>
      </c>
      <c r="K282" s="29">
        <f t="shared" si="290"/>
        <v>9.999999999999986</v>
      </c>
      <c r="L282" s="30">
        <f t="shared" si="291"/>
        <v>83.57839874999999</v>
      </c>
      <c r="M282" s="30">
        <f t="shared" si="292"/>
        <v>86.51758499999998</v>
      </c>
      <c r="N282" s="31">
        <f t="shared" si="293"/>
        <v>76.34347875</v>
      </c>
      <c r="O282" s="36">
        <f t="shared" si="294"/>
        <v>88.929225</v>
      </c>
      <c r="P282" s="31">
        <f t="shared" si="295"/>
        <v>94.958325</v>
      </c>
      <c r="Q282" s="31">
        <f t="shared" si="296"/>
        <v>85.7639475</v>
      </c>
      <c r="R282" s="31">
        <f t="shared" si="297"/>
        <v>94.73223375000002</v>
      </c>
      <c r="S282" s="31">
        <f t="shared" si="298"/>
        <v>103.813565625</v>
      </c>
      <c r="T282" s="31"/>
      <c r="U282" s="32"/>
      <c r="V282" s="32"/>
      <c r="W282" s="20"/>
      <c r="X282" s="20"/>
      <c r="Y282" s="20"/>
      <c r="Z282" s="20"/>
      <c r="AA282" s="20"/>
      <c r="AB282" s="21"/>
      <c r="AC282" s="20"/>
      <c r="AD282" s="20"/>
      <c r="AE282" s="18"/>
      <c r="AF282" s="18"/>
      <c r="AG282" s="18"/>
      <c r="AH282" s="18"/>
      <c r="AI282" s="18"/>
      <c r="AJ282" s="18"/>
      <c r="AK282" s="35"/>
      <c r="AL282" s="37"/>
      <c r="BR282" s="6"/>
    </row>
    <row r="283" spans="1:70" ht="15">
      <c r="A283" s="23"/>
      <c r="B283" s="23" t="s">
        <v>542</v>
      </c>
      <c r="C283" s="24" t="s">
        <v>543</v>
      </c>
      <c r="D283" s="25" t="s">
        <v>26</v>
      </c>
      <c r="E283" s="26">
        <v>74.73</v>
      </c>
      <c r="F283" s="26">
        <v>78.4665</v>
      </c>
      <c r="G283" s="27">
        <v>86.31315</v>
      </c>
      <c r="H283" s="27">
        <v>101.84951700000002</v>
      </c>
      <c r="I283" s="28" t="s">
        <v>13</v>
      </c>
      <c r="J283" s="29">
        <f t="shared" si="289"/>
        <v>4.999999999999986</v>
      </c>
      <c r="K283" s="29">
        <f t="shared" si="290"/>
        <v>9.999999999999986</v>
      </c>
      <c r="L283" s="30">
        <f t="shared" si="291"/>
        <v>95.72128335</v>
      </c>
      <c r="M283" s="30">
        <f t="shared" si="292"/>
        <v>99.08749619999999</v>
      </c>
      <c r="N283" s="31">
        <f t="shared" si="293"/>
        <v>87.43522095000002</v>
      </c>
      <c r="O283" s="36">
        <f t="shared" si="294"/>
        <v>101.84951700000002</v>
      </c>
      <c r="P283" s="31">
        <f t="shared" si="295"/>
        <v>108.754569</v>
      </c>
      <c r="Q283" s="31">
        <f t="shared" si="296"/>
        <v>98.22436470000001</v>
      </c>
      <c r="R283" s="31">
        <f t="shared" si="297"/>
        <v>108.49562955000002</v>
      </c>
      <c r="S283" s="31">
        <f t="shared" si="298"/>
        <v>118.896364125</v>
      </c>
      <c r="T283" s="31"/>
      <c r="U283" s="32"/>
      <c r="V283" s="32"/>
      <c r="W283" s="20"/>
      <c r="X283" s="20"/>
      <c r="Y283" s="20"/>
      <c r="Z283" s="20"/>
      <c r="AA283" s="20"/>
      <c r="AB283" s="21"/>
      <c r="AC283" s="20"/>
      <c r="AD283" s="20"/>
      <c r="AE283" s="18"/>
      <c r="AF283" s="18"/>
      <c r="AG283" s="18"/>
      <c r="AH283" s="18"/>
      <c r="AI283" s="18"/>
      <c r="AJ283" s="18"/>
      <c r="AK283" s="35"/>
      <c r="AL283" s="37"/>
      <c r="BR283" s="6"/>
    </row>
    <row r="284" spans="1:70" ht="15">
      <c r="A284" s="23"/>
      <c r="B284" s="23" t="s">
        <v>544</v>
      </c>
      <c r="C284" s="24" t="s">
        <v>545</v>
      </c>
      <c r="D284" s="25" t="s">
        <v>26</v>
      </c>
      <c r="E284" s="26">
        <v>79.12</v>
      </c>
      <c r="F284" s="26">
        <v>83.076</v>
      </c>
      <c r="G284" s="27">
        <v>91.3836</v>
      </c>
      <c r="H284" s="27">
        <v>107.832648</v>
      </c>
      <c r="I284" s="28" t="s">
        <v>13</v>
      </c>
      <c r="J284" s="29">
        <f t="shared" si="289"/>
        <v>4.999999999999986</v>
      </c>
      <c r="K284" s="29">
        <f t="shared" si="290"/>
        <v>10.000000000000014</v>
      </c>
      <c r="L284" s="30">
        <f t="shared" si="291"/>
        <v>101.3444124</v>
      </c>
      <c r="M284" s="30">
        <f t="shared" si="292"/>
        <v>104.9083728</v>
      </c>
      <c r="N284" s="31">
        <f t="shared" si="293"/>
        <v>92.5715868</v>
      </c>
      <c r="O284" s="36">
        <f t="shared" si="294"/>
        <v>107.832648</v>
      </c>
      <c r="P284" s="31">
        <f t="shared" si="295"/>
        <v>115.14333599999998</v>
      </c>
      <c r="Q284" s="31">
        <f t="shared" si="296"/>
        <v>103.9945368</v>
      </c>
      <c r="R284" s="31">
        <f t="shared" si="297"/>
        <v>114.8691852</v>
      </c>
      <c r="S284" s="31">
        <f t="shared" si="298"/>
        <v>125.880909</v>
      </c>
      <c r="T284" s="31"/>
      <c r="U284" s="32"/>
      <c r="V284" s="32"/>
      <c r="W284" s="20"/>
      <c r="X284" s="20"/>
      <c r="Y284" s="20"/>
      <c r="Z284" s="20"/>
      <c r="AA284" s="20"/>
      <c r="AB284" s="21"/>
      <c r="AC284" s="20"/>
      <c r="AD284" s="20"/>
      <c r="AE284" s="18"/>
      <c r="AF284" s="18"/>
      <c r="AG284" s="18"/>
      <c r="AH284" s="18"/>
      <c r="AI284" s="18"/>
      <c r="AJ284" s="18"/>
      <c r="AK284" s="35"/>
      <c r="AL284" s="37"/>
      <c r="BR284" s="6"/>
    </row>
    <row r="285" spans="1:70" ht="15">
      <c r="A285" s="23"/>
      <c r="B285" s="23" t="s">
        <v>546</v>
      </c>
      <c r="C285" s="24" t="s">
        <v>547</v>
      </c>
      <c r="D285" s="25" t="s">
        <v>26</v>
      </c>
      <c r="E285" s="26">
        <v>87.89</v>
      </c>
      <c r="F285" s="26">
        <v>92.2845</v>
      </c>
      <c r="G285" s="27">
        <v>101.51295</v>
      </c>
      <c r="H285" s="27">
        <v>119.785281</v>
      </c>
      <c r="I285" s="28" t="s">
        <v>13</v>
      </c>
      <c r="J285" s="29">
        <f t="shared" si="289"/>
        <v>4.999999999999986</v>
      </c>
      <c r="K285" s="29">
        <f t="shared" si="290"/>
        <v>10.000000000000014</v>
      </c>
      <c r="L285" s="30">
        <f t="shared" si="291"/>
        <v>112.57786155000001</v>
      </c>
      <c r="M285" s="30">
        <f t="shared" si="292"/>
        <v>116.5368666</v>
      </c>
      <c r="N285" s="31">
        <f t="shared" si="293"/>
        <v>102.83261834999999</v>
      </c>
      <c r="O285" s="36">
        <f t="shared" si="294"/>
        <v>119.785281</v>
      </c>
      <c r="P285" s="31">
        <f t="shared" si="295"/>
        <v>127.906317</v>
      </c>
      <c r="Q285" s="31">
        <f t="shared" si="296"/>
        <v>115.52173710000001</v>
      </c>
      <c r="R285" s="31">
        <f t="shared" si="297"/>
        <v>127.60177815000002</v>
      </c>
      <c r="S285" s="31">
        <f t="shared" si="298"/>
        <v>139.834088625</v>
      </c>
      <c r="T285" s="31"/>
      <c r="U285" s="32"/>
      <c r="V285" s="32"/>
      <c r="W285" s="20"/>
      <c r="X285" s="20"/>
      <c r="Y285" s="20"/>
      <c r="Z285" s="20"/>
      <c r="AA285" s="20"/>
      <c r="AB285" s="21"/>
      <c r="AC285" s="20"/>
      <c r="AD285" s="20"/>
      <c r="AE285" s="18"/>
      <c r="AF285" s="18"/>
      <c r="AG285" s="18"/>
      <c r="AH285" s="18"/>
      <c r="AI285" s="18"/>
      <c r="AJ285" s="18"/>
      <c r="AK285" s="35"/>
      <c r="AL285" s="37"/>
      <c r="BR285" s="6"/>
    </row>
    <row r="286" spans="1:70" ht="15">
      <c r="A286" s="23"/>
      <c r="B286" s="23" t="s">
        <v>548</v>
      </c>
      <c r="C286" s="24" t="s">
        <v>549</v>
      </c>
      <c r="D286" s="25" t="s">
        <v>26</v>
      </c>
      <c r="E286" s="26">
        <v>98.22</v>
      </c>
      <c r="F286" s="26">
        <v>103.131</v>
      </c>
      <c r="G286" s="27">
        <v>113.4441</v>
      </c>
      <c r="H286" s="27">
        <v>133.864038</v>
      </c>
      <c r="I286" s="28" t="s">
        <v>13</v>
      </c>
      <c r="J286" s="29">
        <f t="shared" si="289"/>
        <v>5</v>
      </c>
      <c r="K286" s="29">
        <f t="shared" si="290"/>
        <v>10.000000000000014</v>
      </c>
      <c r="L286" s="30">
        <f t="shared" si="291"/>
        <v>125.8095069</v>
      </c>
      <c r="M286" s="30">
        <f t="shared" si="292"/>
        <v>130.2338268</v>
      </c>
      <c r="N286" s="31">
        <f t="shared" si="293"/>
        <v>114.9188733</v>
      </c>
      <c r="O286" s="36">
        <f t="shared" si="294"/>
        <v>133.864038</v>
      </c>
      <c r="P286" s="31">
        <f t="shared" si="295"/>
        <v>142.93956599999999</v>
      </c>
      <c r="Q286" s="31">
        <f t="shared" si="296"/>
        <v>129.0993858</v>
      </c>
      <c r="R286" s="31">
        <f t="shared" si="297"/>
        <v>142.59923369999998</v>
      </c>
      <c r="S286" s="31">
        <f t="shared" si="298"/>
        <v>156.26924775</v>
      </c>
      <c r="T286" s="31"/>
      <c r="U286" s="32"/>
      <c r="V286" s="32"/>
      <c r="W286" s="20"/>
      <c r="X286" s="20"/>
      <c r="Y286" s="20"/>
      <c r="Z286" s="20"/>
      <c r="AA286" s="20"/>
      <c r="AB286" s="21"/>
      <c r="AC286" s="20"/>
      <c r="AD286" s="20"/>
      <c r="AE286" s="18"/>
      <c r="AF286" s="18"/>
      <c r="AG286" s="18"/>
      <c r="AH286" s="18"/>
      <c r="AI286" s="18"/>
      <c r="AJ286" s="18"/>
      <c r="AK286" s="35"/>
      <c r="AL286" s="37"/>
      <c r="BR286" s="6"/>
    </row>
    <row r="287" spans="1:70" ht="15">
      <c r="A287" s="23"/>
      <c r="B287" s="23" t="s">
        <v>550</v>
      </c>
      <c r="C287" s="24" t="s">
        <v>551</v>
      </c>
      <c r="D287" s="25" t="s">
        <v>26</v>
      </c>
      <c r="E287" s="26">
        <v>104</v>
      </c>
      <c r="F287" s="26">
        <v>109.2</v>
      </c>
      <c r="G287" s="27">
        <v>120.12</v>
      </c>
      <c r="H287" s="27">
        <v>141.74159999999998</v>
      </c>
      <c r="I287" s="28" t="s">
        <v>13</v>
      </c>
      <c r="J287" s="29">
        <f t="shared" si="289"/>
        <v>5</v>
      </c>
      <c r="K287" s="29">
        <f t="shared" si="290"/>
        <v>10.000000000000014</v>
      </c>
      <c r="L287" s="30">
        <f t="shared" si="291"/>
        <v>133.21308</v>
      </c>
      <c r="M287" s="30">
        <f t="shared" si="292"/>
        <v>137.89776</v>
      </c>
      <c r="N287" s="31">
        <f t="shared" si="293"/>
        <v>121.68155999999999</v>
      </c>
      <c r="O287" s="36">
        <f t="shared" si="294"/>
        <v>141.74159999999998</v>
      </c>
      <c r="P287" s="31">
        <f t="shared" si="295"/>
        <v>151.35119999999998</v>
      </c>
      <c r="Q287" s="31">
        <f t="shared" si="296"/>
        <v>136.69656</v>
      </c>
      <c r="R287" s="31">
        <f t="shared" si="297"/>
        <v>150.99084</v>
      </c>
      <c r="S287" s="31">
        <f t="shared" si="298"/>
        <v>165.4653</v>
      </c>
      <c r="T287" s="31"/>
      <c r="U287" s="32"/>
      <c r="V287" s="32"/>
      <c r="W287" s="20"/>
      <c r="X287" s="20"/>
      <c r="Y287" s="20"/>
      <c r="Z287" s="20"/>
      <c r="AA287" s="20"/>
      <c r="AB287" s="21"/>
      <c r="AC287" s="20"/>
      <c r="AD287" s="20"/>
      <c r="AE287" s="18"/>
      <c r="AF287" s="18"/>
      <c r="AG287" s="18"/>
      <c r="AH287" s="18"/>
      <c r="AI287" s="18"/>
      <c r="AJ287" s="18"/>
      <c r="AK287" s="35"/>
      <c r="AL287" s="37"/>
      <c r="BR287" s="6"/>
    </row>
    <row r="288" spans="1:70" ht="15">
      <c r="A288" s="23"/>
      <c r="B288" s="23" t="s">
        <v>552</v>
      </c>
      <c r="C288" s="24" t="s">
        <v>553</v>
      </c>
      <c r="D288" s="25" t="s">
        <v>26</v>
      </c>
      <c r="E288" s="26">
        <v>60.5</v>
      </c>
      <c r="F288" s="26">
        <v>63.525</v>
      </c>
      <c r="G288" s="27">
        <v>69.8775</v>
      </c>
      <c r="H288" s="27">
        <v>82.45544999999998</v>
      </c>
      <c r="I288" s="28" t="s">
        <v>13</v>
      </c>
      <c r="J288" s="29">
        <f t="shared" si="289"/>
        <v>5</v>
      </c>
      <c r="K288" s="29">
        <f t="shared" si="290"/>
        <v>10.000000000000014</v>
      </c>
      <c r="L288" s="30">
        <f t="shared" si="291"/>
        <v>77.4941475</v>
      </c>
      <c r="M288" s="30">
        <f t="shared" si="292"/>
        <v>80.21937</v>
      </c>
      <c r="N288" s="31">
        <f t="shared" si="293"/>
        <v>70.78590749999998</v>
      </c>
      <c r="O288" s="36">
        <f t="shared" si="294"/>
        <v>82.45544999999998</v>
      </c>
      <c r="P288" s="31">
        <f t="shared" si="295"/>
        <v>88.04564999999998</v>
      </c>
      <c r="Q288" s="31">
        <f t="shared" si="296"/>
        <v>79.520595</v>
      </c>
      <c r="R288" s="31">
        <f t="shared" si="297"/>
        <v>87.8360175</v>
      </c>
      <c r="S288" s="31">
        <f t="shared" si="298"/>
        <v>96.25625624999999</v>
      </c>
      <c r="T288" s="31"/>
      <c r="U288" s="32"/>
      <c r="V288" s="32"/>
      <c r="W288" s="20"/>
      <c r="X288" s="20"/>
      <c r="Y288" s="20"/>
      <c r="Z288" s="20"/>
      <c r="AA288" s="20"/>
      <c r="AB288" s="21"/>
      <c r="AC288" s="20"/>
      <c r="AD288" s="20"/>
      <c r="AE288" s="18"/>
      <c r="AF288" s="18"/>
      <c r="AG288" s="18"/>
      <c r="AH288" s="18"/>
      <c r="AI288" s="18"/>
      <c r="AJ288" s="18"/>
      <c r="AK288" s="35"/>
      <c r="AL288" s="37"/>
      <c r="BR288" s="6"/>
    </row>
    <row r="289" spans="1:70" ht="15">
      <c r="A289" s="23"/>
      <c r="B289" s="23" t="s">
        <v>554</v>
      </c>
      <c r="C289" s="24" t="s">
        <v>555</v>
      </c>
      <c r="D289" s="25" t="s">
        <v>26</v>
      </c>
      <c r="E289" s="26">
        <v>63.38</v>
      </c>
      <c r="F289" s="26">
        <v>66.549</v>
      </c>
      <c r="G289" s="27">
        <v>73.2039</v>
      </c>
      <c r="H289" s="27">
        <v>86.38060200000001</v>
      </c>
      <c r="I289" s="28" t="s">
        <v>13</v>
      </c>
      <c r="J289" s="29">
        <f t="shared" si="289"/>
        <v>5</v>
      </c>
      <c r="K289" s="29">
        <f t="shared" si="290"/>
        <v>9.999999999999986</v>
      </c>
      <c r="L289" s="30">
        <f t="shared" si="291"/>
        <v>81.1831251</v>
      </c>
      <c r="M289" s="30">
        <f t="shared" si="292"/>
        <v>84.0380772</v>
      </c>
      <c r="N289" s="31">
        <f t="shared" si="293"/>
        <v>74.1555507</v>
      </c>
      <c r="O289" s="36">
        <f t="shared" si="294"/>
        <v>86.38060200000001</v>
      </c>
      <c r="P289" s="31">
        <f t="shared" si="295"/>
        <v>92.23691400000001</v>
      </c>
      <c r="Q289" s="31">
        <f t="shared" si="296"/>
        <v>83.3060382</v>
      </c>
      <c r="R289" s="31">
        <f t="shared" si="297"/>
        <v>92.01730230000001</v>
      </c>
      <c r="S289" s="31">
        <f t="shared" si="298"/>
        <v>100.83837225</v>
      </c>
      <c r="T289" s="31"/>
      <c r="U289" s="32"/>
      <c r="V289" s="32"/>
      <c r="W289" s="20"/>
      <c r="X289" s="20"/>
      <c r="Y289" s="20"/>
      <c r="Z289" s="20"/>
      <c r="AA289" s="20"/>
      <c r="AB289" s="21"/>
      <c r="AC289" s="20"/>
      <c r="AD289" s="20"/>
      <c r="AE289" s="18"/>
      <c r="AF289" s="18"/>
      <c r="AG289" s="18"/>
      <c r="AH289" s="18"/>
      <c r="AI289" s="18"/>
      <c r="AJ289" s="18"/>
      <c r="AK289" s="35"/>
      <c r="AL289" s="37"/>
      <c r="BR289" s="6"/>
    </row>
    <row r="290" spans="1:70" ht="15">
      <c r="A290" s="23"/>
      <c r="B290" s="23" t="s">
        <v>556</v>
      </c>
      <c r="C290" s="24" t="s">
        <v>557</v>
      </c>
      <c r="D290" s="25" t="s">
        <v>26</v>
      </c>
      <c r="E290" s="26">
        <v>70.94</v>
      </c>
      <c r="F290" s="26">
        <v>74.487</v>
      </c>
      <c r="G290" s="27">
        <v>81.9357</v>
      </c>
      <c r="H290" s="27">
        <v>96.68412599999998</v>
      </c>
      <c r="I290" s="28" t="s">
        <v>13</v>
      </c>
      <c r="J290" s="29">
        <f t="shared" si="289"/>
        <v>5</v>
      </c>
      <c r="K290" s="29">
        <f t="shared" si="290"/>
        <v>10.000000000000014</v>
      </c>
      <c r="L290" s="30">
        <f t="shared" si="291"/>
        <v>90.8666913</v>
      </c>
      <c r="M290" s="30">
        <f t="shared" si="292"/>
        <v>94.06218359999998</v>
      </c>
      <c r="N290" s="31">
        <f t="shared" si="293"/>
        <v>83.00086409999999</v>
      </c>
      <c r="O290" s="36">
        <f t="shared" si="294"/>
        <v>96.68412599999998</v>
      </c>
      <c r="P290" s="31">
        <f t="shared" si="295"/>
        <v>103.23898199999998</v>
      </c>
      <c r="Q290" s="31">
        <f t="shared" si="296"/>
        <v>93.2428266</v>
      </c>
      <c r="R290" s="31">
        <f t="shared" si="297"/>
        <v>102.9931749</v>
      </c>
      <c r="S290" s="31">
        <f t="shared" si="298"/>
        <v>112.86642675</v>
      </c>
      <c r="T290" s="31"/>
      <c r="U290" s="32"/>
      <c r="V290" s="32"/>
      <c r="W290" s="20"/>
      <c r="X290" s="20"/>
      <c r="Y290" s="20"/>
      <c r="Z290" s="20"/>
      <c r="AA290" s="20"/>
      <c r="AB290" s="21"/>
      <c r="AC290" s="20"/>
      <c r="AD290" s="20"/>
      <c r="AE290" s="18"/>
      <c r="AF290" s="18"/>
      <c r="AG290" s="18"/>
      <c r="AH290" s="18"/>
      <c r="AI290" s="18"/>
      <c r="AJ290" s="18"/>
      <c r="AK290" s="35"/>
      <c r="AL290" s="37"/>
      <c r="BR290" s="6"/>
    </row>
    <row r="291" spans="1:70" ht="15">
      <c r="A291" s="23"/>
      <c r="B291" s="23" t="s">
        <v>558</v>
      </c>
      <c r="C291" s="24" t="s">
        <v>559</v>
      </c>
      <c r="D291" s="25" t="s">
        <v>26</v>
      </c>
      <c r="E291" s="26">
        <v>74.62</v>
      </c>
      <c r="F291" s="26">
        <v>78.351</v>
      </c>
      <c r="G291" s="27">
        <v>86.1861</v>
      </c>
      <c r="H291" s="27">
        <v>101.69959800000002</v>
      </c>
      <c r="I291" s="28" t="s">
        <v>13</v>
      </c>
      <c r="J291" s="29">
        <f t="shared" si="289"/>
        <v>4.999999999999986</v>
      </c>
      <c r="K291" s="29">
        <f t="shared" si="290"/>
        <v>9.999999999999986</v>
      </c>
      <c r="L291" s="30">
        <f t="shared" si="291"/>
        <v>95.5803849</v>
      </c>
      <c r="M291" s="30">
        <f t="shared" si="292"/>
        <v>98.94164279999998</v>
      </c>
      <c r="N291" s="31">
        <f t="shared" si="293"/>
        <v>87.30651930000002</v>
      </c>
      <c r="O291" s="36">
        <f t="shared" si="294"/>
        <v>101.69959800000002</v>
      </c>
      <c r="P291" s="31">
        <f t="shared" si="295"/>
        <v>108.59448600000002</v>
      </c>
      <c r="Q291" s="31">
        <f t="shared" si="296"/>
        <v>98.07978180000002</v>
      </c>
      <c r="R291" s="31">
        <f t="shared" si="297"/>
        <v>108.33592770000003</v>
      </c>
      <c r="S291" s="31">
        <f t="shared" si="298"/>
        <v>118.72135275000001</v>
      </c>
      <c r="T291" s="31"/>
      <c r="U291" s="32"/>
      <c r="V291" s="32"/>
      <c r="W291" s="20"/>
      <c r="X291" s="20"/>
      <c r="Y291" s="20"/>
      <c r="Z291" s="20"/>
      <c r="AA291" s="20"/>
      <c r="AB291" s="21"/>
      <c r="AC291" s="20"/>
      <c r="AD291" s="20"/>
      <c r="AE291" s="18"/>
      <c r="AF291" s="18"/>
      <c r="AG291" s="18"/>
      <c r="AH291" s="18"/>
      <c r="AI291" s="18"/>
      <c r="AJ291" s="18"/>
      <c r="AK291" s="35"/>
      <c r="AL291" s="37"/>
      <c r="BR291" s="6"/>
    </row>
    <row r="292" spans="1:70" ht="15">
      <c r="A292" s="23"/>
      <c r="B292" s="23" t="s">
        <v>560</v>
      </c>
      <c r="C292" s="24" t="s">
        <v>561</v>
      </c>
      <c r="D292" s="25" t="s">
        <v>26</v>
      </c>
      <c r="E292" s="26">
        <v>78.15</v>
      </c>
      <c r="F292" s="26">
        <v>82.0575</v>
      </c>
      <c r="G292" s="27">
        <v>90.26325</v>
      </c>
      <c r="H292" s="27">
        <v>106.51063500000002</v>
      </c>
      <c r="I292" s="28" t="s">
        <v>13</v>
      </c>
      <c r="J292" s="29">
        <f t="shared" si="289"/>
        <v>5</v>
      </c>
      <c r="K292" s="29">
        <f t="shared" si="290"/>
        <v>9.999999999999986</v>
      </c>
      <c r="L292" s="30">
        <f t="shared" si="291"/>
        <v>100.10194425</v>
      </c>
      <c r="M292" s="30">
        <f t="shared" si="292"/>
        <v>103.622211</v>
      </c>
      <c r="N292" s="31">
        <f t="shared" si="293"/>
        <v>91.43667225000002</v>
      </c>
      <c r="O292" s="36">
        <f t="shared" si="294"/>
        <v>106.51063500000002</v>
      </c>
      <c r="P292" s="31">
        <f t="shared" si="295"/>
        <v>113.73169500000002</v>
      </c>
      <c r="Q292" s="31">
        <f t="shared" si="296"/>
        <v>102.7195785</v>
      </c>
      <c r="R292" s="31">
        <f t="shared" si="297"/>
        <v>113.46090525000001</v>
      </c>
      <c r="S292" s="31">
        <f t="shared" si="298"/>
        <v>124.33762687500001</v>
      </c>
      <c r="T292" s="31"/>
      <c r="U292" s="32"/>
      <c r="V292" s="32"/>
      <c r="W292" s="20"/>
      <c r="X292" s="20"/>
      <c r="Y292" s="20"/>
      <c r="Z292" s="20"/>
      <c r="AA292" s="20"/>
      <c r="AB292" s="21"/>
      <c r="AC292" s="20"/>
      <c r="AD292" s="20"/>
      <c r="AE292" s="18"/>
      <c r="AF292" s="18"/>
      <c r="AG292" s="18"/>
      <c r="AH292" s="18"/>
      <c r="AI292" s="18"/>
      <c r="AJ292" s="18"/>
      <c r="AK292" s="35"/>
      <c r="AL292" s="37"/>
      <c r="BR292" s="6"/>
    </row>
    <row r="293" spans="1:70" ht="15">
      <c r="A293" s="23"/>
      <c r="B293" s="23" t="s">
        <v>562</v>
      </c>
      <c r="C293" s="24" t="s">
        <v>563</v>
      </c>
      <c r="D293" s="25" t="s">
        <v>26</v>
      </c>
      <c r="E293" s="26">
        <v>85.02</v>
      </c>
      <c r="F293" s="26">
        <v>89.271</v>
      </c>
      <c r="G293" s="27">
        <v>98.1981</v>
      </c>
      <c r="H293" s="27">
        <v>115.87375800000001</v>
      </c>
      <c r="I293" s="28" t="s">
        <v>13</v>
      </c>
      <c r="J293" s="29">
        <f t="shared" si="289"/>
        <v>5</v>
      </c>
      <c r="K293" s="29">
        <f t="shared" si="290"/>
        <v>9.999999999999986</v>
      </c>
      <c r="L293" s="30">
        <f t="shared" si="291"/>
        <v>108.9016929</v>
      </c>
      <c r="M293" s="30">
        <f t="shared" si="292"/>
        <v>112.73141879999999</v>
      </c>
      <c r="N293" s="31">
        <f t="shared" si="293"/>
        <v>99.4746753</v>
      </c>
      <c r="O293" s="36">
        <f t="shared" si="294"/>
        <v>115.87375800000001</v>
      </c>
      <c r="P293" s="31">
        <f t="shared" si="295"/>
        <v>123.729606</v>
      </c>
      <c r="Q293" s="31">
        <f t="shared" si="296"/>
        <v>111.7494378</v>
      </c>
      <c r="R293" s="31">
        <f t="shared" si="297"/>
        <v>123.43501170000002</v>
      </c>
      <c r="S293" s="31">
        <f t="shared" si="298"/>
        <v>135.26788275</v>
      </c>
      <c r="T293" s="31"/>
      <c r="U293" s="32"/>
      <c r="V293" s="32"/>
      <c r="W293" s="20"/>
      <c r="X293" s="20"/>
      <c r="Y293" s="20"/>
      <c r="Z293" s="20"/>
      <c r="AA293" s="20"/>
      <c r="AB293" s="21"/>
      <c r="AC293" s="20"/>
      <c r="AD293" s="20"/>
      <c r="AE293" s="18"/>
      <c r="AF293" s="18"/>
      <c r="AG293" s="18"/>
      <c r="AH293" s="18"/>
      <c r="AI293" s="18"/>
      <c r="AJ293" s="18"/>
      <c r="AK293" s="35"/>
      <c r="AL293" s="37"/>
      <c r="BR293" s="6"/>
    </row>
    <row r="294" spans="1:70" ht="15">
      <c r="A294" s="23"/>
      <c r="B294" s="23" t="s">
        <v>564</v>
      </c>
      <c r="C294" s="24" t="s">
        <v>565</v>
      </c>
      <c r="D294" s="25" t="s">
        <v>26</v>
      </c>
      <c r="E294" s="26">
        <v>91.05</v>
      </c>
      <c r="F294" s="26">
        <v>95.6025</v>
      </c>
      <c r="G294" s="27">
        <v>105.16275</v>
      </c>
      <c r="H294" s="27">
        <v>124.09204500000001</v>
      </c>
      <c r="I294" s="28" t="s">
        <v>13</v>
      </c>
      <c r="J294" s="29">
        <f t="shared" si="289"/>
        <v>5</v>
      </c>
      <c r="K294" s="29">
        <f t="shared" si="290"/>
        <v>9.999999999999986</v>
      </c>
      <c r="L294" s="30">
        <f t="shared" si="291"/>
        <v>116.62548975</v>
      </c>
      <c r="M294" s="30">
        <f t="shared" si="292"/>
        <v>120.72683699999999</v>
      </c>
      <c r="N294" s="31">
        <f t="shared" si="293"/>
        <v>106.52986575000001</v>
      </c>
      <c r="O294" s="36">
        <f t="shared" si="294"/>
        <v>124.09204500000001</v>
      </c>
      <c r="P294" s="31">
        <f t="shared" si="295"/>
        <v>132.505065</v>
      </c>
      <c r="Q294" s="31">
        <f t="shared" si="296"/>
        <v>119.67520950000001</v>
      </c>
      <c r="R294" s="31">
        <f t="shared" si="297"/>
        <v>132.18957675000001</v>
      </c>
      <c r="S294" s="31">
        <f t="shared" si="298"/>
        <v>144.86168812500003</v>
      </c>
      <c r="T294" s="31"/>
      <c r="U294" s="32"/>
      <c r="V294" s="32"/>
      <c r="W294" s="20"/>
      <c r="X294" s="20"/>
      <c r="Y294" s="20"/>
      <c r="Z294" s="20"/>
      <c r="AA294" s="20"/>
      <c r="AB294" s="21"/>
      <c r="AC294" s="20"/>
      <c r="AD294" s="20"/>
      <c r="AE294" s="18"/>
      <c r="AF294" s="18"/>
      <c r="AG294" s="18"/>
      <c r="AH294" s="18"/>
      <c r="AI294" s="18"/>
      <c r="AJ294" s="18"/>
      <c r="AK294" s="35"/>
      <c r="AL294" s="37"/>
      <c r="BR294" s="6"/>
    </row>
    <row r="295" spans="1:70" ht="15">
      <c r="A295" s="23"/>
      <c r="B295" s="23" t="s">
        <v>566</v>
      </c>
      <c r="C295" s="24" t="s">
        <v>567</v>
      </c>
      <c r="D295" s="25" t="s">
        <v>26</v>
      </c>
      <c r="E295" s="26">
        <v>96.64</v>
      </c>
      <c r="F295" s="26">
        <v>101.472</v>
      </c>
      <c r="G295" s="27">
        <v>111.6192</v>
      </c>
      <c r="H295" s="27">
        <v>131.710656</v>
      </c>
      <c r="I295" s="28" t="s">
        <v>13</v>
      </c>
      <c r="J295" s="29">
        <f t="shared" si="289"/>
        <v>5</v>
      </c>
      <c r="K295" s="29">
        <f t="shared" si="290"/>
        <v>10.000000000000014</v>
      </c>
      <c r="L295" s="30">
        <f t="shared" si="291"/>
        <v>123.7856928</v>
      </c>
      <c r="M295" s="30">
        <f t="shared" si="292"/>
        <v>128.1388416</v>
      </c>
      <c r="N295" s="31">
        <f t="shared" si="293"/>
        <v>113.07024959999998</v>
      </c>
      <c r="O295" s="36">
        <f t="shared" si="294"/>
        <v>131.710656</v>
      </c>
      <c r="P295" s="31">
        <f t="shared" si="295"/>
        <v>140.64019199999998</v>
      </c>
      <c r="Q295" s="31">
        <f t="shared" si="296"/>
        <v>127.0226496</v>
      </c>
      <c r="R295" s="31">
        <f t="shared" si="297"/>
        <v>140.3053344</v>
      </c>
      <c r="S295" s="31">
        <f t="shared" si="298"/>
        <v>153.755448</v>
      </c>
      <c r="T295" s="31"/>
      <c r="U295" s="32"/>
      <c r="V295" s="32"/>
      <c r="W295" s="20"/>
      <c r="X295" s="20"/>
      <c r="Y295" s="20"/>
      <c r="Z295" s="20"/>
      <c r="AA295" s="20"/>
      <c r="AB295" s="21"/>
      <c r="AC295" s="20"/>
      <c r="AD295" s="20"/>
      <c r="AE295" s="18"/>
      <c r="AF295" s="18"/>
      <c r="AG295" s="18"/>
      <c r="AH295" s="18"/>
      <c r="AI295" s="18"/>
      <c r="AJ295" s="18"/>
      <c r="AK295" s="35"/>
      <c r="AL295" s="37"/>
      <c r="BR295" s="6"/>
    </row>
    <row r="296" spans="1:70" ht="15">
      <c r="A296" s="23"/>
      <c r="B296" s="23" t="s">
        <v>568</v>
      </c>
      <c r="C296" s="24" t="s">
        <v>569</v>
      </c>
      <c r="D296" s="25" t="s">
        <v>26</v>
      </c>
      <c r="E296" s="26">
        <v>107.25</v>
      </c>
      <c r="F296" s="26">
        <v>112.6125</v>
      </c>
      <c r="G296" s="27">
        <v>123.87375</v>
      </c>
      <c r="H296" s="27">
        <v>146.171025</v>
      </c>
      <c r="I296" s="28" t="s">
        <v>13</v>
      </c>
      <c r="J296" s="29">
        <f t="shared" si="289"/>
        <v>5</v>
      </c>
      <c r="K296" s="29">
        <f t="shared" si="290"/>
        <v>10.000000000000014</v>
      </c>
      <c r="L296" s="30">
        <f t="shared" si="291"/>
        <v>137.37598875</v>
      </c>
      <c r="M296" s="30">
        <f t="shared" si="292"/>
        <v>142.207065</v>
      </c>
      <c r="N296" s="31">
        <f t="shared" si="293"/>
        <v>125.48410874999998</v>
      </c>
      <c r="O296" s="36">
        <f t="shared" si="294"/>
        <v>146.171025</v>
      </c>
      <c r="P296" s="31">
        <f t="shared" si="295"/>
        <v>156.08092499999998</v>
      </c>
      <c r="Q296" s="31">
        <f t="shared" si="296"/>
        <v>140.96832750000002</v>
      </c>
      <c r="R296" s="31">
        <f t="shared" si="297"/>
        <v>155.70930374999998</v>
      </c>
      <c r="S296" s="31">
        <f t="shared" si="298"/>
        <v>170.636090625</v>
      </c>
      <c r="T296" s="31"/>
      <c r="U296" s="32"/>
      <c r="V296" s="32"/>
      <c r="W296" s="20"/>
      <c r="X296" s="20"/>
      <c r="Y296" s="20"/>
      <c r="Z296" s="20"/>
      <c r="AA296" s="20"/>
      <c r="AB296" s="21"/>
      <c r="AC296" s="20"/>
      <c r="AD296" s="20"/>
      <c r="AE296" s="18"/>
      <c r="AF296" s="18"/>
      <c r="AG296" s="18"/>
      <c r="AH296" s="18"/>
      <c r="AI296" s="18"/>
      <c r="AJ296" s="18"/>
      <c r="AK296" s="35"/>
      <c r="AL296" s="37"/>
      <c r="BR296" s="6"/>
    </row>
    <row r="297" spans="1:70" ht="15">
      <c r="A297" s="23"/>
      <c r="B297" s="23" t="s">
        <v>570</v>
      </c>
      <c r="C297" s="24" t="s">
        <v>571</v>
      </c>
      <c r="D297" s="25" t="s">
        <v>26</v>
      </c>
      <c r="E297" s="26">
        <v>109.79</v>
      </c>
      <c r="F297" s="26">
        <v>115.2795</v>
      </c>
      <c r="G297" s="27">
        <v>126.80745</v>
      </c>
      <c r="H297" s="27">
        <v>149.632791</v>
      </c>
      <c r="I297" s="28" t="s">
        <v>13</v>
      </c>
      <c r="J297" s="29">
        <f t="shared" si="289"/>
        <v>4.999999999999986</v>
      </c>
      <c r="K297" s="29">
        <f t="shared" si="290"/>
        <v>10.000000000000014</v>
      </c>
      <c r="L297" s="30">
        <f t="shared" si="291"/>
        <v>140.62946205</v>
      </c>
      <c r="M297" s="30">
        <f t="shared" si="292"/>
        <v>145.5749526</v>
      </c>
      <c r="N297" s="31">
        <f t="shared" si="293"/>
        <v>128.45594685</v>
      </c>
      <c r="O297" s="36">
        <f t="shared" si="294"/>
        <v>149.632791</v>
      </c>
      <c r="P297" s="31">
        <f t="shared" si="295"/>
        <v>159.77738699999998</v>
      </c>
      <c r="Q297" s="31">
        <f t="shared" si="296"/>
        <v>144.3068781</v>
      </c>
      <c r="R297" s="31">
        <f t="shared" si="297"/>
        <v>159.39696465</v>
      </c>
      <c r="S297" s="31">
        <f t="shared" si="298"/>
        <v>174.677262375</v>
      </c>
      <c r="T297" s="31"/>
      <c r="U297" s="32"/>
      <c r="V297" s="32"/>
      <c r="W297" s="20"/>
      <c r="X297" s="20"/>
      <c r="Y297" s="20"/>
      <c r="Z297" s="20"/>
      <c r="AA297" s="20"/>
      <c r="AB297" s="21"/>
      <c r="AC297" s="20"/>
      <c r="AD297" s="20"/>
      <c r="AE297" s="18"/>
      <c r="AF297" s="18"/>
      <c r="AG297" s="18"/>
      <c r="AH297" s="18"/>
      <c r="AI297" s="18"/>
      <c r="AJ297" s="18"/>
      <c r="AK297" s="35"/>
      <c r="AL297" s="37"/>
      <c r="BR297" s="6"/>
    </row>
    <row r="298" spans="1:70" ht="15">
      <c r="A298" s="23"/>
      <c r="B298" s="23" t="s">
        <v>572</v>
      </c>
      <c r="C298" s="24" t="s">
        <v>573</v>
      </c>
      <c r="D298" s="25" t="s">
        <v>26</v>
      </c>
      <c r="E298" s="26">
        <v>80.75</v>
      </c>
      <c r="F298" s="26">
        <v>84.7875</v>
      </c>
      <c r="G298" s="27">
        <v>93.26625</v>
      </c>
      <c r="H298" s="27">
        <v>110.054175</v>
      </c>
      <c r="I298" s="28" t="s">
        <v>13</v>
      </c>
      <c r="J298" s="29">
        <f t="shared" si="289"/>
        <v>4.999999999999986</v>
      </c>
      <c r="K298" s="29">
        <f t="shared" si="290"/>
        <v>10.000000000000014</v>
      </c>
      <c r="L298" s="30">
        <f t="shared" si="291"/>
        <v>103.43227125</v>
      </c>
      <c r="M298" s="30">
        <f t="shared" si="292"/>
        <v>107.069655</v>
      </c>
      <c r="N298" s="31">
        <f t="shared" si="293"/>
        <v>94.47871125</v>
      </c>
      <c r="O298" s="36">
        <f t="shared" si="294"/>
        <v>110.054175</v>
      </c>
      <c r="P298" s="31">
        <f t="shared" si="295"/>
        <v>117.51547499999998</v>
      </c>
      <c r="Q298" s="31">
        <f t="shared" si="296"/>
        <v>106.13699249999999</v>
      </c>
      <c r="R298" s="31">
        <f t="shared" si="297"/>
        <v>117.23567625</v>
      </c>
      <c r="S298" s="31">
        <f t="shared" si="298"/>
        <v>128.474259375</v>
      </c>
      <c r="T298" s="31"/>
      <c r="U298" s="32"/>
      <c r="V298" s="32"/>
      <c r="W298" s="20"/>
      <c r="X298" s="20"/>
      <c r="Y298" s="20"/>
      <c r="Z298" s="20"/>
      <c r="AA298" s="20"/>
      <c r="AB298" s="21"/>
      <c r="AC298" s="20"/>
      <c r="AD298" s="20"/>
      <c r="AE298" s="18"/>
      <c r="AF298" s="18"/>
      <c r="AG298" s="18"/>
      <c r="AH298" s="18"/>
      <c r="AI298" s="18"/>
      <c r="AJ298" s="18"/>
      <c r="AK298" s="35"/>
      <c r="AL298" s="37"/>
      <c r="BR298" s="6"/>
    </row>
    <row r="299" spans="1:70" ht="15">
      <c r="A299" s="23"/>
      <c r="B299" s="23" t="s">
        <v>574</v>
      </c>
      <c r="C299" s="24" t="s">
        <v>575</v>
      </c>
      <c r="D299" s="25" t="s">
        <v>26</v>
      </c>
      <c r="E299" s="26">
        <v>86.16</v>
      </c>
      <c r="F299" s="26">
        <v>90.468</v>
      </c>
      <c r="G299" s="27">
        <v>99.5148</v>
      </c>
      <c r="H299" s="27">
        <v>117.427464</v>
      </c>
      <c r="I299" s="28" t="s">
        <v>13</v>
      </c>
      <c r="J299" s="29">
        <f t="shared" si="289"/>
        <v>5</v>
      </c>
      <c r="K299" s="29">
        <f t="shared" si="290"/>
        <v>9.999999999999986</v>
      </c>
      <c r="L299" s="30">
        <f t="shared" si="291"/>
        <v>110.36191319999999</v>
      </c>
      <c r="M299" s="30">
        <f t="shared" si="292"/>
        <v>114.24299039999998</v>
      </c>
      <c r="N299" s="31">
        <f t="shared" si="293"/>
        <v>100.80849240000002</v>
      </c>
      <c r="O299" s="36">
        <f t="shared" si="294"/>
        <v>117.427464</v>
      </c>
      <c r="P299" s="31">
        <f t="shared" si="295"/>
        <v>125.38864800000002</v>
      </c>
      <c r="Q299" s="31">
        <f t="shared" si="296"/>
        <v>113.2478424</v>
      </c>
      <c r="R299" s="31">
        <f t="shared" si="297"/>
        <v>125.0901036</v>
      </c>
      <c r="S299" s="31">
        <f t="shared" si="298"/>
        <v>137.081637</v>
      </c>
      <c r="T299" s="31"/>
      <c r="U299" s="32"/>
      <c r="V299" s="32"/>
      <c r="W299" s="20"/>
      <c r="X299" s="20"/>
      <c r="Y299" s="20"/>
      <c r="Z299" s="20"/>
      <c r="AA299" s="20"/>
      <c r="AB299" s="21"/>
      <c r="AC299" s="20"/>
      <c r="AD299" s="20"/>
      <c r="AE299" s="18"/>
      <c r="AF299" s="18"/>
      <c r="AG299" s="18"/>
      <c r="AH299" s="18"/>
      <c r="AI299" s="18"/>
      <c r="AJ299" s="18"/>
      <c r="AK299" s="35"/>
      <c r="AL299" s="37"/>
      <c r="BR299" s="6"/>
    </row>
    <row r="300" spans="1:70" ht="15">
      <c r="A300" s="23"/>
      <c r="B300" s="23" t="s">
        <v>576</v>
      </c>
      <c r="C300" s="24" t="s">
        <v>577</v>
      </c>
      <c r="D300" s="25" t="s">
        <v>26</v>
      </c>
      <c r="E300" s="26">
        <v>89.66</v>
      </c>
      <c r="F300" s="26">
        <v>94.143</v>
      </c>
      <c r="G300" s="27">
        <v>103.5573</v>
      </c>
      <c r="H300" s="27">
        <v>122.19761400000002</v>
      </c>
      <c r="I300" s="28" t="s">
        <v>13</v>
      </c>
      <c r="J300" s="29">
        <f t="shared" si="289"/>
        <v>5</v>
      </c>
      <c r="K300" s="29">
        <f t="shared" si="290"/>
        <v>9.999999999999986</v>
      </c>
      <c r="L300" s="30">
        <f t="shared" si="291"/>
        <v>114.8450457</v>
      </c>
      <c r="M300" s="30">
        <f t="shared" si="292"/>
        <v>118.88378039999999</v>
      </c>
      <c r="N300" s="31">
        <f t="shared" si="293"/>
        <v>104.90354490000001</v>
      </c>
      <c r="O300" s="36">
        <f t="shared" si="294"/>
        <v>122.19761400000002</v>
      </c>
      <c r="P300" s="31">
        <f t="shared" si="295"/>
        <v>130.482198</v>
      </c>
      <c r="Q300" s="31">
        <f t="shared" si="296"/>
        <v>117.8482074</v>
      </c>
      <c r="R300" s="31">
        <f t="shared" si="297"/>
        <v>130.17152610000002</v>
      </c>
      <c r="S300" s="31">
        <f t="shared" si="298"/>
        <v>142.65018075</v>
      </c>
      <c r="T300" s="31"/>
      <c r="U300" s="32"/>
      <c r="V300" s="32"/>
      <c r="W300" s="20"/>
      <c r="X300" s="20"/>
      <c r="Y300" s="20"/>
      <c r="Z300" s="20"/>
      <c r="AA300" s="20"/>
      <c r="AB300" s="21"/>
      <c r="AC300" s="20"/>
      <c r="AD300" s="20"/>
      <c r="AE300" s="18"/>
      <c r="AF300" s="18"/>
      <c r="AG300" s="18"/>
      <c r="AH300" s="18"/>
      <c r="AI300" s="18"/>
      <c r="AJ300" s="18"/>
      <c r="AK300" s="35"/>
      <c r="AL300" s="37"/>
      <c r="BR300" s="6"/>
    </row>
    <row r="301" spans="1:70" ht="15">
      <c r="A301" s="23"/>
      <c r="B301" s="23" t="s">
        <v>578</v>
      </c>
      <c r="C301" s="24" t="s">
        <v>579</v>
      </c>
      <c r="D301" s="25" t="s">
        <v>26</v>
      </c>
      <c r="E301" s="26">
        <v>95.19</v>
      </c>
      <c r="F301" s="26">
        <v>99.9495</v>
      </c>
      <c r="G301" s="27">
        <v>109.94445</v>
      </c>
      <c r="H301" s="27">
        <v>129.73445099999998</v>
      </c>
      <c r="I301" s="28" t="s">
        <v>13</v>
      </c>
      <c r="J301" s="29">
        <f t="shared" si="289"/>
        <v>5</v>
      </c>
      <c r="K301" s="29">
        <f t="shared" si="290"/>
        <v>10.000000000000014</v>
      </c>
      <c r="L301" s="30">
        <f t="shared" si="291"/>
        <v>121.92839505</v>
      </c>
      <c r="M301" s="30">
        <f t="shared" si="292"/>
        <v>126.2162286</v>
      </c>
      <c r="N301" s="31">
        <f t="shared" si="293"/>
        <v>111.37372784999998</v>
      </c>
      <c r="O301" s="36">
        <f t="shared" si="294"/>
        <v>129.73445099999998</v>
      </c>
      <c r="P301" s="31">
        <f t="shared" si="295"/>
        <v>138.53000699999998</v>
      </c>
      <c r="Q301" s="31">
        <f t="shared" si="296"/>
        <v>125.1167841</v>
      </c>
      <c r="R301" s="31">
        <f t="shared" si="297"/>
        <v>138.20017365</v>
      </c>
      <c r="S301" s="31">
        <f t="shared" si="298"/>
        <v>151.448479875</v>
      </c>
      <c r="T301" s="31"/>
      <c r="U301" s="32"/>
      <c r="V301" s="32"/>
      <c r="W301" s="20"/>
      <c r="X301" s="20"/>
      <c r="Y301" s="20"/>
      <c r="Z301" s="20"/>
      <c r="AA301" s="20"/>
      <c r="AB301" s="21"/>
      <c r="AC301" s="20"/>
      <c r="AD301" s="20"/>
      <c r="AE301" s="18"/>
      <c r="AF301" s="18"/>
      <c r="AG301" s="18"/>
      <c r="AH301" s="18"/>
      <c r="AI301" s="18"/>
      <c r="AJ301" s="18"/>
      <c r="AK301" s="35"/>
      <c r="AL301" s="37"/>
      <c r="BR301" s="6"/>
    </row>
    <row r="302" spans="1:70" ht="15">
      <c r="A302" s="23"/>
      <c r="B302" s="23" t="s">
        <v>580</v>
      </c>
      <c r="C302" s="24" t="s">
        <v>581</v>
      </c>
      <c r="D302" s="25" t="s">
        <v>26</v>
      </c>
      <c r="E302" s="26">
        <v>104.55</v>
      </c>
      <c r="F302" s="26">
        <v>109.7775</v>
      </c>
      <c r="G302" s="27">
        <v>120.75525</v>
      </c>
      <c r="H302" s="27">
        <v>142.49119499999998</v>
      </c>
      <c r="I302" s="28" t="s">
        <v>13</v>
      </c>
      <c r="J302" s="29">
        <f t="shared" si="289"/>
        <v>5</v>
      </c>
      <c r="K302" s="29">
        <f t="shared" si="290"/>
        <v>10.000000000000014</v>
      </c>
      <c r="L302" s="30">
        <f t="shared" si="291"/>
        <v>133.91757225</v>
      </c>
      <c r="M302" s="30">
        <f t="shared" si="292"/>
        <v>138.627027</v>
      </c>
      <c r="N302" s="31">
        <f t="shared" si="293"/>
        <v>122.32506824999999</v>
      </c>
      <c r="O302" s="36">
        <f t="shared" si="294"/>
        <v>142.49119499999998</v>
      </c>
      <c r="P302" s="31">
        <f t="shared" si="295"/>
        <v>152.151615</v>
      </c>
      <c r="Q302" s="31">
        <f t="shared" si="296"/>
        <v>137.41947449999998</v>
      </c>
      <c r="R302" s="31">
        <f t="shared" si="297"/>
        <v>151.78934925</v>
      </c>
      <c r="S302" s="31">
        <f t="shared" si="298"/>
        <v>166.34035687499997</v>
      </c>
      <c r="T302" s="31"/>
      <c r="U302" s="32"/>
      <c r="V302" s="32"/>
      <c r="W302" s="20"/>
      <c r="X302" s="20"/>
      <c r="Y302" s="20"/>
      <c r="Z302" s="20"/>
      <c r="AA302" s="20"/>
      <c r="AB302" s="21"/>
      <c r="AC302" s="20"/>
      <c r="AD302" s="20"/>
      <c r="AE302" s="18"/>
      <c r="AF302" s="18"/>
      <c r="AG302" s="18"/>
      <c r="AH302" s="18"/>
      <c r="AI302" s="18"/>
      <c r="AJ302" s="18"/>
      <c r="AK302" s="35"/>
      <c r="AL302" s="37"/>
      <c r="BR302" s="6"/>
    </row>
    <row r="303" spans="1:70" ht="15">
      <c r="A303" s="23"/>
      <c r="B303" s="23" t="s">
        <v>582</v>
      </c>
      <c r="C303" s="24" t="s">
        <v>583</v>
      </c>
      <c r="D303" s="25" t="s">
        <v>26</v>
      </c>
      <c r="E303" s="26">
        <v>109.37</v>
      </c>
      <c r="F303" s="26">
        <v>114.8385</v>
      </c>
      <c r="G303" s="27">
        <v>126.32235</v>
      </c>
      <c r="H303" s="27">
        <v>149.060373</v>
      </c>
      <c r="I303" s="28" t="s">
        <v>13</v>
      </c>
      <c r="J303" s="29">
        <f t="shared" si="289"/>
        <v>4.999999999999986</v>
      </c>
      <c r="K303" s="29">
        <f t="shared" si="290"/>
        <v>10.000000000000014</v>
      </c>
      <c r="L303" s="30">
        <f t="shared" si="291"/>
        <v>140.09148615</v>
      </c>
      <c r="M303" s="30">
        <f t="shared" si="292"/>
        <v>145.01805779999998</v>
      </c>
      <c r="N303" s="31">
        <f t="shared" si="293"/>
        <v>127.96454055</v>
      </c>
      <c r="O303" s="36">
        <f t="shared" si="294"/>
        <v>149.060373</v>
      </c>
      <c r="P303" s="31">
        <f t="shared" si="295"/>
        <v>159.166161</v>
      </c>
      <c r="Q303" s="31">
        <f t="shared" si="296"/>
        <v>143.7548343</v>
      </c>
      <c r="R303" s="31">
        <f t="shared" si="297"/>
        <v>158.78719395</v>
      </c>
      <c r="S303" s="31">
        <f t="shared" si="298"/>
        <v>174.009037125</v>
      </c>
      <c r="T303" s="31"/>
      <c r="U303" s="32"/>
      <c r="V303" s="32"/>
      <c r="W303" s="20"/>
      <c r="X303" s="20"/>
      <c r="Y303" s="20"/>
      <c r="Z303" s="20"/>
      <c r="AA303" s="20"/>
      <c r="AB303" s="21"/>
      <c r="AC303" s="20"/>
      <c r="AD303" s="20"/>
      <c r="AE303" s="18"/>
      <c r="AF303" s="18"/>
      <c r="AG303" s="18"/>
      <c r="AH303" s="18"/>
      <c r="AI303" s="18"/>
      <c r="AJ303" s="18"/>
      <c r="AK303" s="35"/>
      <c r="AL303" s="37"/>
      <c r="BR303" s="6"/>
    </row>
    <row r="304" spans="1:90" s="41" customFormat="1" ht="15">
      <c r="A304" s="23"/>
      <c r="B304" s="23" t="s">
        <v>584</v>
      </c>
      <c r="C304" s="24" t="s">
        <v>585</v>
      </c>
      <c r="D304" s="25" t="s">
        <v>26</v>
      </c>
      <c r="E304" s="26">
        <v>116.3</v>
      </c>
      <c r="F304" s="26">
        <v>122.115</v>
      </c>
      <c r="G304" s="27">
        <v>134.3265</v>
      </c>
      <c r="H304" s="27">
        <v>158.50527</v>
      </c>
      <c r="I304" s="28" t="s">
        <v>13</v>
      </c>
      <c r="J304" s="29">
        <f t="shared" si="289"/>
        <v>5</v>
      </c>
      <c r="K304" s="29">
        <f t="shared" si="290"/>
        <v>10.000000000000014</v>
      </c>
      <c r="L304" s="30">
        <f t="shared" si="291"/>
        <v>148.96808850000002</v>
      </c>
      <c r="M304" s="30">
        <f t="shared" si="292"/>
        <v>154.206822</v>
      </c>
      <c r="N304" s="31">
        <f t="shared" si="293"/>
        <v>136.0727445</v>
      </c>
      <c r="O304" s="36">
        <f t="shared" si="294"/>
        <v>158.50527</v>
      </c>
      <c r="P304" s="31">
        <f t="shared" si="295"/>
        <v>169.25139</v>
      </c>
      <c r="Q304" s="31">
        <f t="shared" si="296"/>
        <v>152.86355700000001</v>
      </c>
      <c r="R304" s="31">
        <f t="shared" si="297"/>
        <v>168.8484105</v>
      </c>
      <c r="S304" s="31">
        <f t="shared" si="298"/>
        <v>185.03475375</v>
      </c>
      <c r="T304" s="31"/>
      <c r="U304" s="32"/>
      <c r="V304" s="32"/>
      <c r="W304" s="20"/>
      <c r="X304" s="20"/>
      <c r="Y304" s="20"/>
      <c r="Z304" s="20"/>
      <c r="AA304" s="20"/>
      <c r="AB304" s="21"/>
      <c r="AC304" s="20"/>
      <c r="AD304" s="20"/>
      <c r="AE304" s="18"/>
      <c r="AF304" s="18"/>
      <c r="AG304" s="18"/>
      <c r="AH304" s="18"/>
      <c r="AI304" s="18"/>
      <c r="AJ304" s="18"/>
      <c r="AK304" s="35"/>
      <c r="AL304" s="37"/>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6"/>
      <c r="BS304" s="6"/>
      <c r="BT304" s="6"/>
      <c r="BU304" s="6"/>
      <c r="BV304" s="6"/>
      <c r="BW304" s="6"/>
      <c r="BX304" s="6"/>
      <c r="BY304" s="6"/>
      <c r="BZ304" s="6"/>
      <c r="CA304" s="6"/>
      <c r="CB304" s="6"/>
      <c r="CC304" s="6"/>
      <c r="CD304" s="6"/>
      <c r="CE304" s="6"/>
      <c r="CF304" s="6"/>
      <c r="CG304" s="6"/>
      <c r="CH304" s="6"/>
      <c r="CI304" s="6"/>
      <c r="CJ304" s="6"/>
      <c r="CK304" s="6"/>
      <c r="CL304" s="6"/>
    </row>
    <row r="305" spans="1:69" s="41" customFormat="1" ht="15">
      <c r="A305" s="23"/>
      <c r="B305" s="23" t="s">
        <v>586</v>
      </c>
      <c r="C305" s="24" t="s">
        <v>587</v>
      </c>
      <c r="D305" s="25" t="s">
        <v>26</v>
      </c>
      <c r="E305" s="26">
        <v>128.04</v>
      </c>
      <c r="F305" s="26">
        <v>134.442</v>
      </c>
      <c r="G305" s="27">
        <v>147.8862</v>
      </c>
      <c r="H305" s="27">
        <v>174.50571600000004</v>
      </c>
      <c r="I305" s="28" t="s">
        <v>13</v>
      </c>
      <c r="J305" s="29">
        <f t="shared" si="289"/>
        <v>5</v>
      </c>
      <c r="K305" s="29">
        <f t="shared" si="290"/>
        <v>9.999999999999986</v>
      </c>
      <c r="L305" s="30">
        <f t="shared" si="291"/>
        <v>164.0057958</v>
      </c>
      <c r="M305" s="30">
        <f t="shared" si="292"/>
        <v>169.7733576</v>
      </c>
      <c r="N305" s="31">
        <f t="shared" si="293"/>
        <v>149.80872060000002</v>
      </c>
      <c r="O305" s="36">
        <f t="shared" si="294"/>
        <v>174.50571600000004</v>
      </c>
      <c r="P305" s="31">
        <f t="shared" si="295"/>
        <v>186.33661200000003</v>
      </c>
      <c r="Q305" s="31">
        <f t="shared" si="296"/>
        <v>168.2944956</v>
      </c>
      <c r="R305" s="31">
        <f t="shared" si="297"/>
        <v>185.89295340000004</v>
      </c>
      <c r="S305" s="31">
        <f t="shared" si="298"/>
        <v>203.7132405</v>
      </c>
      <c r="T305" s="31"/>
      <c r="U305" s="32"/>
      <c r="V305" s="32"/>
      <c r="W305" s="20"/>
      <c r="X305" s="20"/>
      <c r="Y305" s="20"/>
      <c r="Z305" s="20"/>
      <c r="AA305" s="20"/>
      <c r="AB305" s="21"/>
      <c r="AC305" s="20"/>
      <c r="AD305" s="20"/>
      <c r="AE305" s="18"/>
      <c r="AF305" s="18"/>
      <c r="AG305" s="18"/>
      <c r="AH305" s="18"/>
      <c r="AI305" s="18"/>
      <c r="AJ305" s="18"/>
      <c r="AK305" s="35"/>
      <c r="AL305" s="37"/>
      <c r="AM305" s="8"/>
      <c r="AN305" s="8"/>
      <c r="AO305" s="8"/>
      <c r="AP305" s="8"/>
      <c r="AQ305" s="8"/>
      <c r="AR305" s="8"/>
      <c r="AS305" s="8"/>
      <c r="AT305" s="8"/>
      <c r="AU305" s="8"/>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row>
    <row r="306" spans="1:69" s="41" customFormat="1" ht="15">
      <c r="A306" s="23"/>
      <c r="B306" s="23" t="s">
        <v>588</v>
      </c>
      <c r="C306" s="24" t="s">
        <v>589</v>
      </c>
      <c r="D306" s="25" t="s">
        <v>26</v>
      </c>
      <c r="E306" s="26">
        <v>134.07</v>
      </c>
      <c r="F306" s="26">
        <v>140.7735</v>
      </c>
      <c r="G306" s="27">
        <v>154.85085</v>
      </c>
      <c r="H306" s="27">
        <v>182.72400300000004</v>
      </c>
      <c r="I306" s="28" t="s">
        <v>13</v>
      </c>
      <c r="J306" s="29">
        <f t="shared" si="289"/>
        <v>5</v>
      </c>
      <c r="K306" s="29">
        <f t="shared" si="290"/>
        <v>9.999999999999986</v>
      </c>
      <c r="L306" s="30">
        <f t="shared" si="291"/>
        <v>171.72959265</v>
      </c>
      <c r="M306" s="30">
        <f t="shared" si="292"/>
        <v>177.7687758</v>
      </c>
      <c r="N306" s="31">
        <f t="shared" si="293"/>
        <v>156.86391105</v>
      </c>
      <c r="O306" s="36">
        <f t="shared" si="294"/>
        <v>182.72400300000004</v>
      </c>
      <c r="P306" s="31">
        <f t="shared" si="295"/>
        <v>195.11207100000004</v>
      </c>
      <c r="Q306" s="31">
        <f t="shared" si="296"/>
        <v>176.22026730000002</v>
      </c>
      <c r="R306" s="31">
        <f t="shared" si="297"/>
        <v>194.64751845000004</v>
      </c>
      <c r="S306" s="31">
        <f t="shared" si="298"/>
        <v>213.30704587500003</v>
      </c>
      <c r="T306" s="31"/>
      <c r="U306" s="32"/>
      <c r="V306" s="32"/>
      <c r="W306" s="20"/>
      <c r="X306" s="20"/>
      <c r="Y306" s="20"/>
      <c r="Z306" s="20"/>
      <c r="AA306" s="20"/>
      <c r="AB306" s="21"/>
      <c r="AC306" s="20"/>
      <c r="AD306" s="20"/>
      <c r="AE306" s="18"/>
      <c r="AF306" s="18"/>
      <c r="AG306" s="18"/>
      <c r="AH306" s="18"/>
      <c r="AI306" s="18"/>
      <c r="AJ306" s="18"/>
      <c r="AK306" s="35"/>
      <c r="AL306" s="37"/>
      <c r="AM306" s="8"/>
      <c r="AN306" s="8"/>
      <c r="AO306" s="8"/>
      <c r="AP306" s="8"/>
      <c r="AQ306" s="8"/>
      <c r="AR306" s="8"/>
      <c r="AS306" s="8"/>
      <c r="AT306" s="8"/>
      <c r="AU306" s="8"/>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row>
    <row r="307" spans="1:69" s="41" customFormat="1" ht="25.5">
      <c r="A307" s="23"/>
      <c r="B307" s="23" t="s">
        <v>590</v>
      </c>
      <c r="C307" s="24" t="s">
        <v>591</v>
      </c>
      <c r="D307" s="38"/>
      <c r="E307" s="26"/>
      <c r="F307" s="26"/>
      <c r="G307" s="27"/>
      <c r="H307" s="27"/>
      <c r="I307" s="18"/>
      <c r="J307" s="39"/>
      <c r="K307" s="39"/>
      <c r="L307" s="30"/>
      <c r="M307" s="30"/>
      <c r="N307" s="31"/>
      <c r="O307" s="31"/>
      <c r="P307" s="31"/>
      <c r="Q307" s="31"/>
      <c r="R307" s="31"/>
      <c r="S307" s="31"/>
      <c r="T307" s="19"/>
      <c r="U307" s="32"/>
      <c r="V307" s="32"/>
      <c r="W307" s="20"/>
      <c r="X307" s="20"/>
      <c r="Y307" s="20"/>
      <c r="Z307" s="20"/>
      <c r="AA307" s="20"/>
      <c r="AB307" s="21"/>
      <c r="AC307" s="20"/>
      <c r="AD307" s="20"/>
      <c r="AE307" s="18"/>
      <c r="AF307" s="18"/>
      <c r="AG307" s="18"/>
      <c r="AH307" s="18"/>
      <c r="AI307" s="18"/>
      <c r="AJ307" s="18"/>
      <c r="AK307" s="35"/>
      <c r="AL307" s="37"/>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row>
    <row r="308" spans="1:69" s="41" customFormat="1" ht="15">
      <c r="A308" s="23"/>
      <c r="B308" s="23" t="s">
        <v>592</v>
      </c>
      <c r="C308" s="24" t="s">
        <v>593</v>
      </c>
      <c r="D308" s="25" t="s">
        <v>26</v>
      </c>
      <c r="E308" s="26">
        <v>39.06</v>
      </c>
      <c r="F308" s="26">
        <v>41.013</v>
      </c>
      <c r="G308" s="27">
        <v>45.1143</v>
      </c>
      <c r="H308" s="27">
        <v>49.467829949999995</v>
      </c>
      <c r="I308" s="28" t="s">
        <v>100</v>
      </c>
      <c r="J308" s="29">
        <f aca="true" t="shared" si="299" ref="J308:J337">(F308/E308*100)-100</f>
        <v>4.999999999999986</v>
      </c>
      <c r="K308" s="29">
        <f aca="true" t="shared" si="300" ref="K308:K337">(G308/F308*100)-100</f>
        <v>10.000000000000014</v>
      </c>
      <c r="L308" s="30">
        <f aca="true" t="shared" si="301" ref="L308:L337">+G308*1.109</f>
        <v>50.0317587</v>
      </c>
      <c r="M308" s="30">
        <f aca="true" t="shared" si="302" ref="M308:M337">+G308*1.148</f>
        <v>51.791216399999996</v>
      </c>
      <c r="N308" s="31">
        <f aca="true" t="shared" si="303" ref="N308:N337">+G308*(100+(16.3-J308-K308))/100</f>
        <v>45.7007859</v>
      </c>
      <c r="O308" s="31">
        <f aca="true" t="shared" si="304" ref="O308:O337">+G308*(100+(33-J308-K308))/100</f>
        <v>53.234874</v>
      </c>
      <c r="P308" s="31">
        <f aca="true" t="shared" si="305" ref="P308:P337">+G308*(100+(67.5+14.5)/2-J308-K308)/100</f>
        <v>56.844018</v>
      </c>
      <c r="Q308" s="31">
        <f aca="true" t="shared" si="306" ref="Q308:Q337">+G308+(G308*0.5)*((67.5+14.5)/2-J308-K308)/100+(G308*0.5)*0.016</f>
        <v>51.3400734</v>
      </c>
      <c r="R308" s="31">
        <f aca="true" t="shared" si="307" ref="R308:R337">+G308*(100+(40.7-J308-K308))/100</f>
        <v>56.7086751</v>
      </c>
      <c r="S308" s="31">
        <f aca="true" t="shared" si="308" ref="S308:S337">+G308+(G308*0.5)*(88.9-J308-K308)/100+(G308*0.5)*0.016</f>
        <v>62.14494825</v>
      </c>
      <c r="T308" s="36">
        <f aca="true" t="shared" si="309" ref="T308:T337">+N308*50/100+O308*50/100</f>
        <v>49.467829949999995</v>
      </c>
      <c r="U308" s="32"/>
      <c r="V308" s="32"/>
      <c r="W308" s="20"/>
      <c r="X308" s="20"/>
      <c r="Y308" s="20"/>
      <c r="Z308" s="20"/>
      <c r="AA308" s="20"/>
      <c r="AB308" s="21"/>
      <c r="AC308" s="20"/>
      <c r="AD308" s="20"/>
      <c r="AE308" s="18"/>
      <c r="AF308" s="18"/>
      <c r="AG308" s="18"/>
      <c r="AH308" s="18"/>
      <c r="AI308" s="18"/>
      <c r="AJ308" s="18"/>
      <c r="AK308" s="35"/>
      <c r="AL308" s="37"/>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row>
    <row r="309" spans="1:69" s="41" customFormat="1" ht="15">
      <c r="A309" s="23"/>
      <c r="B309" s="23" t="s">
        <v>594</v>
      </c>
      <c r="C309" s="24" t="s">
        <v>595</v>
      </c>
      <c r="D309" s="25" t="s">
        <v>26</v>
      </c>
      <c r="E309" s="26">
        <v>43.03</v>
      </c>
      <c r="F309" s="26">
        <v>45.1815</v>
      </c>
      <c r="G309" s="27">
        <v>49.69965</v>
      </c>
      <c r="H309" s="27">
        <v>54.49566622500001</v>
      </c>
      <c r="I309" s="28" t="s">
        <v>100</v>
      </c>
      <c r="J309" s="29">
        <f t="shared" si="299"/>
        <v>5</v>
      </c>
      <c r="K309" s="29">
        <f t="shared" si="300"/>
        <v>9.999999999999986</v>
      </c>
      <c r="L309" s="30">
        <f t="shared" si="301"/>
        <v>55.116911849999994</v>
      </c>
      <c r="M309" s="30">
        <f t="shared" si="302"/>
        <v>57.05519819999999</v>
      </c>
      <c r="N309" s="31">
        <f t="shared" si="303"/>
        <v>50.34574545</v>
      </c>
      <c r="O309" s="31">
        <f t="shared" si="304"/>
        <v>58.645587000000006</v>
      </c>
      <c r="P309" s="31">
        <f t="shared" si="305"/>
        <v>62.621559000000005</v>
      </c>
      <c r="Q309" s="31">
        <f t="shared" si="306"/>
        <v>56.558201700000005</v>
      </c>
      <c r="R309" s="31">
        <f t="shared" si="307"/>
        <v>62.47246005000001</v>
      </c>
      <c r="S309" s="31">
        <f t="shared" si="308"/>
        <v>68.461267875</v>
      </c>
      <c r="T309" s="36">
        <f t="shared" si="309"/>
        <v>54.49566622500001</v>
      </c>
      <c r="U309" s="32"/>
      <c r="V309" s="32"/>
      <c r="W309" s="20"/>
      <c r="X309" s="20"/>
      <c r="Y309" s="20"/>
      <c r="Z309" s="20"/>
      <c r="AA309" s="20"/>
      <c r="AB309" s="21"/>
      <c r="AC309" s="20"/>
      <c r="AD309" s="20"/>
      <c r="AE309" s="18"/>
      <c r="AF309" s="18"/>
      <c r="AG309" s="18"/>
      <c r="AH309" s="18"/>
      <c r="AI309" s="18"/>
      <c r="AJ309" s="18"/>
      <c r="AK309" s="35"/>
      <c r="AL309" s="37"/>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row>
    <row r="310" spans="1:69" s="41" customFormat="1" ht="15">
      <c r="A310" s="23"/>
      <c r="B310" s="23" t="s">
        <v>596</v>
      </c>
      <c r="C310" s="24" t="s">
        <v>597</v>
      </c>
      <c r="D310" s="25" t="s">
        <v>26</v>
      </c>
      <c r="E310" s="26">
        <v>57.6</v>
      </c>
      <c r="F310" s="26">
        <v>60.48</v>
      </c>
      <c r="G310" s="27">
        <v>66.528</v>
      </c>
      <c r="H310" s="27">
        <v>72.94795200000002</v>
      </c>
      <c r="I310" s="28" t="s">
        <v>100</v>
      </c>
      <c r="J310" s="29">
        <f t="shared" si="299"/>
        <v>4.999999999999986</v>
      </c>
      <c r="K310" s="29">
        <f t="shared" si="300"/>
        <v>10.000000000000014</v>
      </c>
      <c r="L310" s="30">
        <f t="shared" si="301"/>
        <v>73.77955200000001</v>
      </c>
      <c r="M310" s="30">
        <f t="shared" si="302"/>
        <v>76.374144</v>
      </c>
      <c r="N310" s="31">
        <f t="shared" si="303"/>
        <v>67.392864</v>
      </c>
      <c r="O310" s="31">
        <f t="shared" si="304"/>
        <v>78.50304000000001</v>
      </c>
      <c r="P310" s="31">
        <f t="shared" si="305"/>
        <v>83.82528</v>
      </c>
      <c r="Q310" s="31">
        <f t="shared" si="306"/>
        <v>75.708864</v>
      </c>
      <c r="R310" s="31">
        <f t="shared" si="307"/>
        <v>83.625696</v>
      </c>
      <c r="S310" s="31">
        <f t="shared" si="308"/>
        <v>91.64232000000001</v>
      </c>
      <c r="T310" s="36">
        <f t="shared" si="309"/>
        <v>72.94795200000002</v>
      </c>
      <c r="U310" s="32"/>
      <c r="V310" s="32"/>
      <c r="W310" s="20"/>
      <c r="X310" s="20"/>
      <c r="Y310" s="20"/>
      <c r="Z310" s="20"/>
      <c r="AA310" s="20"/>
      <c r="AB310" s="21"/>
      <c r="AC310" s="20"/>
      <c r="AD310" s="20"/>
      <c r="AE310" s="18"/>
      <c r="AF310" s="18"/>
      <c r="AG310" s="18"/>
      <c r="AH310" s="18"/>
      <c r="AI310" s="18"/>
      <c r="AJ310" s="18"/>
      <c r="AK310" s="35"/>
      <c r="AL310" s="37"/>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row>
    <row r="311" spans="1:69" s="41" customFormat="1" ht="15">
      <c r="A311" s="23"/>
      <c r="B311" s="23" t="s">
        <v>598</v>
      </c>
      <c r="C311" s="24" t="s">
        <v>599</v>
      </c>
      <c r="D311" s="25" t="s">
        <v>26</v>
      </c>
      <c r="E311" s="26">
        <v>75.81</v>
      </c>
      <c r="F311" s="26">
        <v>79.6005</v>
      </c>
      <c r="G311" s="27">
        <v>87.56055</v>
      </c>
      <c r="H311" s="27">
        <v>96.010143075</v>
      </c>
      <c r="I311" s="28" t="s">
        <v>100</v>
      </c>
      <c r="J311" s="29">
        <f t="shared" si="299"/>
        <v>4.999999999999986</v>
      </c>
      <c r="K311" s="29">
        <f t="shared" si="300"/>
        <v>10.000000000000014</v>
      </c>
      <c r="L311" s="30">
        <f t="shared" si="301"/>
        <v>97.10464995000001</v>
      </c>
      <c r="M311" s="30">
        <f t="shared" si="302"/>
        <v>100.5195114</v>
      </c>
      <c r="N311" s="31">
        <f t="shared" si="303"/>
        <v>88.69883715</v>
      </c>
      <c r="O311" s="31">
        <f t="shared" si="304"/>
        <v>103.32144900000002</v>
      </c>
      <c r="P311" s="31">
        <f t="shared" si="305"/>
        <v>110.32629299999999</v>
      </c>
      <c r="Q311" s="31">
        <f t="shared" si="306"/>
        <v>99.6439059</v>
      </c>
      <c r="R311" s="31">
        <f t="shared" si="307"/>
        <v>110.06361135000002</v>
      </c>
      <c r="S311" s="31">
        <f t="shared" si="308"/>
        <v>120.614657625</v>
      </c>
      <c r="T311" s="36">
        <f t="shared" si="309"/>
        <v>96.010143075</v>
      </c>
      <c r="U311" s="32"/>
      <c r="V311" s="32"/>
      <c r="W311" s="20"/>
      <c r="X311" s="20"/>
      <c r="Y311" s="20"/>
      <c r="Z311" s="20"/>
      <c r="AA311" s="20"/>
      <c r="AB311" s="21"/>
      <c r="AC311" s="20"/>
      <c r="AD311" s="20"/>
      <c r="AE311" s="18"/>
      <c r="AF311" s="18"/>
      <c r="AG311" s="18"/>
      <c r="AH311" s="18"/>
      <c r="AI311" s="18"/>
      <c r="AJ311" s="18"/>
      <c r="AK311" s="35"/>
      <c r="AL311" s="37"/>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row>
    <row r="312" spans="1:69" s="41" customFormat="1" ht="15">
      <c r="A312" s="23"/>
      <c r="B312" s="23" t="s">
        <v>600</v>
      </c>
      <c r="C312" s="24" t="s">
        <v>601</v>
      </c>
      <c r="D312" s="25" t="s">
        <v>26</v>
      </c>
      <c r="E312" s="26">
        <v>83.16</v>
      </c>
      <c r="F312" s="26">
        <v>87.318</v>
      </c>
      <c r="G312" s="27">
        <v>96.0498</v>
      </c>
      <c r="H312" s="27">
        <v>105.31860569999999</v>
      </c>
      <c r="I312" s="28" t="s">
        <v>100</v>
      </c>
      <c r="J312" s="29">
        <f t="shared" si="299"/>
        <v>5</v>
      </c>
      <c r="K312" s="29">
        <f t="shared" si="300"/>
        <v>10.000000000000014</v>
      </c>
      <c r="L312" s="30">
        <f t="shared" si="301"/>
        <v>106.5192282</v>
      </c>
      <c r="M312" s="30">
        <f t="shared" si="302"/>
        <v>110.2651704</v>
      </c>
      <c r="N312" s="31">
        <f t="shared" si="303"/>
        <v>97.29844739999999</v>
      </c>
      <c r="O312" s="31">
        <f t="shared" si="304"/>
        <v>113.338764</v>
      </c>
      <c r="P312" s="31">
        <f t="shared" si="305"/>
        <v>121.02274799999999</v>
      </c>
      <c r="Q312" s="31">
        <f t="shared" si="306"/>
        <v>109.30467239999999</v>
      </c>
      <c r="R312" s="31">
        <f t="shared" si="307"/>
        <v>120.73459859999998</v>
      </c>
      <c r="S312" s="31">
        <f t="shared" si="308"/>
        <v>132.30859949999999</v>
      </c>
      <c r="T312" s="36">
        <f t="shared" si="309"/>
        <v>105.31860569999999</v>
      </c>
      <c r="U312" s="32"/>
      <c r="V312" s="32"/>
      <c r="W312" s="20"/>
      <c r="X312" s="20"/>
      <c r="Y312" s="20"/>
      <c r="Z312" s="20"/>
      <c r="AA312" s="20"/>
      <c r="AB312" s="21"/>
      <c r="AC312" s="20"/>
      <c r="AD312" s="20"/>
      <c r="AE312" s="18"/>
      <c r="AF312" s="18"/>
      <c r="AG312" s="18"/>
      <c r="AH312" s="18"/>
      <c r="AI312" s="18"/>
      <c r="AJ312" s="18"/>
      <c r="AK312" s="35"/>
      <c r="AL312" s="37"/>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row>
    <row r="313" spans="1:69" s="41" customFormat="1" ht="15">
      <c r="A313" s="23"/>
      <c r="B313" s="23" t="s">
        <v>602</v>
      </c>
      <c r="C313" s="24" t="s">
        <v>603</v>
      </c>
      <c r="D313" s="25" t="s">
        <v>26</v>
      </c>
      <c r="E313" s="26">
        <v>90.39</v>
      </c>
      <c r="F313" s="26">
        <v>94.9095</v>
      </c>
      <c r="G313" s="27">
        <v>104.40045</v>
      </c>
      <c r="H313" s="27">
        <v>114.47509342500001</v>
      </c>
      <c r="I313" s="28" t="s">
        <v>100</v>
      </c>
      <c r="J313" s="29">
        <f t="shared" si="299"/>
        <v>4.999999999999986</v>
      </c>
      <c r="K313" s="29">
        <f t="shared" si="300"/>
        <v>10.000000000000014</v>
      </c>
      <c r="L313" s="30">
        <f t="shared" si="301"/>
        <v>115.78009905</v>
      </c>
      <c r="M313" s="30">
        <f t="shared" si="302"/>
        <v>119.8517166</v>
      </c>
      <c r="N313" s="31">
        <f t="shared" si="303"/>
        <v>105.75765585</v>
      </c>
      <c r="O313" s="31">
        <f t="shared" si="304"/>
        <v>123.192531</v>
      </c>
      <c r="P313" s="31">
        <f t="shared" si="305"/>
        <v>131.544567</v>
      </c>
      <c r="Q313" s="31">
        <f t="shared" si="306"/>
        <v>118.8077121</v>
      </c>
      <c r="R313" s="31">
        <f t="shared" si="307"/>
        <v>131.23136565000001</v>
      </c>
      <c r="S313" s="31">
        <f t="shared" si="308"/>
        <v>143.81161987500002</v>
      </c>
      <c r="T313" s="36">
        <f t="shared" si="309"/>
        <v>114.47509342500001</v>
      </c>
      <c r="U313" s="32"/>
      <c r="V313" s="32"/>
      <c r="W313" s="20"/>
      <c r="X313" s="20"/>
      <c r="Y313" s="20"/>
      <c r="Z313" s="20"/>
      <c r="AA313" s="20"/>
      <c r="AB313" s="21"/>
      <c r="AC313" s="20"/>
      <c r="AD313" s="20"/>
      <c r="AE313" s="18"/>
      <c r="AF313" s="18"/>
      <c r="AG313" s="18"/>
      <c r="AH313" s="18"/>
      <c r="AI313" s="18"/>
      <c r="AJ313" s="18"/>
      <c r="AK313" s="35"/>
      <c r="AL313" s="37"/>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row>
    <row r="314" spans="1:69" s="41" customFormat="1" ht="15">
      <c r="A314" s="23"/>
      <c r="B314" s="23" t="s">
        <v>604</v>
      </c>
      <c r="C314" s="24" t="s">
        <v>605</v>
      </c>
      <c r="D314" s="25" t="s">
        <v>26</v>
      </c>
      <c r="E314" s="26">
        <v>122.49</v>
      </c>
      <c r="F314" s="26">
        <v>128.6145</v>
      </c>
      <c r="G314" s="27">
        <v>141.47595</v>
      </c>
      <c r="H314" s="27">
        <v>155.12837917499996</v>
      </c>
      <c r="I314" s="28" t="s">
        <v>100</v>
      </c>
      <c r="J314" s="29">
        <f t="shared" si="299"/>
        <v>5</v>
      </c>
      <c r="K314" s="29">
        <f t="shared" si="300"/>
        <v>10.000000000000014</v>
      </c>
      <c r="L314" s="30">
        <f t="shared" si="301"/>
        <v>156.89682855</v>
      </c>
      <c r="M314" s="30">
        <f t="shared" si="302"/>
        <v>162.4143906</v>
      </c>
      <c r="N314" s="31">
        <f t="shared" si="303"/>
        <v>143.31513735</v>
      </c>
      <c r="O314" s="31">
        <f t="shared" si="304"/>
        <v>166.94162099999997</v>
      </c>
      <c r="P314" s="31">
        <f t="shared" si="305"/>
        <v>178.259697</v>
      </c>
      <c r="Q314" s="31">
        <f t="shared" si="306"/>
        <v>160.99963110000002</v>
      </c>
      <c r="R314" s="31">
        <f t="shared" si="307"/>
        <v>177.83526915</v>
      </c>
      <c r="S314" s="31">
        <f t="shared" si="308"/>
        <v>194.883121125</v>
      </c>
      <c r="T314" s="36">
        <f t="shared" si="309"/>
        <v>155.12837917499996</v>
      </c>
      <c r="U314" s="32"/>
      <c r="V314" s="32"/>
      <c r="W314" s="20"/>
      <c r="X314" s="20"/>
      <c r="Y314" s="20"/>
      <c r="Z314" s="20"/>
      <c r="AA314" s="20"/>
      <c r="AB314" s="21"/>
      <c r="AC314" s="20"/>
      <c r="AD314" s="20"/>
      <c r="AE314" s="18"/>
      <c r="AF314" s="18"/>
      <c r="AG314" s="18"/>
      <c r="AH314" s="18"/>
      <c r="AI314" s="18"/>
      <c r="AJ314" s="18"/>
      <c r="AK314" s="35"/>
      <c r="AL314" s="37"/>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row>
    <row r="315" spans="1:69" s="41" customFormat="1" ht="15">
      <c r="A315" s="23"/>
      <c r="B315" s="23" t="s">
        <v>606</v>
      </c>
      <c r="C315" s="24" t="s">
        <v>607</v>
      </c>
      <c r="D315" s="25" t="s">
        <v>26</v>
      </c>
      <c r="E315" s="26">
        <v>189.55</v>
      </c>
      <c r="F315" s="26">
        <v>199.0275</v>
      </c>
      <c r="G315" s="27">
        <v>218.93025</v>
      </c>
      <c r="H315" s="27">
        <v>240.05701912499998</v>
      </c>
      <c r="I315" s="28" t="s">
        <v>100</v>
      </c>
      <c r="J315" s="29">
        <f t="shared" si="299"/>
        <v>5</v>
      </c>
      <c r="K315" s="29">
        <f t="shared" si="300"/>
        <v>10.000000000000014</v>
      </c>
      <c r="L315" s="30">
        <f t="shared" si="301"/>
        <v>242.79364725</v>
      </c>
      <c r="M315" s="30">
        <f t="shared" si="302"/>
        <v>251.33192699999998</v>
      </c>
      <c r="N315" s="31">
        <f t="shared" si="303"/>
        <v>221.77634324999997</v>
      </c>
      <c r="O315" s="31">
        <f t="shared" si="304"/>
        <v>258.337695</v>
      </c>
      <c r="P315" s="31">
        <f t="shared" si="305"/>
        <v>275.85211499999997</v>
      </c>
      <c r="Q315" s="31">
        <f t="shared" si="306"/>
        <v>249.14262449999998</v>
      </c>
      <c r="R315" s="31">
        <f t="shared" si="307"/>
        <v>275.19532425</v>
      </c>
      <c r="S315" s="31">
        <f t="shared" si="308"/>
        <v>301.576419375</v>
      </c>
      <c r="T315" s="36">
        <f t="shared" si="309"/>
        <v>240.05701912499998</v>
      </c>
      <c r="U315" s="32"/>
      <c r="V315" s="32"/>
      <c r="W315" s="20"/>
      <c r="X315" s="20"/>
      <c r="Y315" s="20"/>
      <c r="Z315" s="20"/>
      <c r="AA315" s="20"/>
      <c r="AB315" s="21"/>
      <c r="AC315" s="20"/>
      <c r="AD315" s="20"/>
      <c r="AE315" s="18"/>
      <c r="AF315" s="18"/>
      <c r="AG315" s="18"/>
      <c r="AH315" s="18"/>
      <c r="AI315" s="18"/>
      <c r="AJ315" s="18"/>
      <c r="AK315" s="35"/>
      <c r="AL315" s="37"/>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row>
    <row r="316" spans="1:69" s="41" customFormat="1" ht="15">
      <c r="A316" s="23"/>
      <c r="B316" s="23" t="s">
        <v>608</v>
      </c>
      <c r="C316" s="24" t="s">
        <v>609</v>
      </c>
      <c r="D316" s="25" t="s">
        <v>26</v>
      </c>
      <c r="E316" s="26">
        <v>291.63</v>
      </c>
      <c r="F316" s="26">
        <v>306.2115</v>
      </c>
      <c r="G316" s="27">
        <v>336.83265</v>
      </c>
      <c r="H316" s="27">
        <v>369.33700072499994</v>
      </c>
      <c r="I316" s="28" t="s">
        <v>100</v>
      </c>
      <c r="J316" s="29">
        <f t="shared" si="299"/>
        <v>5</v>
      </c>
      <c r="K316" s="29">
        <f t="shared" si="300"/>
        <v>10.000000000000014</v>
      </c>
      <c r="L316" s="30">
        <f t="shared" si="301"/>
        <v>373.54740885</v>
      </c>
      <c r="M316" s="30">
        <f t="shared" si="302"/>
        <v>386.68388219999997</v>
      </c>
      <c r="N316" s="31">
        <f t="shared" si="303"/>
        <v>341.21147444999997</v>
      </c>
      <c r="O316" s="31">
        <f t="shared" si="304"/>
        <v>397.46252699999997</v>
      </c>
      <c r="P316" s="31">
        <f t="shared" si="305"/>
        <v>424.4091389999999</v>
      </c>
      <c r="Q316" s="31">
        <f t="shared" si="306"/>
        <v>383.31555569999995</v>
      </c>
      <c r="R316" s="31">
        <f t="shared" si="307"/>
        <v>423.3986410499999</v>
      </c>
      <c r="S316" s="31">
        <f t="shared" si="308"/>
        <v>463.986975375</v>
      </c>
      <c r="T316" s="36">
        <f t="shared" si="309"/>
        <v>369.33700072499994</v>
      </c>
      <c r="U316" s="32"/>
      <c r="V316" s="32"/>
      <c r="W316" s="20"/>
      <c r="X316" s="20"/>
      <c r="Y316" s="20"/>
      <c r="Z316" s="20"/>
      <c r="AA316" s="20"/>
      <c r="AB316" s="21"/>
      <c r="AC316" s="20"/>
      <c r="AD316" s="20"/>
      <c r="AE316" s="18"/>
      <c r="AF316" s="18"/>
      <c r="AG316" s="18"/>
      <c r="AH316" s="18"/>
      <c r="AI316" s="18"/>
      <c r="AJ316" s="18"/>
      <c r="AK316" s="35"/>
      <c r="AL316" s="37"/>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row>
    <row r="317" spans="1:69" s="41" customFormat="1" ht="15">
      <c r="A317" s="23"/>
      <c r="B317" s="23" t="s">
        <v>610</v>
      </c>
      <c r="C317" s="24" t="s">
        <v>611</v>
      </c>
      <c r="D317" s="25" t="s">
        <v>26</v>
      </c>
      <c r="E317" s="26">
        <v>430.21</v>
      </c>
      <c r="F317" s="26">
        <v>451.7205</v>
      </c>
      <c r="G317" s="27">
        <v>496.89255</v>
      </c>
      <c r="H317" s="27">
        <v>544.842681075</v>
      </c>
      <c r="I317" s="28" t="s">
        <v>100</v>
      </c>
      <c r="J317" s="29">
        <f t="shared" si="299"/>
        <v>5</v>
      </c>
      <c r="K317" s="29">
        <f t="shared" si="300"/>
        <v>10.000000000000014</v>
      </c>
      <c r="L317" s="30">
        <f t="shared" si="301"/>
        <v>551.05383795</v>
      </c>
      <c r="M317" s="30">
        <f t="shared" si="302"/>
        <v>570.4326474</v>
      </c>
      <c r="N317" s="31">
        <f t="shared" si="303"/>
        <v>503.35215314999994</v>
      </c>
      <c r="O317" s="31">
        <f t="shared" si="304"/>
        <v>586.333209</v>
      </c>
      <c r="P317" s="31">
        <f t="shared" si="305"/>
        <v>626.084613</v>
      </c>
      <c r="Q317" s="31">
        <f t="shared" si="306"/>
        <v>565.4637219</v>
      </c>
      <c r="R317" s="31">
        <f t="shared" si="307"/>
        <v>624.5939353499999</v>
      </c>
      <c r="S317" s="31">
        <f t="shared" si="308"/>
        <v>684.4694876249999</v>
      </c>
      <c r="T317" s="36">
        <f t="shared" si="309"/>
        <v>544.842681075</v>
      </c>
      <c r="U317" s="32"/>
      <c r="V317" s="32"/>
      <c r="W317" s="20"/>
      <c r="X317" s="20"/>
      <c r="Y317" s="20"/>
      <c r="Z317" s="20"/>
      <c r="AA317" s="20"/>
      <c r="AB317" s="21"/>
      <c r="AC317" s="20"/>
      <c r="AD317" s="20"/>
      <c r="AE317" s="18"/>
      <c r="AF317" s="18"/>
      <c r="AG317" s="18"/>
      <c r="AH317" s="18"/>
      <c r="AI317" s="18"/>
      <c r="AJ317" s="18"/>
      <c r="AK317" s="35"/>
      <c r="AL317" s="37"/>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row>
    <row r="318" spans="1:69" s="41" customFormat="1" ht="15">
      <c r="A318" s="23"/>
      <c r="B318" s="23" t="s">
        <v>612</v>
      </c>
      <c r="C318" s="24" t="s">
        <v>613</v>
      </c>
      <c r="D318" s="25" t="s">
        <v>26</v>
      </c>
      <c r="E318" s="26">
        <v>49.6</v>
      </c>
      <c r="F318" s="26">
        <v>52.08</v>
      </c>
      <c r="G318" s="27">
        <v>57.288</v>
      </c>
      <c r="H318" s="27">
        <v>62.816292000000004</v>
      </c>
      <c r="I318" s="28" t="s">
        <v>100</v>
      </c>
      <c r="J318" s="29">
        <f t="shared" si="299"/>
        <v>5</v>
      </c>
      <c r="K318" s="29">
        <f t="shared" si="300"/>
        <v>9.999999999999986</v>
      </c>
      <c r="L318" s="30">
        <f t="shared" si="301"/>
        <v>63.532391999999994</v>
      </c>
      <c r="M318" s="30">
        <f t="shared" si="302"/>
        <v>65.766624</v>
      </c>
      <c r="N318" s="31">
        <f t="shared" si="303"/>
        <v>58.032744</v>
      </c>
      <c r="O318" s="31">
        <f t="shared" si="304"/>
        <v>67.59984</v>
      </c>
      <c r="P318" s="31">
        <f t="shared" si="305"/>
        <v>72.18288000000001</v>
      </c>
      <c r="Q318" s="31">
        <f t="shared" si="306"/>
        <v>65.193744</v>
      </c>
      <c r="R318" s="31">
        <f t="shared" si="307"/>
        <v>72.01101600000001</v>
      </c>
      <c r="S318" s="31">
        <f t="shared" si="308"/>
        <v>78.91422</v>
      </c>
      <c r="T318" s="36">
        <f t="shared" si="309"/>
        <v>62.816292000000004</v>
      </c>
      <c r="U318" s="32"/>
      <c r="V318" s="32"/>
      <c r="W318" s="20"/>
      <c r="X318" s="20"/>
      <c r="Y318" s="20"/>
      <c r="Z318" s="20"/>
      <c r="AA318" s="20"/>
      <c r="AB318" s="21"/>
      <c r="AC318" s="20"/>
      <c r="AD318" s="20"/>
      <c r="AE318" s="18"/>
      <c r="AF318" s="18"/>
      <c r="AG318" s="18"/>
      <c r="AH318" s="18"/>
      <c r="AI318" s="18"/>
      <c r="AJ318" s="18"/>
      <c r="AK318" s="35"/>
      <c r="AL318" s="37"/>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row>
    <row r="319" spans="1:69" s="41" customFormat="1" ht="15">
      <c r="A319" s="23"/>
      <c r="B319" s="23" t="s">
        <v>614</v>
      </c>
      <c r="C319" s="24" t="s">
        <v>615</v>
      </c>
      <c r="D319" s="25" t="s">
        <v>26</v>
      </c>
      <c r="E319" s="26">
        <v>52.49</v>
      </c>
      <c r="F319" s="26">
        <v>55.1145</v>
      </c>
      <c r="G319" s="27">
        <v>60.62595</v>
      </c>
      <c r="H319" s="27">
        <v>66.47635417499998</v>
      </c>
      <c r="I319" s="28" t="s">
        <v>100</v>
      </c>
      <c r="J319" s="29">
        <f t="shared" si="299"/>
        <v>5</v>
      </c>
      <c r="K319" s="29">
        <f t="shared" si="300"/>
        <v>10.000000000000014</v>
      </c>
      <c r="L319" s="30">
        <f t="shared" si="301"/>
        <v>67.23417855</v>
      </c>
      <c r="M319" s="30">
        <f t="shared" si="302"/>
        <v>69.5985906</v>
      </c>
      <c r="N319" s="31">
        <f t="shared" si="303"/>
        <v>61.41408734999999</v>
      </c>
      <c r="O319" s="31">
        <f t="shared" si="304"/>
        <v>71.53862099999999</v>
      </c>
      <c r="P319" s="31">
        <f t="shared" si="305"/>
        <v>76.388697</v>
      </c>
      <c r="Q319" s="31">
        <f t="shared" si="306"/>
        <v>68.9923311</v>
      </c>
      <c r="R319" s="31">
        <f t="shared" si="307"/>
        <v>76.20681915</v>
      </c>
      <c r="S319" s="31">
        <f t="shared" si="308"/>
        <v>83.512246125</v>
      </c>
      <c r="T319" s="36">
        <f t="shared" si="309"/>
        <v>66.47635417499998</v>
      </c>
      <c r="U319" s="32"/>
      <c r="V319" s="32"/>
      <c r="W319" s="20"/>
      <c r="X319" s="20"/>
      <c r="Y319" s="20"/>
      <c r="Z319" s="20"/>
      <c r="AA319" s="20"/>
      <c r="AB319" s="21"/>
      <c r="AC319" s="20"/>
      <c r="AD319" s="20"/>
      <c r="AE319" s="18"/>
      <c r="AF319" s="18"/>
      <c r="AG319" s="18"/>
      <c r="AH319" s="18"/>
      <c r="AI319" s="18"/>
      <c r="AJ319" s="18"/>
      <c r="AK319" s="35"/>
      <c r="AL319" s="37"/>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row>
    <row r="320" spans="1:69" s="41" customFormat="1" ht="15">
      <c r="A320" s="23"/>
      <c r="B320" s="23" t="s">
        <v>616</v>
      </c>
      <c r="C320" s="24" t="s">
        <v>617</v>
      </c>
      <c r="D320" s="25" t="s">
        <v>26</v>
      </c>
      <c r="E320" s="26">
        <v>83.16</v>
      </c>
      <c r="F320" s="26">
        <v>87.318</v>
      </c>
      <c r="G320" s="27">
        <v>96.0498</v>
      </c>
      <c r="H320" s="27">
        <v>105.31860569999999</v>
      </c>
      <c r="I320" s="28" t="s">
        <v>100</v>
      </c>
      <c r="J320" s="29">
        <f t="shared" si="299"/>
        <v>5</v>
      </c>
      <c r="K320" s="29">
        <f t="shared" si="300"/>
        <v>10.000000000000014</v>
      </c>
      <c r="L320" s="30">
        <f t="shared" si="301"/>
        <v>106.5192282</v>
      </c>
      <c r="M320" s="30">
        <f t="shared" si="302"/>
        <v>110.2651704</v>
      </c>
      <c r="N320" s="31">
        <f t="shared" si="303"/>
        <v>97.29844739999999</v>
      </c>
      <c r="O320" s="31">
        <f t="shared" si="304"/>
        <v>113.338764</v>
      </c>
      <c r="P320" s="31">
        <f t="shared" si="305"/>
        <v>121.02274799999999</v>
      </c>
      <c r="Q320" s="31">
        <f t="shared" si="306"/>
        <v>109.30467239999999</v>
      </c>
      <c r="R320" s="31">
        <f t="shared" si="307"/>
        <v>120.73459859999998</v>
      </c>
      <c r="S320" s="31">
        <f t="shared" si="308"/>
        <v>132.30859949999999</v>
      </c>
      <c r="T320" s="36">
        <f t="shared" si="309"/>
        <v>105.31860569999999</v>
      </c>
      <c r="U320" s="32"/>
      <c r="V320" s="32"/>
      <c r="W320" s="20"/>
      <c r="X320" s="20"/>
      <c r="Y320" s="20"/>
      <c r="Z320" s="20"/>
      <c r="AA320" s="20"/>
      <c r="AB320" s="21"/>
      <c r="AC320" s="20"/>
      <c r="AD320" s="20"/>
      <c r="AE320" s="18"/>
      <c r="AF320" s="18"/>
      <c r="AG320" s="18"/>
      <c r="AH320" s="18"/>
      <c r="AI320" s="18"/>
      <c r="AJ320" s="18"/>
      <c r="AK320" s="35"/>
      <c r="AL320" s="37"/>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row>
    <row r="321" spans="1:69" s="41" customFormat="1" ht="15">
      <c r="A321" s="23"/>
      <c r="B321" s="23" t="s">
        <v>618</v>
      </c>
      <c r="C321" s="24" t="s">
        <v>619</v>
      </c>
      <c r="D321" s="25" t="s">
        <v>26</v>
      </c>
      <c r="E321" s="26">
        <v>90.39</v>
      </c>
      <c r="F321" s="26">
        <v>94.9095</v>
      </c>
      <c r="G321" s="27">
        <v>104.40045</v>
      </c>
      <c r="H321" s="27">
        <v>114.47509342500001</v>
      </c>
      <c r="I321" s="28" t="s">
        <v>100</v>
      </c>
      <c r="J321" s="29">
        <f t="shared" si="299"/>
        <v>4.999999999999986</v>
      </c>
      <c r="K321" s="29">
        <f t="shared" si="300"/>
        <v>10.000000000000014</v>
      </c>
      <c r="L321" s="30">
        <f t="shared" si="301"/>
        <v>115.78009905</v>
      </c>
      <c r="M321" s="30">
        <f t="shared" si="302"/>
        <v>119.8517166</v>
      </c>
      <c r="N321" s="31">
        <f t="shared" si="303"/>
        <v>105.75765585</v>
      </c>
      <c r="O321" s="31">
        <f t="shared" si="304"/>
        <v>123.192531</v>
      </c>
      <c r="P321" s="31">
        <f t="shared" si="305"/>
        <v>131.544567</v>
      </c>
      <c r="Q321" s="31">
        <f t="shared" si="306"/>
        <v>118.8077121</v>
      </c>
      <c r="R321" s="31">
        <f t="shared" si="307"/>
        <v>131.23136565000001</v>
      </c>
      <c r="S321" s="31">
        <f t="shared" si="308"/>
        <v>143.81161987500002</v>
      </c>
      <c r="T321" s="36">
        <f t="shared" si="309"/>
        <v>114.47509342500001</v>
      </c>
      <c r="U321" s="32"/>
      <c r="V321" s="32"/>
      <c r="W321" s="20"/>
      <c r="X321" s="20"/>
      <c r="Y321" s="20"/>
      <c r="Z321" s="20"/>
      <c r="AA321" s="20"/>
      <c r="AB321" s="21"/>
      <c r="AC321" s="20"/>
      <c r="AD321" s="20"/>
      <c r="AE321" s="18"/>
      <c r="AF321" s="18"/>
      <c r="AG321" s="18"/>
      <c r="AH321" s="18"/>
      <c r="AI321" s="18"/>
      <c r="AJ321" s="18"/>
      <c r="AK321" s="35"/>
      <c r="AL321" s="37"/>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row>
    <row r="322" spans="1:69" s="41" customFormat="1" ht="15">
      <c r="A322" s="23"/>
      <c r="B322" s="23" t="s">
        <v>620</v>
      </c>
      <c r="C322" s="24" t="s">
        <v>621</v>
      </c>
      <c r="D322" s="25" t="s">
        <v>26</v>
      </c>
      <c r="E322" s="26">
        <v>115.2</v>
      </c>
      <c r="F322" s="26">
        <v>120.96</v>
      </c>
      <c r="G322" s="27">
        <v>133.056</v>
      </c>
      <c r="H322" s="27">
        <v>145.89590400000003</v>
      </c>
      <c r="I322" s="28" t="s">
        <v>100</v>
      </c>
      <c r="J322" s="29">
        <f t="shared" si="299"/>
        <v>4.999999999999986</v>
      </c>
      <c r="K322" s="29">
        <f t="shared" si="300"/>
        <v>10.000000000000014</v>
      </c>
      <c r="L322" s="30">
        <f t="shared" si="301"/>
        <v>147.55910400000002</v>
      </c>
      <c r="M322" s="30">
        <f t="shared" si="302"/>
        <v>152.748288</v>
      </c>
      <c r="N322" s="31">
        <f t="shared" si="303"/>
        <v>134.785728</v>
      </c>
      <c r="O322" s="31">
        <f t="shared" si="304"/>
        <v>157.00608000000003</v>
      </c>
      <c r="P322" s="31">
        <f t="shared" si="305"/>
        <v>167.65056</v>
      </c>
      <c r="Q322" s="31">
        <f t="shared" si="306"/>
        <v>151.417728</v>
      </c>
      <c r="R322" s="31">
        <f t="shared" si="307"/>
        <v>167.251392</v>
      </c>
      <c r="S322" s="31">
        <f t="shared" si="308"/>
        <v>183.28464000000002</v>
      </c>
      <c r="T322" s="36">
        <f t="shared" si="309"/>
        <v>145.89590400000003</v>
      </c>
      <c r="U322" s="32"/>
      <c r="V322" s="32"/>
      <c r="W322" s="20"/>
      <c r="X322" s="20"/>
      <c r="Y322" s="20"/>
      <c r="Z322" s="20"/>
      <c r="AA322" s="20"/>
      <c r="AB322" s="21"/>
      <c r="AC322" s="20"/>
      <c r="AD322" s="20"/>
      <c r="AE322" s="18"/>
      <c r="AF322" s="18"/>
      <c r="AG322" s="18"/>
      <c r="AH322" s="18"/>
      <c r="AI322" s="18"/>
      <c r="AJ322" s="18"/>
      <c r="AK322" s="35"/>
      <c r="AL322" s="37"/>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row>
    <row r="323" spans="1:69" s="41" customFormat="1" ht="15">
      <c r="A323" s="23"/>
      <c r="B323" s="23" t="s">
        <v>622</v>
      </c>
      <c r="C323" s="24" t="s">
        <v>623</v>
      </c>
      <c r="D323" s="25" t="s">
        <v>26</v>
      </c>
      <c r="E323" s="26">
        <v>141.42</v>
      </c>
      <c r="F323" s="26">
        <v>148.491</v>
      </c>
      <c r="G323" s="27">
        <v>163.3401</v>
      </c>
      <c r="H323" s="27">
        <v>179.10241965</v>
      </c>
      <c r="I323" s="28" t="s">
        <v>100</v>
      </c>
      <c r="J323" s="29">
        <f t="shared" si="299"/>
        <v>5.000000000000028</v>
      </c>
      <c r="K323" s="29">
        <f t="shared" si="300"/>
        <v>9.999999999999986</v>
      </c>
      <c r="L323" s="30">
        <f t="shared" si="301"/>
        <v>181.1441709</v>
      </c>
      <c r="M323" s="30">
        <f t="shared" si="302"/>
        <v>187.5144348</v>
      </c>
      <c r="N323" s="31">
        <f t="shared" si="303"/>
        <v>165.4635213</v>
      </c>
      <c r="O323" s="31">
        <f t="shared" si="304"/>
        <v>192.74131799999998</v>
      </c>
      <c r="P323" s="31">
        <f t="shared" si="305"/>
        <v>205.80852599999997</v>
      </c>
      <c r="Q323" s="31">
        <f t="shared" si="306"/>
        <v>185.88103379999998</v>
      </c>
      <c r="R323" s="31">
        <f t="shared" si="307"/>
        <v>205.31850569999997</v>
      </c>
      <c r="S323" s="31">
        <f t="shared" si="308"/>
        <v>225.00098775</v>
      </c>
      <c r="T323" s="36">
        <f t="shared" si="309"/>
        <v>179.10241965</v>
      </c>
      <c r="U323" s="32"/>
      <c r="V323" s="32"/>
      <c r="W323" s="20"/>
      <c r="X323" s="20"/>
      <c r="Y323" s="20"/>
      <c r="Z323" s="20"/>
      <c r="AA323" s="20"/>
      <c r="AB323" s="21"/>
      <c r="AC323" s="20"/>
      <c r="AD323" s="20"/>
      <c r="AE323" s="18"/>
      <c r="AF323" s="18"/>
      <c r="AG323" s="18"/>
      <c r="AH323" s="18"/>
      <c r="AI323" s="18"/>
      <c r="AJ323" s="18"/>
      <c r="AK323" s="35"/>
      <c r="AL323" s="37"/>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row>
    <row r="324" spans="1:69" s="41" customFormat="1" ht="15">
      <c r="A324" s="23"/>
      <c r="B324" s="23" t="s">
        <v>624</v>
      </c>
      <c r="C324" s="24" t="s">
        <v>625</v>
      </c>
      <c r="D324" s="25" t="s">
        <v>26</v>
      </c>
      <c r="E324" s="26">
        <v>196.85</v>
      </c>
      <c r="F324" s="26">
        <v>206.6925</v>
      </c>
      <c r="G324" s="27">
        <v>227.36175</v>
      </c>
      <c r="H324" s="27">
        <v>249.30215887499998</v>
      </c>
      <c r="I324" s="28" t="s">
        <v>100</v>
      </c>
      <c r="J324" s="29">
        <f t="shared" si="299"/>
        <v>5</v>
      </c>
      <c r="K324" s="29">
        <f t="shared" si="300"/>
        <v>10.000000000000014</v>
      </c>
      <c r="L324" s="30">
        <f t="shared" si="301"/>
        <v>252.14418075</v>
      </c>
      <c r="M324" s="30">
        <f t="shared" si="302"/>
        <v>261.011289</v>
      </c>
      <c r="N324" s="31">
        <f t="shared" si="303"/>
        <v>230.31745274999997</v>
      </c>
      <c r="O324" s="31">
        <f t="shared" si="304"/>
        <v>268.286865</v>
      </c>
      <c r="P324" s="31">
        <f t="shared" si="305"/>
        <v>286.475805</v>
      </c>
      <c r="Q324" s="31">
        <f t="shared" si="306"/>
        <v>258.7376715</v>
      </c>
      <c r="R324" s="31">
        <f t="shared" si="307"/>
        <v>285.79371975</v>
      </c>
      <c r="S324" s="31">
        <f t="shared" si="308"/>
        <v>313.190810625</v>
      </c>
      <c r="T324" s="36">
        <f t="shared" si="309"/>
        <v>249.30215887499998</v>
      </c>
      <c r="U324" s="32"/>
      <c r="V324" s="32"/>
      <c r="W324" s="20"/>
      <c r="X324" s="20"/>
      <c r="Y324" s="20"/>
      <c r="Z324" s="20"/>
      <c r="AA324" s="20"/>
      <c r="AB324" s="21"/>
      <c r="AC324" s="20"/>
      <c r="AD324" s="20"/>
      <c r="AE324" s="18"/>
      <c r="AF324" s="18"/>
      <c r="AG324" s="18"/>
      <c r="AH324" s="18"/>
      <c r="AI324" s="18"/>
      <c r="AJ324" s="18"/>
      <c r="AK324" s="35"/>
      <c r="AL324" s="37"/>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row>
    <row r="325" spans="1:69" s="41" customFormat="1" ht="15">
      <c r="A325" s="23"/>
      <c r="B325" s="23" t="s">
        <v>626</v>
      </c>
      <c r="C325" s="24" t="s">
        <v>627</v>
      </c>
      <c r="D325" s="25" t="s">
        <v>26</v>
      </c>
      <c r="E325" s="26">
        <v>298.93</v>
      </c>
      <c r="F325" s="26">
        <v>313.8765</v>
      </c>
      <c r="G325" s="27">
        <v>345.26415</v>
      </c>
      <c r="H325" s="27">
        <v>378.582140475</v>
      </c>
      <c r="I325" s="28" t="s">
        <v>100</v>
      </c>
      <c r="J325" s="29">
        <f t="shared" si="299"/>
        <v>5</v>
      </c>
      <c r="K325" s="29">
        <f t="shared" si="300"/>
        <v>9.999999999999986</v>
      </c>
      <c r="L325" s="30">
        <f t="shared" si="301"/>
        <v>382.89794234999994</v>
      </c>
      <c r="M325" s="30">
        <f t="shared" si="302"/>
        <v>396.36324419999994</v>
      </c>
      <c r="N325" s="31">
        <f t="shared" si="303"/>
        <v>349.75258395000003</v>
      </c>
      <c r="O325" s="31">
        <f t="shared" si="304"/>
        <v>407.411697</v>
      </c>
      <c r="P325" s="31">
        <f t="shared" si="305"/>
        <v>435.032829</v>
      </c>
      <c r="Q325" s="31">
        <f t="shared" si="306"/>
        <v>392.91060269999997</v>
      </c>
      <c r="R325" s="31">
        <f t="shared" si="307"/>
        <v>433.9970365500001</v>
      </c>
      <c r="S325" s="31">
        <f t="shared" si="308"/>
        <v>475.60136662499997</v>
      </c>
      <c r="T325" s="36">
        <f t="shared" si="309"/>
        <v>378.582140475</v>
      </c>
      <c r="U325" s="32"/>
      <c r="V325" s="32"/>
      <c r="W325" s="20"/>
      <c r="X325" s="20"/>
      <c r="Y325" s="20"/>
      <c r="Z325" s="20"/>
      <c r="AA325" s="20"/>
      <c r="AB325" s="21"/>
      <c r="AC325" s="20"/>
      <c r="AD325" s="20"/>
      <c r="AE325" s="18"/>
      <c r="AF325" s="18"/>
      <c r="AG325" s="18"/>
      <c r="AH325" s="18"/>
      <c r="AI325" s="18"/>
      <c r="AJ325" s="18"/>
      <c r="AK325" s="35"/>
      <c r="AL325" s="37"/>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row>
    <row r="326" spans="1:69" s="41" customFormat="1" ht="15">
      <c r="A326" s="23"/>
      <c r="B326" s="23" t="s">
        <v>628</v>
      </c>
      <c r="C326" s="24" t="s">
        <v>629</v>
      </c>
      <c r="D326" s="25" t="s">
        <v>26</v>
      </c>
      <c r="E326" s="26">
        <v>459.14</v>
      </c>
      <c r="F326" s="26">
        <v>482.097</v>
      </c>
      <c r="G326" s="27">
        <v>530.3067</v>
      </c>
      <c r="H326" s="27">
        <v>581.4812965499998</v>
      </c>
      <c r="I326" s="28" t="s">
        <v>100</v>
      </c>
      <c r="J326" s="29">
        <f t="shared" si="299"/>
        <v>5</v>
      </c>
      <c r="K326" s="29">
        <f t="shared" si="300"/>
        <v>10.000000000000014</v>
      </c>
      <c r="L326" s="30">
        <f t="shared" si="301"/>
        <v>588.1101302999999</v>
      </c>
      <c r="M326" s="30">
        <f t="shared" si="302"/>
        <v>608.7920915999999</v>
      </c>
      <c r="N326" s="31">
        <f t="shared" si="303"/>
        <v>537.2006870999999</v>
      </c>
      <c r="O326" s="31">
        <f t="shared" si="304"/>
        <v>625.7619059999998</v>
      </c>
      <c r="P326" s="31">
        <f t="shared" si="305"/>
        <v>668.1864419999999</v>
      </c>
      <c r="Q326" s="31">
        <f t="shared" si="306"/>
        <v>603.4890245999999</v>
      </c>
      <c r="R326" s="31">
        <f t="shared" si="307"/>
        <v>666.5955218999999</v>
      </c>
      <c r="S326" s="31">
        <f t="shared" si="308"/>
        <v>730.4974792499999</v>
      </c>
      <c r="T326" s="36">
        <f t="shared" si="309"/>
        <v>581.4812965499998</v>
      </c>
      <c r="U326" s="32"/>
      <c r="V326" s="32"/>
      <c r="W326" s="20"/>
      <c r="X326" s="20"/>
      <c r="Y326" s="20"/>
      <c r="Z326" s="20"/>
      <c r="AA326" s="20"/>
      <c r="AB326" s="21"/>
      <c r="AC326" s="20"/>
      <c r="AD326" s="20"/>
      <c r="AE326" s="18"/>
      <c r="AF326" s="18"/>
      <c r="AG326" s="18"/>
      <c r="AH326" s="18"/>
      <c r="AI326" s="18"/>
      <c r="AJ326" s="18"/>
      <c r="AK326" s="35"/>
      <c r="AL326" s="37"/>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row>
    <row r="327" spans="1:69" s="41" customFormat="1" ht="15">
      <c r="A327" s="23"/>
      <c r="B327" s="23" t="s">
        <v>630</v>
      </c>
      <c r="C327" s="24" t="s">
        <v>631</v>
      </c>
      <c r="D327" s="25" t="s">
        <v>26</v>
      </c>
      <c r="E327" s="26">
        <v>612.2</v>
      </c>
      <c r="F327" s="26">
        <v>642.81</v>
      </c>
      <c r="G327" s="27">
        <v>707.091</v>
      </c>
      <c r="H327" s="27">
        <v>775.3252815000001</v>
      </c>
      <c r="I327" s="28" t="s">
        <v>100</v>
      </c>
      <c r="J327" s="29">
        <f t="shared" si="299"/>
        <v>4.999999999999986</v>
      </c>
      <c r="K327" s="29">
        <f t="shared" si="300"/>
        <v>10.000000000000014</v>
      </c>
      <c r="L327" s="30">
        <f t="shared" si="301"/>
        <v>784.163919</v>
      </c>
      <c r="M327" s="30">
        <f t="shared" si="302"/>
        <v>811.740468</v>
      </c>
      <c r="N327" s="31">
        <f t="shared" si="303"/>
        <v>716.283183</v>
      </c>
      <c r="O327" s="31">
        <f t="shared" si="304"/>
        <v>834.36738</v>
      </c>
      <c r="P327" s="31">
        <f t="shared" si="305"/>
        <v>890.9346599999999</v>
      </c>
      <c r="Q327" s="31">
        <f t="shared" si="306"/>
        <v>804.669558</v>
      </c>
      <c r="R327" s="31">
        <f t="shared" si="307"/>
        <v>888.813387</v>
      </c>
      <c r="S327" s="31">
        <f t="shared" si="308"/>
        <v>974.0178525</v>
      </c>
      <c r="T327" s="36">
        <f t="shared" si="309"/>
        <v>775.3252815000001</v>
      </c>
      <c r="U327" s="32"/>
      <c r="V327" s="32"/>
      <c r="W327" s="20"/>
      <c r="X327" s="20"/>
      <c r="Y327" s="20"/>
      <c r="Z327" s="20"/>
      <c r="AA327" s="20"/>
      <c r="AB327" s="21"/>
      <c r="AC327" s="20"/>
      <c r="AD327" s="20"/>
      <c r="AE327" s="18"/>
      <c r="AF327" s="18"/>
      <c r="AG327" s="18"/>
      <c r="AH327" s="18"/>
      <c r="AI327" s="18"/>
      <c r="AJ327" s="18"/>
      <c r="AK327" s="35"/>
      <c r="AL327" s="37"/>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row>
    <row r="328" spans="1:69" s="41" customFormat="1" ht="15">
      <c r="A328" s="23"/>
      <c r="B328" s="23" t="s">
        <v>632</v>
      </c>
      <c r="C328" s="24" t="s">
        <v>633</v>
      </c>
      <c r="D328" s="25" t="s">
        <v>26</v>
      </c>
      <c r="E328" s="26">
        <v>58.31</v>
      </c>
      <c r="F328" s="26">
        <v>61.2255</v>
      </c>
      <c r="G328" s="27">
        <v>67.34805</v>
      </c>
      <c r="H328" s="27">
        <v>73.847136825</v>
      </c>
      <c r="I328" s="28" t="s">
        <v>100</v>
      </c>
      <c r="J328" s="29">
        <f t="shared" si="299"/>
        <v>4.999999999999986</v>
      </c>
      <c r="K328" s="29">
        <f t="shared" si="300"/>
        <v>10.000000000000014</v>
      </c>
      <c r="L328" s="30">
        <f t="shared" si="301"/>
        <v>74.68898745</v>
      </c>
      <c r="M328" s="30">
        <f t="shared" si="302"/>
        <v>77.31556139999999</v>
      </c>
      <c r="N328" s="31">
        <f t="shared" si="303"/>
        <v>68.22357465</v>
      </c>
      <c r="O328" s="31">
        <f t="shared" si="304"/>
        <v>79.47069900000001</v>
      </c>
      <c r="P328" s="31">
        <f t="shared" si="305"/>
        <v>84.858543</v>
      </c>
      <c r="Q328" s="31">
        <f t="shared" si="306"/>
        <v>76.6420809</v>
      </c>
      <c r="R328" s="31">
        <f t="shared" si="307"/>
        <v>84.65649885</v>
      </c>
      <c r="S328" s="31">
        <f t="shared" si="308"/>
        <v>92.771938875</v>
      </c>
      <c r="T328" s="36">
        <f t="shared" si="309"/>
        <v>73.847136825</v>
      </c>
      <c r="U328" s="32"/>
      <c r="V328" s="32"/>
      <c r="W328" s="20"/>
      <c r="X328" s="20"/>
      <c r="Y328" s="20"/>
      <c r="Z328" s="20"/>
      <c r="AA328" s="20"/>
      <c r="AB328" s="21"/>
      <c r="AC328" s="20"/>
      <c r="AD328" s="20"/>
      <c r="AE328" s="18"/>
      <c r="AF328" s="18"/>
      <c r="AG328" s="18"/>
      <c r="AH328" s="18"/>
      <c r="AI328" s="18"/>
      <c r="AJ328" s="18"/>
      <c r="AK328" s="35"/>
      <c r="AL328" s="37"/>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row>
    <row r="329" spans="1:69" s="41" customFormat="1" ht="15">
      <c r="A329" s="23"/>
      <c r="B329" s="23" t="s">
        <v>634</v>
      </c>
      <c r="C329" s="24" t="s">
        <v>635</v>
      </c>
      <c r="D329" s="25" t="s">
        <v>26</v>
      </c>
      <c r="E329" s="26">
        <v>86.16</v>
      </c>
      <c r="F329" s="26">
        <v>90.468</v>
      </c>
      <c r="G329" s="27">
        <v>99.5148</v>
      </c>
      <c r="H329" s="27">
        <v>109.11797820000001</v>
      </c>
      <c r="I329" s="28" t="s">
        <v>100</v>
      </c>
      <c r="J329" s="29">
        <f t="shared" si="299"/>
        <v>5</v>
      </c>
      <c r="K329" s="29">
        <f t="shared" si="300"/>
        <v>9.999999999999986</v>
      </c>
      <c r="L329" s="30">
        <f t="shared" si="301"/>
        <v>110.36191319999999</v>
      </c>
      <c r="M329" s="30">
        <f t="shared" si="302"/>
        <v>114.24299039999998</v>
      </c>
      <c r="N329" s="31">
        <f t="shared" si="303"/>
        <v>100.80849240000002</v>
      </c>
      <c r="O329" s="31">
        <f t="shared" si="304"/>
        <v>117.427464</v>
      </c>
      <c r="P329" s="31">
        <f t="shared" si="305"/>
        <v>125.38864800000002</v>
      </c>
      <c r="Q329" s="31">
        <f t="shared" si="306"/>
        <v>113.2478424</v>
      </c>
      <c r="R329" s="31">
        <f t="shared" si="307"/>
        <v>125.0901036</v>
      </c>
      <c r="S329" s="31">
        <f t="shared" si="308"/>
        <v>137.081637</v>
      </c>
      <c r="T329" s="36">
        <f t="shared" si="309"/>
        <v>109.11797820000001</v>
      </c>
      <c r="U329" s="32"/>
      <c r="V329" s="32"/>
      <c r="W329" s="20"/>
      <c r="X329" s="20"/>
      <c r="Y329" s="20"/>
      <c r="Z329" s="20"/>
      <c r="AA329" s="20"/>
      <c r="AB329" s="21"/>
      <c r="AC329" s="20"/>
      <c r="AD329" s="20"/>
      <c r="AE329" s="18"/>
      <c r="AF329" s="18"/>
      <c r="AG329" s="18"/>
      <c r="AH329" s="18"/>
      <c r="AI329" s="18"/>
      <c r="AJ329" s="18"/>
      <c r="AK329" s="35"/>
      <c r="AL329" s="37"/>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row>
    <row r="330" spans="1:69" s="41" customFormat="1" ht="15">
      <c r="A330" s="23"/>
      <c r="B330" s="23" t="s">
        <v>636</v>
      </c>
      <c r="C330" s="24" t="s">
        <v>637</v>
      </c>
      <c r="D330" s="25" t="s">
        <v>26</v>
      </c>
      <c r="E330" s="26">
        <v>102.21</v>
      </c>
      <c r="F330" s="26">
        <v>107.3205</v>
      </c>
      <c r="G330" s="27">
        <v>118.05255</v>
      </c>
      <c r="H330" s="27">
        <v>129.444621075</v>
      </c>
      <c r="I330" s="28" t="s">
        <v>100</v>
      </c>
      <c r="J330" s="29">
        <f t="shared" si="299"/>
        <v>5</v>
      </c>
      <c r="K330" s="29">
        <f t="shared" si="300"/>
        <v>10.000000000000014</v>
      </c>
      <c r="L330" s="30">
        <f t="shared" si="301"/>
        <v>130.92027794999998</v>
      </c>
      <c r="M330" s="30">
        <f t="shared" si="302"/>
        <v>135.52432739999998</v>
      </c>
      <c r="N330" s="31">
        <f t="shared" si="303"/>
        <v>119.58723314999997</v>
      </c>
      <c r="O330" s="31">
        <f t="shared" si="304"/>
        <v>139.30200899999997</v>
      </c>
      <c r="P330" s="31">
        <f t="shared" si="305"/>
        <v>148.74621299999998</v>
      </c>
      <c r="Q330" s="31">
        <f t="shared" si="306"/>
        <v>134.3438019</v>
      </c>
      <c r="R330" s="31">
        <f t="shared" si="307"/>
        <v>148.39205534999996</v>
      </c>
      <c r="S330" s="31">
        <f t="shared" si="308"/>
        <v>162.617387625</v>
      </c>
      <c r="T330" s="36">
        <f t="shared" si="309"/>
        <v>129.444621075</v>
      </c>
      <c r="U330" s="32"/>
      <c r="V330" s="32"/>
      <c r="W330" s="20"/>
      <c r="X330" s="20"/>
      <c r="Y330" s="20"/>
      <c r="Z330" s="20"/>
      <c r="AA330" s="20"/>
      <c r="AB330" s="21"/>
      <c r="AC330" s="20"/>
      <c r="AD330" s="20"/>
      <c r="AE330" s="18"/>
      <c r="AF330" s="18"/>
      <c r="AG330" s="18"/>
      <c r="AH330" s="18"/>
      <c r="AI330" s="18"/>
      <c r="AJ330" s="18"/>
      <c r="AK330" s="35"/>
      <c r="AL330" s="37"/>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row>
    <row r="331" spans="1:69" s="41" customFormat="1" ht="15">
      <c r="A331" s="23"/>
      <c r="B331" s="23" t="s">
        <v>638</v>
      </c>
      <c r="C331" s="24" t="s">
        <v>639</v>
      </c>
      <c r="D331" s="25" t="s">
        <v>26</v>
      </c>
      <c r="E331" s="26">
        <v>119.3</v>
      </c>
      <c r="F331" s="26">
        <v>125.265</v>
      </c>
      <c r="G331" s="27">
        <v>137.7915</v>
      </c>
      <c r="H331" s="27">
        <v>151.08837975</v>
      </c>
      <c r="I331" s="28" t="s">
        <v>100</v>
      </c>
      <c r="J331" s="29">
        <f t="shared" si="299"/>
        <v>5</v>
      </c>
      <c r="K331" s="29">
        <f t="shared" si="300"/>
        <v>10.000000000000014</v>
      </c>
      <c r="L331" s="30">
        <f t="shared" si="301"/>
        <v>152.8107735</v>
      </c>
      <c r="M331" s="30">
        <f t="shared" si="302"/>
        <v>158.184642</v>
      </c>
      <c r="N331" s="31">
        <f t="shared" si="303"/>
        <v>139.5827895</v>
      </c>
      <c r="O331" s="31">
        <f t="shared" si="304"/>
        <v>162.59396999999998</v>
      </c>
      <c r="P331" s="31">
        <f t="shared" si="305"/>
        <v>173.61729</v>
      </c>
      <c r="Q331" s="31">
        <f t="shared" si="306"/>
        <v>156.806727</v>
      </c>
      <c r="R331" s="31">
        <f t="shared" si="307"/>
        <v>173.2039155</v>
      </c>
      <c r="S331" s="31">
        <f t="shared" si="308"/>
        <v>189.80779125</v>
      </c>
      <c r="T331" s="36">
        <f t="shared" si="309"/>
        <v>151.08837975</v>
      </c>
      <c r="U331" s="32"/>
      <c r="V331" s="32"/>
      <c r="W331" s="20"/>
      <c r="X331" s="20"/>
      <c r="Y331" s="20"/>
      <c r="Z331" s="20"/>
      <c r="AA331" s="20"/>
      <c r="AB331" s="21"/>
      <c r="AC331" s="20"/>
      <c r="AD331" s="20"/>
      <c r="AE331" s="18"/>
      <c r="AF331" s="18"/>
      <c r="AG331" s="18"/>
      <c r="AH331" s="18"/>
      <c r="AI331" s="18"/>
      <c r="AJ331" s="18"/>
      <c r="AK331" s="35"/>
      <c r="AL331" s="37"/>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row>
    <row r="332" spans="1:69" s="41" customFormat="1" ht="15">
      <c r="A332" s="23"/>
      <c r="B332" s="23" t="s">
        <v>640</v>
      </c>
      <c r="C332" s="24" t="s">
        <v>641</v>
      </c>
      <c r="D332" s="25" t="s">
        <v>26</v>
      </c>
      <c r="E332" s="26">
        <v>149.14</v>
      </c>
      <c r="F332" s="26">
        <v>156.597</v>
      </c>
      <c r="G332" s="27">
        <v>172.2567</v>
      </c>
      <c r="H332" s="27">
        <v>188.87947155</v>
      </c>
      <c r="I332" s="28" t="s">
        <v>100</v>
      </c>
      <c r="J332" s="29">
        <f t="shared" si="299"/>
        <v>5</v>
      </c>
      <c r="K332" s="29">
        <f t="shared" si="300"/>
        <v>9.999999999999986</v>
      </c>
      <c r="L332" s="30">
        <f t="shared" si="301"/>
        <v>191.03268029999998</v>
      </c>
      <c r="M332" s="30">
        <f t="shared" si="302"/>
        <v>197.75069159999998</v>
      </c>
      <c r="N332" s="31">
        <f t="shared" si="303"/>
        <v>174.49603710000002</v>
      </c>
      <c r="O332" s="31">
        <f t="shared" si="304"/>
        <v>203.26290600000002</v>
      </c>
      <c r="P332" s="31">
        <f t="shared" si="305"/>
        <v>217.04344200000003</v>
      </c>
      <c r="Q332" s="31">
        <f t="shared" si="306"/>
        <v>196.02812459999998</v>
      </c>
      <c r="R332" s="31">
        <f t="shared" si="307"/>
        <v>216.52667190000003</v>
      </c>
      <c r="S332" s="31">
        <f t="shared" si="308"/>
        <v>237.28360425</v>
      </c>
      <c r="T332" s="36">
        <f t="shared" si="309"/>
        <v>188.87947155</v>
      </c>
      <c r="U332" s="32"/>
      <c r="V332" s="32"/>
      <c r="W332" s="20"/>
      <c r="X332" s="20"/>
      <c r="Y332" s="20"/>
      <c r="Z332" s="20"/>
      <c r="AA332" s="20"/>
      <c r="AB332" s="21"/>
      <c r="AC332" s="20"/>
      <c r="AD332" s="20"/>
      <c r="AE332" s="18"/>
      <c r="AF332" s="18"/>
      <c r="AG332" s="18"/>
      <c r="AH332" s="18"/>
      <c r="AI332" s="18"/>
      <c r="AJ332" s="18"/>
      <c r="AK332" s="35"/>
      <c r="AL332" s="37"/>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row>
    <row r="333" spans="1:69" s="41" customFormat="1" ht="15">
      <c r="A333" s="23"/>
      <c r="B333" s="23" t="s">
        <v>642</v>
      </c>
      <c r="C333" s="24" t="s">
        <v>643</v>
      </c>
      <c r="D333" s="25" t="s">
        <v>26</v>
      </c>
      <c r="E333" s="26">
        <v>165.7</v>
      </c>
      <c r="F333" s="26">
        <v>173.985</v>
      </c>
      <c r="G333" s="27">
        <v>191.3835</v>
      </c>
      <c r="H333" s="27">
        <v>209.85200775000004</v>
      </c>
      <c r="I333" s="28" t="s">
        <v>100</v>
      </c>
      <c r="J333" s="29">
        <f t="shared" si="299"/>
        <v>5</v>
      </c>
      <c r="K333" s="29">
        <f t="shared" si="300"/>
        <v>9.999999999999986</v>
      </c>
      <c r="L333" s="30">
        <f t="shared" si="301"/>
        <v>212.2443015</v>
      </c>
      <c r="M333" s="30">
        <f t="shared" si="302"/>
        <v>219.70825799999997</v>
      </c>
      <c r="N333" s="31">
        <f t="shared" si="303"/>
        <v>193.8714855</v>
      </c>
      <c r="O333" s="31">
        <f t="shared" si="304"/>
        <v>225.83253000000005</v>
      </c>
      <c r="P333" s="31">
        <f t="shared" si="305"/>
        <v>241.14321000000004</v>
      </c>
      <c r="Q333" s="31">
        <f t="shared" si="306"/>
        <v>217.79442300000002</v>
      </c>
      <c r="R333" s="31">
        <f t="shared" si="307"/>
        <v>240.56905950000004</v>
      </c>
      <c r="S333" s="31">
        <f t="shared" si="308"/>
        <v>263.63077125</v>
      </c>
      <c r="T333" s="36">
        <f t="shared" si="309"/>
        <v>209.85200775000004</v>
      </c>
      <c r="U333" s="32"/>
      <c r="V333" s="32"/>
      <c r="W333" s="20"/>
      <c r="X333" s="20"/>
      <c r="Y333" s="20"/>
      <c r="Z333" s="20"/>
      <c r="AA333" s="20"/>
      <c r="AB333" s="21"/>
      <c r="AC333" s="20"/>
      <c r="AD333" s="20"/>
      <c r="AE333" s="18"/>
      <c r="AF333" s="18"/>
      <c r="AG333" s="18"/>
      <c r="AH333" s="18"/>
      <c r="AI333" s="18"/>
      <c r="AJ333" s="18"/>
      <c r="AK333" s="35"/>
      <c r="AL333" s="37"/>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row>
    <row r="334" spans="1:69" s="41" customFormat="1" ht="15">
      <c r="A334" s="23"/>
      <c r="B334" s="23" t="s">
        <v>644</v>
      </c>
      <c r="C334" s="24" t="s">
        <v>645</v>
      </c>
      <c r="D334" s="25" t="s">
        <v>26</v>
      </c>
      <c r="E334" s="26">
        <v>238.61</v>
      </c>
      <c r="F334" s="26">
        <v>250.5405</v>
      </c>
      <c r="G334" s="27">
        <v>275.59455</v>
      </c>
      <c r="H334" s="27">
        <v>302.18942407500003</v>
      </c>
      <c r="I334" s="28" t="s">
        <v>100</v>
      </c>
      <c r="J334" s="29">
        <f t="shared" si="299"/>
        <v>5</v>
      </c>
      <c r="K334" s="29">
        <f t="shared" si="300"/>
        <v>10.000000000000014</v>
      </c>
      <c r="L334" s="30">
        <f t="shared" si="301"/>
        <v>305.63435595000004</v>
      </c>
      <c r="M334" s="30">
        <f t="shared" si="302"/>
        <v>316.38254340000003</v>
      </c>
      <c r="N334" s="31">
        <f t="shared" si="303"/>
        <v>279.17727915</v>
      </c>
      <c r="O334" s="31">
        <f t="shared" si="304"/>
        <v>325.201569</v>
      </c>
      <c r="P334" s="31">
        <f t="shared" si="305"/>
        <v>347.24913300000003</v>
      </c>
      <c r="Q334" s="31">
        <f t="shared" si="306"/>
        <v>313.62659790000004</v>
      </c>
      <c r="R334" s="31">
        <f t="shared" si="307"/>
        <v>346.42234935</v>
      </c>
      <c r="S334" s="31">
        <f t="shared" si="308"/>
        <v>379.631492625</v>
      </c>
      <c r="T334" s="36">
        <f t="shared" si="309"/>
        <v>302.18942407500003</v>
      </c>
      <c r="U334" s="32"/>
      <c r="V334" s="32"/>
      <c r="W334" s="20"/>
      <c r="X334" s="20"/>
      <c r="Y334" s="20"/>
      <c r="Z334" s="20"/>
      <c r="AA334" s="20"/>
      <c r="AB334" s="21"/>
      <c r="AC334" s="20"/>
      <c r="AD334" s="20"/>
      <c r="AE334" s="18"/>
      <c r="AF334" s="18"/>
      <c r="AG334" s="18"/>
      <c r="AH334" s="18"/>
      <c r="AI334" s="18"/>
      <c r="AJ334" s="18"/>
      <c r="AK334" s="35"/>
      <c r="AL334" s="37"/>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row>
    <row r="335" spans="1:69" s="41" customFormat="1" ht="15">
      <c r="A335" s="23"/>
      <c r="B335" s="23" t="s">
        <v>646</v>
      </c>
      <c r="C335" s="24" t="s">
        <v>647</v>
      </c>
      <c r="D335" s="25" t="s">
        <v>26</v>
      </c>
      <c r="E335" s="26">
        <v>473.91</v>
      </c>
      <c r="F335" s="26">
        <v>497.6055</v>
      </c>
      <c r="G335" s="27">
        <v>547.36605</v>
      </c>
      <c r="H335" s="27">
        <v>600.186873825</v>
      </c>
      <c r="I335" s="28" t="s">
        <v>100</v>
      </c>
      <c r="J335" s="29">
        <f t="shared" si="299"/>
        <v>5</v>
      </c>
      <c r="K335" s="29">
        <f t="shared" si="300"/>
        <v>9.999999999999986</v>
      </c>
      <c r="L335" s="30">
        <f t="shared" si="301"/>
        <v>607.0289494499999</v>
      </c>
      <c r="M335" s="30">
        <f t="shared" si="302"/>
        <v>628.3762254</v>
      </c>
      <c r="N335" s="31">
        <f t="shared" si="303"/>
        <v>554.4818086500001</v>
      </c>
      <c r="O335" s="31">
        <f t="shared" si="304"/>
        <v>645.8919390000001</v>
      </c>
      <c r="P335" s="31">
        <f t="shared" si="305"/>
        <v>689.681223</v>
      </c>
      <c r="Q335" s="31">
        <f t="shared" si="306"/>
        <v>622.9025649</v>
      </c>
      <c r="R335" s="31">
        <f t="shared" si="307"/>
        <v>688.0391248500001</v>
      </c>
      <c r="S335" s="31">
        <f t="shared" si="308"/>
        <v>753.996733875</v>
      </c>
      <c r="T335" s="36">
        <f t="shared" si="309"/>
        <v>600.186873825</v>
      </c>
      <c r="U335" s="32"/>
      <c r="V335" s="32"/>
      <c r="W335" s="20"/>
      <c r="X335" s="20"/>
      <c r="Y335" s="20"/>
      <c r="Z335" s="20"/>
      <c r="AA335" s="20"/>
      <c r="AB335" s="21"/>
      <c r="AC335" s="20"/>
      <c r="AD335" s="20"/>
      <c r="AE335" s="18"/>
      <c r="AF335" s="18"/>
      <c r="AG335" s="18"/>
      <c r="AH335" s="18"/>
      <c r="AI335" s="18"/>
      <c r="AJ335" s="18"/>
      <c r="AK335" s="35"/>
      <c r="AL335" s="37"/>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row>
    <row r="336" spans="1:69" s="41" customFormat="1" ht="15">
      <c r="A336" s="23"/>
      <c r="B336" s="23" t="s">
        <v>648</v>
      </c>
      <c r="C336" s="24" t="s">
        <v>649</v>
      </c>
      <c r="D336" s="25" t="s">
        <v>26</v>
      </c>
      <c r="E336" s="26">
        <v>626.66</v>
      </c>
      <c r="F336" s="26">
        <v>657.993</v>
      </c>
      <c r="G336" s="27">
        <v>723.7923</v>
      </c>
      <c r="H336" s="27">
        <v>793.63825695</v>
      </c>
      <c r="I336" s="28" t="s">
        <v>100</v>
      </c>
      <c r="J336" s="29">
        <f t="shared" si="299"/>
        <v>5</v>
      </c>
      <c r="K336" s="29">
        <f t="shared" si="300"/>
        <v>9.999999999999986</v>
      </c>
      <c r="L336" s="30">
        <f t="shared" si="301"/>
        <v>802.6856607</v>
      </c>
      <c r="M336" s="30">
        <f t="shared" si="302"/>
        <v>830.9135603999999</v>
      </c>
      <c r="N336" s="31">
        <f t="shared" si="303"/>
        <v>733.2015999</v>
      </c>
      <c r="O336" s="31">
        <f t="shared" si="304"/>
        <v>854.074914</v>
      </c>
      <c r="P336" s="31">
        <f t="shared" si="305"/>
        <v>911.9782980000001</v>
      </c>
      <c r="Q336" s="31">
        <f t="shared" si="306"/>
        <v>823.6756374</v>
      </c>
      <c r="R336" s="31">
        <f t="shared" si="307"/>
        <v>909.8069211000001</v>
      </c>
      <c r="S336" s="31">
        <f t="shared" si="308"/>
        <v>997.02389325</v>
      </c>
      <c r="T336" s="36">
        <f t="shared" si="309"/>
        <v>793.63825695</v>
      </c>
      <c r="U336" s="32"/>
      <c r="V336" s="32"/>
      <c r="W336" s="20"/>
      <c r="X336" s="20"/>
      <c r="Y336" s="20"/>
      <c r="Z336" s="20"/>
      <c r="AA336" s="20"/>
      <c r="AB336" s="21"/>
      <c r="AC336" s="20"/>
      <c r="AD336" s="20"/>
      <c r="AE336" s="18"/>
      <c r="AF336" s="18"/>
      <c r="AG336" s="18"/>
      <c r="AH336" s="18"/>
      <c r="AI336" s="18"/>
      <c r="AJ336" s="18"/>
      <c r="AK336" s="35"/>
      <c r="AL336" s="37"/>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row>
    <row r="337" spans="1:69" s="41" customFormat="1" ht="15">
      <c r="A337" s="23"/>
      <c r="B337" s="23" t="s">
        <v>650</v>
      </c>
      <c r="C337" s="24" t="s">
        <v>651</v>
      </c>
      <c r="D337" s="25" t="s">
        <v>26</v>
      </c>
      <c r="E337" s="26">
        <v>823.69</v>
      </c>
      <c r="F337" s="26">
        <v>864.8745</v>
      </c>
      <c r="G337" s="27">
        <v>951.36195</v>
      </c>
      <c r="H337" s="27">
        <v>1043.168378175</v>
      </c>
      <c r="I337" s="28" t="s">
        <v>100</v>
      </c>
      <c r="J337" s="29">
        <f t="shared" si="299"/>
        <v>5</v>
      </c>
      <c r="K337" s="29">
        <f t="shared" si="300"/>
        <v>9.999999999999986</v>
      </c>
      <c r="L337" s="30">
        <f t="shared" si="301"/>
        <v>1055.06040255</v>
      </c>
      <c r="M337" s="30">
        <f t="shared" si="302"/>
        <v>1092.1635185999999</v>
      </c>
      <c r="N337" s="31">
        <f t="shared" si="303"/>
        <v>963.7296553500001</v>
      </c>
      <c r="O337" s="31">
        <f t="shared" si="304"/>
        <v>1122.607101</v>
      </c>
      <c r="P337" s="31">
        <f t="shared" si="305"/>
        <v>1198.716057</v>
      </c>
      <c r="Q337" s="31">
        <f t="shared" si="306"/>
        <v>1082.6498991</v>
      </c>
      <c r="R337" s="31">
        <f t="shared" si="307"/>
        <v>1195.8619711500003</v>
      </c>
      <c r="S337" s="31">
        <f t="shared" si="308"/>
        <v>1310.501086125</v>
      </c>
      <c r="T337" s="36">
        <f t="shared" si="309"/>
        <v>1043.168378175</v>
      </c>
      <c r="U337" s="32"/>
      <c r="V337" s="32"/>
      <c r="W337" s="20"/>
      <c r="X337" s="20"/>
      <c r="Y337" s="20"/>
      <c r="Z337" s="20"/>
      <c r="AA337" s="20"/>
      <c r="AB337" s="21"/>
      <c r="AC337" s="20"/>
      <c r="AD337" s="20"/>
      <c r="AE337" s="18"/>
      <c r="AF337" s="18"/>
      <c r="AG337" s="18"/>
      <c r="AH337" s="18"/>
      <c r="AI337" s="18"/>
      <c r="AJ337" s="18"/>
      <c r="AK337" s="35"/>
      <c r="AL337" s="37"/>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row>
    <row r="338" spans="1:69" s="41" customFormat="1" ht="12.75">
      <c r="A338" s="23"/>
      <c r="B338" s="23" t="s">
        <v>652</v>
      </c>
      <c r="C338" s="24" t="s">
        <v>653</v>
      </c>
      <c r="D338" s="38"/>
      <c r="E338" s="26"/>
      <c r="F338" s="26"/>
      <c r="G338" s="27"/>
      <c r="H338" s="27"/>
      <c r="I338" s="18"/>
      <c r="J338" s="39"/>
      <c r="K338" s="39"/>
      <c r="L338" s="30"/>
      <c r="M338" s="30"/>
      <c r="N338" s="31"/>
      <c r="O338" s="31"/>
      <c r="P338" s="31"/>
      <c r="Q338" s="31"/>
      <c r="R338" s="31"/>
      <c r="S338" s="31"/>
      <c r="T338" s="19"/>
      <c r="U338" s="32"/>
      <c r="V338" s="32"/>
      <c r="W338" s="20"/>
      <c r="X338" s="20"/>
      <c r="Y338" s="20"/>
      <c r="Z338" s="20"/>
      <c r="AA338" s="20"/>
      <c r="AB338" s="21"/>
      <c r="AC338" s="20"/>
      <c r="AD338" s="20"/>
      <c r="AE338" s="18"/>
      <c r="AF338" s="18"/>
      <c r="AG338" s="18"/>
      <c r="AH338" s="18"/>
      <c r="AI338" s="18"/>
      <c r="AJ338" s="18"/>
      <c r="AK338" s="35"/>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row>
    <row r="339" spans="1:69" s="41" customFormat="1" ht="51">
      <c r="A339" s="23"/>
      <c r="B339" s="23" t="s">
        <v>654</v>
      </c>
      <c r="C339" s="24" t="s">
        <v>655</v>
      </c>
      <c r="D339" s="25" t="s">
        <v>656</v>
      </c>
      <c r="E339" s="26">
        <v>6416.83</v>
      </c>
      <c r="F339" s="26">
        <v>6737.6715</v>
      </c>
      <c r="G339" s="27">
        <v>7411.43865</v>
      </c>
      <c r="H339" s="27">
        <v>8126.642479725001</v>
      </c>
      <c r="I339" s="28" t="s">
        <v>100</v>
      </c>
      <c r="J339" s="29">
        <f aca="true" t="shared" si="310" ref="J339:J340">(F339/E339*100)-100</f>
        <v>5</v>
      </c>
      <c r="K339" s="29">
        <f aca="true" t="shared" si="311" ref="K339:K340">(G339/F339*100)-100</f>
        <v>9.999999999999986</v>
      </c>
      <c r="L339" s="30">
        <f aca="true" t="shared" si="312" ref="L339:L340">+G339*1.109</f>
        <v>8219.28546285</v>
      </c>
      <c r="M339" s="30">
        <f aca="true" t="shared" si="313" ref="M339:M340">+G339*1.148</f>
        <v>8508.3315702</v>
      </c>
      <c r="N339" s="31">
        <f aca="true" t="shared" si="314" ref="N339:N340">+G339*(100+(16.3-J339-K339))/100</f>
        <v>7507.787352450001</v>
      </c>
      <c r="O339" s="31">
        <f aca="true" t="shared" si="315" ref="O339:O340">+G339*(100+(33-J339-K339))/100</f>
        <v>8745.497607000001</v>
      </c>
      <c r="P339" s="31">
        <f aca="true" t="shared" si="316" ref="P339:P340">+G339*(100+(67.5+14.5)/2-J339-K339)/100</f>
        <v>9338.412699</v>
      </c>
      <c r="Q339" s="31">
        <f aca="true" t="shared" si="317" ref="Q339:Q340">+G339+(G339*0.5)*((67.5+14.5)/2-J339-K339)/100+(G339*0.5)*0.016</f>
        <v>8434.2171837</v>
      </c>
      <c r="R339" s="31">
        <f aca="true" t="shared" si="318" ref="R339:R340">+G339*(100+(40.7-J339-K339))/100</f>
        <v>9316.17838305</v>
      </c>
      <c r="S339" s="31">
        <f aca="true" t="shared" si="319" ref="S339:S340">+G339+(G339*0.5)*(88.9-J339-K339)/100+(G339*0.5)*0.016</f>
        <v>10209.256740375002</v>
      </c>
      <c r="T339" s="36">
        <f aca="true" t="shared" si="320" ref="T339:T340">+N339*50/100+O339*50/100</f>
        <v>8126.642479725001</v>
      </c>
      <c r="U339" s="32"/>
      <c r="V339" s="32"/>
      <c r="W339" s="20"/>
      <c r="X339" s="20"/>
      <c r="Y339" s="20"/>
      <c r="Z339" s="20"/>
      <c r="AA339" s="20"/>
      <c r="AB339" s="21"/>
      <c r="AC339" s="20"/>
      <c r="AD339" s="20"/>
      <c r="AE339" s="18"/>
      <c r="AF339" s="18"/>
      <c r="AG339" s="18"/>
      <c r="AH339" s="18"/>
      <c r="AI339" s="18"/>
      <c r="AJ339" s="18"/>
      <c r="AK339" s="35"/>
      <c r="AL339" s="37"/>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row>
    <row r="340" spans="1:69" s="41" customFormat="1" ht="51">
      <c r="A340" s="23"/>
      <c r="B340" s="23" t="s">
        <v>657</v>
      </c>
      <c r="C340" s="24" t="s">
        <v>658</v>
      </c>
      <c r="D340" s="25" t="s">
        <v>656</v>
      </c>
      <c r="E340" s="26">
        <v>2894.57</v>
      </c>
      <c r="F340" s="26">
        <v>3039.2985</v>
      </c>
      <c r="G340" s="27">
        <v>3343.22835</v>
      </c>
      <c r="H340" s="27">
        <v>3665.8498857749996</v>
      </c>
      <c r="I340" s="28" t="s">
        <v>100</v>
      </c>
      <c r="J340" s="29">
        <f t="shared" si="310"/>
        <v>4.999999999999986</v>
      </c>
      <c r="K340" s="29">
        <f t="shared" si="311"/>
        <v>10.000000000000014</v>
      </c>
      <c r="L340" s="30">
        <f t="shared" si="312"/>
        <v>3707.64024015</v>
      </c>
      <c r="M340" s="30">
        <f t="shared" si="313"/>
        <v>3838.0261457999995</v>
      </c>
      <c r="N340" s="31">
        <f t="shared" si="314"/>
        <v>3386.6903185499996</v>
      </c>
      <c r="O340" s="31">
        <f t="shared" si="315"/>
        <v>3945.0094529999997</v>
      </c>
      <c r="P340" s="31">
        <f t="shared" si="316"/>
        <v>4212.467720999999</v>
      </c>
      <c r="Q340" s="31">
        <f t="shared" si="317"/>
        <v>3804.5938622999997</v>
      </c>
      <c r="R340" s="31">
        <f t="shared" si="318"/>
        <v>4202.43803595</v>
      </c>
      <c r="S340" s="31">
        <f t="shared" si="319"/>
        <v>4605.297052125</v>
      </c>
      <c r="T340" s="36">
        <f t="shared" si="320"/>
        <v>3665.8498857749996</v>
      </c>
      <c r="U340" s="32"/>
      <c r="V340" s="32"/>
      <c r="W340" s="43"/>
      <c r="X340" s="43"/>
      <c r="Y340" s="43"/>
      <c r="Z340" s="43"/>
      <c r="AA340" s="43"/>
      <c r="AB340" s="44"/>
      <c r="AC340" s="43"/>
      <c r="AD340" s="43"/>
      <c r="AE340" s="45"/>
      <c r="AF340" s="45"/>
      <c r="AG340" s="45"/>
      <c r="AH340" s="45"/>
      <c r="AI340" s="45"/>
      <c r="AJ340" s="45"/>
      <c r="AK340" s="35"/>
      <c r="AL340" s="37"/>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row>
    <row r="341" spans="1:69" s="41" customFormat="1" ht="25.5">
      <c r="A341" s="23"/>
      <c r="B341" s="23" t="s">
        <v>659</v>
      </c>
      <c r="C341" s="24" t="s">
        <v>660</v>
      </c>
      <c r="D341" s="38"/>
      <c r="E341" s="26"/>
      <c r="F341" s="26"/>
      <c r="G341" s="27"/>
      <c r="H341" s="27"/>
      <c r="I341" s="18"/>
      <c r="J341" s="39"/>
      <c r="K341" s="39"/>
      <c r="L341" s="30"/>
      <c r="M341" s="30"/>
      <c r="N341" s="31"/>
      <c r="O341" s="31"/>
      <c r="P341" s="31"/>
      <c r="Q341" s="31"/>
      <c r="R341" s="31"/>
      <c r="S341" s="31"/>
      <c r="T341" s="19"/>
      <c r="U341" s="32"/>
      <c r="V341" s="32"/>
      <c r="W341" s="43"/>
      <c r="X341" s="43"/>
      <c r="Y341" s="43"/>
      <c r="Z341" s="43"/>
      <c r="AA341" s="43"/>
      <c r="AB341" s="44"/>
      <c r="AC341" s="43"/>
      <c r="AD341" s="43"/>
      <c r="AE341" s="45"/>
      <c r="AF341" s="45"/>
      <c r="AG341" s="45"/>
      <c r="AH341" s="45"/>
      <c r="AI341" s="45"/>
      <c r="AJ341" s="45"/>
      <c r="AK341" s="35"/>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row>
    <row r="342" spans="1:69" s="41" customFormat="1" ht="15">
      <c r="A342" s="23"/>
      <c r="B342" s="23" t="s">
        <v>661</v>
      </c>
      <c r="C342" s="24" t="s">
        <v>662</v>
      </c>
      <c r="D342" s="25" t="s">
        <v>52</v>
      </c>
      <c r="E342" s="26">
        <v>3.98</v>
      </c>
      <c r="F342" s="26">
        <v>4.179</v>
      </c>
      <c r="G342" s="27">
        <v>4.5969</v>
      </c>
      <c r="H342" s="27">
        <v>5.424342</v>
      </c>
      <c r="I342" s="28" t="s">
        <v>13</v>
      </c>
      <c r="J342" s="29">
        <f aca="true" t="shared" si="321" ref="J342:J344">(F342/E342*100)-100</f>
        <v>5</v>
      </c>
      <c r="K342" s="29">
        <f aca="true" t="shared" si="322" ref="K342:K344">(G342/F342*100)-100</f>
        <v>9.999999999999986</v>
      </c>
      <c r="L342" s="30">
        <f aca="true" t="shared" si="323" ref="L342:L344">+G342*1.109</f>
        <v>5.097962099999999</v>
      </c>
      <c r="M342" s="30">
        <f aca="true" t="shared" si="324" ref="M342:M344">+G342*1.148</f>
        <v>5.2772412</v>
      </c>
      <c r="N342" s="31">
        <f aca="true" t="shared" si="325" ref="N342:N344">+G342*(100+(16.3-J342-K342))/100</f>
        <v>4.6566597000000005</v>
      </c>
      <c r="O342" s="36">
        <f aca="true" t="shared" si="326" ref="O342:O344">+G342*(100+(33-J342-K342))/100</f>
        <v>5.424342</v>
      </c>
      <c r="P342" s="31">
        <f aca="true" t="shared" si="327" ref="P342:P344">+G342*(100+(67.5+14.5)/2-J342-K342)/100</f>
        <v>5.7920940000000005</v>
      </c>
      <c r="Q342" s="31">
        <f aca="true" t="shared" si="328" ref="Q342:Q344">+G342+(G342*0.5)*((67.5+14.5)/2-J342-K342)/100+(G342*0.5)*0.016</f>
        <v>5.2312722</v>
      </c>
      <c r="R342" s="31">
        <f aca="true" t="shared" si="329" ref="R342:R344">+G342*(100+(40.7-J342-K342))/100</f>
        <v>5.7783033</v>
      </c>
      <c r="S342" s="31">
        <f aca="true" t="shared" si="330" ref="S342:S344">+G342+(G342*0.5)*(88.9-J342-K342)/100+(G342*0.5)*0.016</f>
        <v>6.332229750000001</v>
      </c>
      <c r="T342" s="45"/>
      <c r="U342" s="32"/>
      <c r="V342" s="32"/>
      <c r="W342" s="43"/>
      <c r="X342" s="43"/>
      <c r="Y342" s="43"/>
      <c r="Z342" s="43"/>
      <c r="AA342" s="43"/>
      <c r="AB342" s="44"/>
      <c r="AC342" s="43"/>
      <c r="AD342" s="43"/>
      <c r="AE342" s="45"/>
      <c r="AF342" s="45"/>
      <c r="AG342" s="45"/>
      <c r="AH342" s="45"/>
      <c r="AI342" s="45"/>
      <c r="AJ342" s="45"/>
      <c r="AK342" s="35"/>
      <c r="AL342" s="37"/>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row>
    <row r="343" spans="1:69" s="41" customFormat="1" ht="15">
      <c r="A343" s="23"/>
      <c r="B343" s="23" t="s">
        <v>663</v>
      </c>
      <c r="C343" s="24" t="s">
        <v>664</v>
      </c>
      <c r="D343" s="25" t="s">
        <v>52</v>
      </c>
      <c r="E343" s="26">
        <v>6.75</v>
      </c>
      <c r="F343" s="26">
        <v>7.0875</v>
      </c>
      <c r="G343" s="27">
        <v>7.79625</v>
      </c>
      <c r="H343" s="27">
        <v>9.199575000000001</v>
      </c>
      <c r="I343" s="28" t="s">
        <v>13</v>
      </c>
      <c r="J343" s="29">
        <f t="shared" si="321"/>
        <v>5</v>
      </c>
      <c r="K343" s="29">
        <f t="shared" si="322"/>
        <v>9.999999999999986</v>
      </c>
      <c r="L343" s="30">
        <f t="shared" si="323"/>
        <v>8.64604125</v>
      </c>
      <c r="M343" s="30">
        <f t="shared" si="324"/>
        <v>8.950095</v>
      </c>
      <c r="N343" s="31">
        <f t="shared" si="325"/>
        <v>7.89760125</v>
      </c>
      <c r="O343" s="36">
        <f t="shared" si="326"/>
        <v>9.199575000000001</v>
      </c>
      <c r="P343" s="31">
        <f t="shared" si="327"/>
        <v>9.823275</v>
      </c>
      <c r="Q343" s="31">
        <f t="shared" si="328"/>
        <v>8.8721325</v>
      </c>
      <c r="R343" s="31">
        <f t="shared" si="329"/>
        <v>9.79988625</v>
      </c>
      <c r="S343" s="31">
        <f t="shared" si="330"/>
        <v>10.739334375</v>
      </c>
      <c r="T343" s="45"/>
      <c r="U343" s="32"/>
      <c r="V343" s="32"/>
      <c r="W343" s="43"/>
      <c r="X343" s="43"/>
      <c r="Y343" s="43"/>
      <c r="Z343" s="43"/>
      <c r="AA343" s="43"/>
      <c r="AB343" s="44"/>
      <c r="AC343" s="43"/>
      <c r="AD343" s="43"/>
      <c r="AE343" s="45"/>
      <c r="AF343" s="45"/>
      <c r="AG343" s="45"/>
      <c r="AH343" s="45"/>
      <c r="AI343" s="45"/>
      <c r="AJ343" s="45"/>
      <c r="AK343" s="35"/>
      <c r="AL343" s="37"/>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row>
    <row r="344" spans="1:69" s="41" customFormat="1" ht="15">
      <c r="A344" s="23"/>
      <c r="B344" s="23" t="s">
        <v>665</v>
      </c>
      <c r="C344" s="24" t="s">
        <v>666</v>
      </c>
      <c r="D344" s="25" t="s">
        <v>52</v>
      </c>
      <c r="E344" s="26">
        <v>0.12</v>
      </c>
      <c r="F344" s="26">
        <v>0.126</v>
      </c>
      <c r="G344" s="27">
        <v>0.1386</v>
      </c>
      <c r="H344" s="27">
        <v>0.16354799999999997</v>
      </c>
      <c r="I344" s="28" t="s">
        <v>13</v>
      </c>
      <c r="J344" s="29">
        <f t="shared" si="321"/>
        <v>5</v>
      </c>
      <c r="K344" s="29">
        <f t="shared" si="322"/>
        <v>10.000000000000014</v>
      </c>
      <c r="L344" s="30">
        <f t="shared" si="323"/>
        <v>0.1537074</v>
      </c>
      <c r="M344" s="30">
        <f t="shared" si="324"/>
        <v>0.1591128</v>
      </c>
      <c r="N344" s="31">
        <f t="shared" si="325"/>
        <v>0.14040179999999997</v>
      </c>
      <c r="O344" s="36">
        <f t="shared" si="326"/>
        <v>0.16354799999999997</v>
      </c>
      <c r="P344" s="31">
        <f t="shared" si="327"/>
        <v>0.17463599999999999</v>
      </c>
      <c r="Q344" s="31">
        <f t="shared" si="328"/>
        <v>0.15772679999999997</v>
      </c>
      <c r="R344" s="31">
        <f t="shared" si="329"/>
        <v>0.1742202</v>
      </c>
      <c r="S344" s="31">
        <f t="shared" si="330"/>
        <v>0.1909215</v>
      </c>
      <c r="T344" s="45"/>
      <c r="U344" s="32"/>
      <c r="V344" s="32"/>
      <c r="W344" s="43"/>
      <c r="X344" s="43"/>
      <c r="Y344" s="43"/>
      <c r="Z344" s="43"/>
      <c r="AA344" s="43"/>
      <c r="AB344" s="44"/>
      <c r="AC344" s="43"/>
      <c r="AD344" s="43"/>
      <c r="AE344" s="45"/>
      <c r="AF344" s="45"/>
      <c r="AG344" s="45"/>
      <c r="AH344" s="45"/>
      <c r="AI344" s="45"/>
      <c r="AJ344" s="45"/>
      <c r="AK344" s="35"/>
      <c r="AL344" s="37"/>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row>
    <row r="345" spans="1:69" s="41" customFormat="1" ht="12.75">
      <c r="A345" s="23"/>
      <c r="B345" s="23" t="s">
        <v>667</v>
      </c>
      <c r="C345" s="24" t="s">
        <v>668</v>
      </c>
      <c r="D345" s="38"/>
      <c r="E345" s="26"/>
      <c r="F345" s="26"/>
      <c r="G345" s="27"/>
      <c r="H345" s="27"/>
      <c r="I345" s="18"/>
      <c r="J345" s="39"/>
      <c r="K345" s="39"/>
      <c r="L345" s="30"/>
      <c r="M345" s="30"/>
      <c r="N345" s="31"/>
      <c r="O345" s="31"/>
      <c r="P345" s="31"/>
      <c r="Q345" s="31"/>
      <c r="R345" s="31"/>
      <c r="S345" s="31"/>
      <c r="T345" s="19"/>
      <c r="U345" s="32"/>
      <c r="V345" s="32"/>
      <c r="W345" s="43"/>
      <c r="X345" s="43"/>
      <c r="Y345" s="43"/>
      <c r="Z345" s="43"/>
      <c r="AA345" s="43"/>
      <c r="AB345" s="44"/>
      <c r="AC345" s="43"/>
      <c r="AD345" s="43"/>
      <c r="AE345" s="45"/>
      <c r="AF345" s="45"/>
      <c r="AG345" s="45"/>
      <c r="AH345" s="45"/>
      <c r="AI345" s="45"/>
      <c r="AJ345" s="45"/>
      <c r="AK345" s="35"/>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row>
    <row r="346" spans="1:69" s="41" customFormat="1" ht="15">
      <c r="A346" s="23"/>
      <c r="B346" s="23" t="s">
        <v>669</v>
      </c>
      <c r="C346" s="24" t="s">
        <v>670</v>
      </c>
      <c r="D346" s="25" t="s">
        <v>52</v>
      </c>
      <c r="E346" s="26">
        <v>1.19</v>
      </c>
      <c r="F346" s="26">
        <v>1.2495</v>
      </c>
      <c r="G346" s="27">
        <v>1.37445</v>
      </c>
      <c r="H346" s="27">
        <v>1.6218510000000002</v>
      </c>
      <c r="I346" s="28" t="s">
        <v>13</v>
      </c>
      <c r="J346" s="29">
        <f aca="true" t="shared" si="331" ref="J346:J350">(F346/E346*100)-100</f>
        <v>5</v>
      </c>
      <c r="K346" s="29">
        <f aca="true" t="shared" si="332" ref="K346:K350">(G346/F346*100)-100</f>
        <v>9.999999999999986</v>
      </c>
      <c r="L346" s="30">
        <f aca="true" t="shared" si="333" ref="L346:L350">+G346*1.109</f>
        <v>1.52426505</v>
      </c>
      <c r="M346" s="30">
        <f aca="true" t="shared" si="334" ref="M346:M350">+G346*1.148</f>
        <v>1.5778685999999997</v>
      </c>
      <c r="N346" s="31">
        <f aca="true" t="shared" si="335" ref="N346:N350">+G346*(100+(16.3-J346-K346))/100</f>
        <v>1.39231785</v>
      </c>
      <c r="O346" s="36">
        <f aca="true" t="shared" si="336" ref="O346:O350">+G346*(100+(33-J346-K346))/100</f>
        <v>1.6218510000000002</v>
      </c>
      <c r="P346" s="31">
        <f aca="true" t="shared" si="337" ref="P346:P350">+G346*(100+(67.5+14.5)/2-J346-K346)/100</f>
        <v>1.731807</v>
      </c>
      <c r="Q346" s="31">
        <f aca="true" t="shared" si="338" ref="Q346:Q350">+G346+(G346*0.5)*((67.5+14.5)/2-J346-K346)/100+(G346*0.5)*0.016</f>
        <v>1.5641241000000001</v>
      </c>
      <c r="R346" s="31">
        <f aca="true" t="shared" si="339" ref="R346:R350">+G346*(100+(40.7-J346-K346))/100</f>
        <v>1.7276836500000001</v>
      </c>
      <c r="S346" s="31">
        <f aca="true" t="shared" si="340" ref="S346:S350">+G346+(G346*0.5)*(88.9-J346-K346)/100+(G346*0.5)*0.016</f>
        <v>1.893304875</v>
      </c>
      <c r="T346" s="45"/>
      <c r="U346" s="32"/>
      <c r="V346" s="32"/>
      <c r="W346" s="43"/>
      <c r="X346" s="43"/>
      <c r="Y346" s="43"/>
      <c r="Z346" s="43"/>
      <c r="AA346" s="43"/>
      <c r="AB346" s="44"/>
      <c r="AC346" s="43"/>
      <c r="AD346" s="43"/>
      <c r="AE346" s="45"/>
      <c r="AF346" s="45"/>
      <c r="AG346" s="45"/>
      <c r="AH346" s="45"/>
      <c r="AI346" s="45"/>
      <c r="AJ346" s="45"/>
      <c r="AK346" s="35"/>
      <c r="AL346" s="37"/>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row>
    <row r="347" spans="1:69" s="41" customFormat="1" ht="15">
      <c r="A347" s="23"/>
      <c r="B347" s="23" t="s">
        <v>671</v>
      </c>
      <c r="C347" s="24" t="s">
        <v>672</v>
      </c>
      <c r="D347" s="25" t="s">
        <v>52</v>
      </c>
      <c r="E347" s="26">
        <v>1.57</v>
      </c>
      <c r="F347" s="26">
        <v>1.6485</v>
      </c>
      <c r="G347" s="27">
        <v>1.81335</v>
      </c>
      <c r="H347" s="27">
        <v>2.1397530000000002</v>
      </c>
      <c r="I347" s="28" t="s">
        <v>13</v>
      </c>
      <c r="J347" s="29">
        <f t="shared" si="331"/>
        <v>5</v>
      </c>
      <c r="K347" s="29">
        <f t="shared" si="332"/>
        <v>9.999999999999986</v>
      </c>
      <c r="L347" s="30">
        <f t="shared" si="333"/>
        <v>2.01100515</v>
      </c>
      <c r="M347" s="30">
        <f t="shared" si="334"/>
        <v>2.0817258</v>
      </c>
      <c r="N347" s="31">
        <f t="shared" si="335"/>
        <v>1.8369235500000003</v>
      </c>
      <c r="O347" s="36">
        <f t="shared" si="336"/>
        <v>2.1397530000000002</v>
      </c>
      <c r="P347" s="31">
        <f t="shared" si="337"/>
        <v>2.2848210000000004</v>
      </c>
      <c r="Q347" s="31">
        <f t="shared" si="338"/>
        <v>2.0635923000000003</v>
      </c>
      <c r="R347" s="31">
        <f t="shared" si="339"/>
        <v>2.27938095</v>
      </c>
      <c r="S347" s="31">
        <f t="shared" si="340"/>
        <v>2.497889625</v>
      </c>
      <c r="T347" s="45"/>
      <c r="U347" s="32"/>
      <c r="V347" s="32"/>
      <c r="W347" s="43"/>
      <c r="X347" s="43"/>
      <c r="Y347" s="43"/>
      <c r="Z347" s="43"/>
      <c r="AA347" s="43"/>
      <c r="AB347" s="44"/>
      <c r="AC347" s="43"/>
      <c r="AD347" s="43"/>
      <c r="AE347" s="45"/>
      <c r="AF347" s="45"/>
      <c r="AG347" s="45"/>
      <c r="AH347" s="45"/>
      <c r="AI347" s="45"/>
      <c r="AJ347" s="45"/>
      <c r="AK347" s="35"/>
      <c r="AL347" s="37"/>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row>
    <row r="348" spans="1:69" s="41" customFormat="1" ht="15">
      <c r="A348" s="23"/>
      <c r="B348" s="23" t="s">
        <v>673</v>
      </c>
      <c r="C348" s="24" t="s">
        <v>674</v>
      </c>
      <c r="D348" s="25" t="s">
        <v>52</v>
      </c>
      <c r="E348" s="26">
        <v>1.91</v>
      </c>
      <c r="F348" s="26">
        <v>2.0055</v>
      </c>
      <c r="G348" s="27">
        <v>2.20605</v>
      </c>
      <c r="H348" s="27">
        <v>2.603139</v>
      </c>
      <c r="I348" s="28" t="s">
        <v>13</v>
      </c>
      <c r="J348" s="29">
        <f t="shared" si="331"/>
        <v>5</v>
      </c>
      <c r="K348" s="29">
        <f t="shared" si="332"/>
        <v>9.999999999999986</v>
      </c>
      <c r="L348" s="30">
        <f t="shared" si="333"/>
        <v>2.4465094499999998</v>
      </c>
      <c r="M348" s="30">
        <f t="shared" si="334"/>
        <v>2.5325453999999996</v>
      </c>
      <c r="N348" s="31">
        <f t="shared" si="335"/>
        <v>2.23472865</v>
      </c>
      <c r="O348" s="36">
        <f t="shared" si="336"/>
        <v>2.603139</v>
      </c>
      <c r="P348" s="31">
        <f t="shared" si="337"/>
        <v>2.7796230000000004</v>
      </c>
      <c r="Q348" s="31">
        <f t="shared" si="338"/>
        <v>2.5104849000000002</v>
      </c>
      <c r="R348" s="31">
        <f t="shared" si="339"/>
        <v>2.7730048500000004</v>
      </c>
      <c r="S348" s="31">
        <f t="shared" si="340"/>
        <v>3.0388338750000004</v>
      </c>
      <c r="T348" s="45"/>
      <c r="U348" s="32"/>
      <c r="V348" s="32"/>
      <c r="W348" s="43"/>
      <c r="X348" s="43"/>
      <c r="Y348" s="43"/>
      <c r="Z348" s="43"/>
      <c r="AA348" s="43"/>
      <c r="AB348" s="44"/>
      <c r="AC348" s="43"/>
      <c r="AD348" s="43"/>
      <c r="AE348" s="45"/>
      <c r="AF348" s="45"/>
      <c r="AG348" s="45"/>
      <c r="AH348" s="45"/>
      <c r="AI348" s="45"/>
      <c r="AJ348" s="45"/>
      <c r="AK348" s="35"/>
      <c r="AL348" s="37"/>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row>
    <row r="349" spans="1:69" s="41" customFormat="1" ht="15">
      <c r="A349" s="23"/>
      <c r="B349" s="23" t="s">
        <v>675</v>
      </c>
      <c r="C349" s="24" t="s">
        <v>676</v>
      </c>
      <c r="D349" s="25" t="s">
        <v>52</v>
      </c>
      <c r="E349" s="26">
        <v>2.24</v>
      </c>
      <c r="F349" s="26">
        <v>2.352</v>
      </c>
      <c r="G349" s="27">
        <v>2.5872</v>
      </c>
      <c r="H349" s="27">
        <v>3.052896</v>
      </c>
      <c r="I349" s="28" t="s">
        <v>13</v>
      </c>
      <c r="J349" s="29">
        <f t="shared" si="331"/>
        <v>4.999999999999986</v>
      </c>
      <c r="K349" s="29">
        <f t="shared" si="332"/>
        <v>10.000000000000014</v>
      </c>
      <c r="L349" s="30">
        <f t="shared" si="333"/>
        <v>2.8692048000000003</v>
      </c>
      <c r="M349" s="30">
        <f t="shared" si="334"/>
        <v>2.9701056</v>
      </c>
      <c r="N349" s="31">
        <f t="shared" si="335"/>
        <v>2.6208336</v>
      </c>
      <c r="O349" s="36">
        <f t="shared" si="336"/>
        <v>3.052896</v>
      </c>
      <c r="P349" s="31">
        <f t="shared" si="337"/>
        <v>3.2598719999999997</v>
      </c>
      <c r="Q349" s="31">
        <f t="shared" si="338"/>
        <v>2.9442336000000005</v>
      </c>
      <c r="R349" s="31">
        <f t="shared" si="339"/>
        <v>3.2521104000000003</v>
      </c>
      <c r="S349" s="31">
        <f t="shared" si="340"/>
        <v>3.5638680000000003</v>
      </c>
      <c r="T349" s="45"/>
      <c r="U349" s="32"/>
      <c r="V349" s="32"/>
      <c r="W349" s="43"/>
      <c r="X349" s="43"/>
      <c r="Y349" s="43"/>
      <c r="Z349" s="43"/>
      <c r="AA349" s="43"/>
      <c r="AB349" s="44"/>
      <c r="AC349" s="43"/>
      <c r="AD349" s="43"/>
      <c r="AE349" s="45"/>
      <c r="AF349" s="45"/>
      <c r="AG349" s="45"/>
      <c r="AH349" s="45"/>
      <c r="AI349" s="45"/>
      <c r="AJ349" s="45"/>
      <c r="AK349" s="35"/>
      <c r="AL349" s="37"/>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row>
    <row r="350" spans="1:69" s="41" customFormat="1" ht="15">
      <c r="A350" s="23"/>
      <c r="B350" s="23" t="s">
        <v>677</v>
      </c>
      <c r="C350" s="24" t="s">
        <v>678</v>
      </c>
      <c r="D350" s="25" t="s">
        <v>52</v>
      </c>
      <c r="E350" s="26">
        <v>3.01</v>
      </c>
      <c r="F350" s="26">
        <v>3.1605</v>
      </c>
      <c r="G350" s="27">
        <v>3.47655</v>
      </c>
      <c r="H350" s="27">
        <v>4.102329</v>
      </c>
      <c r="I350" s="28" t="s">
        <v>13</v>
      </c>
      <c r="J350" s="29">
        <f t="shared" si="331"/>
        <v>5</v>
      </c>
      <c r="K350" s="29">
        <f t="shared" si="332"/>
        <v>10.000000000000014</v>
      </c>
      <c r="L350" s="30">
        <f t="shared" si="333"/>
        <v>3.85549395</v>
      </c>
      <c r="M350" s="30">
        <f t="shared" si="334"/>
        <v>3.9910794</v>
      </c>
      <c r="N350" s="31">
        <f t="shared" si="335"/>
        <v>3.521745149999999</v>
      </c>
      <c r="O350" s="36">
        <f t="shared" si="336"/>
        <v>4.102329</v>
      </c>
      <c r="P350" s="31">
        <f t="shared" si="337"/>
        <v>4.380452999999999</v>
      </c>
      <c r="Q350" s="31">
        <f t="shared" si="338"/>
        <v>3.9563139</v>
      </c>
      <c r="R350" s="31">
        <f t="shared" si="339"/>
        <v>4.370023349999999</v>
      </c>
      <c r="S350" s="31">
        <f t="shared" si="340"/>
        <v>4.7889476250000005</v>
      </c>
      <c r="T350" s="45"/>
      <c r="U350" s="32"/>
      <c r="V350" s="32"/>
      <c r="W350" s="43"/>
      <c r="X350" s="43"/>
      <c r="Y350" s="43"/>
      <c r="Z350" s="43"/>
      <c r="AA350" s="43"/>
      <c r="AB350" s="44"/>
      <c r="AC350" s="43"/>
      <c r="AD350" s="43"/>
      <c r="AE350" s="45"/>
      <c r="AF350" s="45"/>
      <c r="AG350" s="45"/>
      <c r="AH350" s="45"/>
      <c r="AI350" s="45"/>
      <c r="AJ350" s="45"/>
      <c r="AK350" s="35"/>
      <c r="AL350" s="37"/>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row>
    <row r="351" spans="1:69" s="41" customFormat="1" ht="12.75">
      <c r="A351" s="23"/>
      <c r="B351" s="23" t="s">
        <v>679</v>
      </c>
      <c r="C351" s="24" t="s">
        <v>680</v>
      </c>
      <c r="D351" s="38"/>
      <c r="E351" s="26"/>
      <c r="F351" s="26"/>
      <c r="G351" s="27"/>
      <c r="H351" s="27"/>
      <c r="I351" s="18"/>
      <c r="J351" s="39"/>
      <c r="K351" s="39"/>
      <c r="L351" s="30"/>
      <c r="M351" s="30"/>
      <c r="N351" s="31"/>
      <c r="O351" s="31"/>
      <c r="P351" s="31"/>
      <c r="Q351" s="31"/>
      <c r="R351" s="31"/>
      <c r="S351" s="31"/>
      <c r="T351" s="19"/>
      <c r="U351" s="32"/>
      <c r="V351" s="32"/>
      <c r="W351" s="43"/>
      <c r="X351" s="43"/>
      <c r="Y351" s="43"/>
      <c r="Z351" s="43"/>
      <c r="AA351" s="43"/>
      <c r="AB351" s="44"/>
      <c r="AC351" s="43"/>
      <c r="AD351" s="43"/>
      <c r="AE351" s="45"/>
      <c r="AF351" s="45"/>
      <c r="AG351" s="45"/>
      <c r="AH351" s="45"/>
      <c r="AI351" s="45"/>
      <c r="AJ351" s="45"/>
      <c r="AK351" s="35"/>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row>
    <row r="352" spans="1:69" s="41" customFormat="1" ht="15">
      <c r="A352" s="23"/>
      <c r="B352" s="23" t="s">
        <v>681</v>
      </c>
      <c r="C352" s="24" t="s">
        <v>682</v>
      </c>
      <c r="D352" s="25" t="s">
        <v>26</v>
      </c>
      <c r="E352" s="26">
        <v>31.91</v>
      </c>
      <c r="F352" s="26">
        <v>33.5055</v>
      </c>
      <c r="G352" s="27">
        <v>36.85605</v>
      </c>
      <c r="H352" s="27">
        <v>43.490139000000006</v>
      </c>
      <c r="I352" s="28" t="s">
        <v>13</v>
      </c>
      <c r="J352" s="29">
        <f aca="true" t="shared" si="341" ref="J352:J354">(F352/E352*100)-100</f>
        <v>4.999999999999986</v>
      </c>
      <c r="K352" s="29">
        <f aca="true" t="shared" si="342" ref="K352:K354">(G352/F352*100)-100</f>
        <v>10.000000000000014</v>
      </c>
      <c r="L352" s="30">
        <f aca="true" t="shared" si="343" ref="L352:L354">+G352*1.109</f>
        <v>40.87335945</v>
      </c>
      <c r="M352" s="30">
        <f aca="true" t="shared" si="344" ref="M352:M354">+G352*1.148</f>
        <v>42.3107454</v>
      </c>
      <c r="N352" s="31">
        <f aca="true" t="shared" si="345" ref="N352:N354">+G352*(100+(16.3-J352-K352))/100</f>
        <v>37.33517865</v>
      </c>
      <c r="O352" s="36">
        <f aca="true" t="shared" si="346" ref="O352:O354">+G352*(100+(33-J352-K352))/100</f>
        <v>43.490139000000006</v>
      </c>
      <c r="P352" s="31">
        <f aca="true" t="shared" si="347" ref="P352:P354">+G352*(100+(67.5+14.5)/2-J352-K352)/100</f>
        <v>46.438623</v>
      </c>
      <c r="Q352" s="31">
        <f aca="true" t="shared" si="348" ref="Q352:Q354">+G352+(G352*0.5)*((67.5+14.5)/2-J352-K352)/100+(G352*0.5)*0.016</f>
        <v>41.9421849</v>
      </c>
      <c r="R352" s="31">
        <f aca="true" t="shared" si="349" ref="R352:R354">+G352*(100+(40.7-J352-K352))/100</f>
        <v>46.32805485000001</v>
      </c>
      <c r="S352" s="31">
        <f aca="true" t="shared" si="350" ref="S352:S354">+G352+(G352*0.5)*(88.9-J352-K352)/100+(G352*0.5)*0.016</f>
        <v>50.769208875000004</v>
      </c>
      <c r="T352" s="45"/>
      <c r="U352" s="32"/>
      <c r="V352" s="32"/>
      <c r="W352" s="43"/>
      <c r="X352" s="43"/>
      <c r="Y352" s="43"/>
      <c r="Z352" s="43"/>
      <c r="AA352" s="43"/>
      <c r="AB352" s="44"/>
      <c r="AC352" s="43"/>
      <c r="AD352" s="43"/>
      <c r="AE352" s="45"/>
      <c r="AF352" s="45"/>
      <c r="AG352" s="45"/>
      <c r="AH352" s="45"/>
      <c r="AI352" s="45"/>
      <c r="AJ352" s="45"/>
      <c r="AK352" s="35"/>
      <c r="AL352" s="37"/>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row>
    <row r="353" spans="1:69" s="41" customFormat="1" ht="15">
      <c r="A353" s="23"/>
      <c r="B353" s="23" t="s">
        <v>683</v>
      </c>
      <c r="C353" s="24" t="s">
        <v>300</v>
      </c>
      <c r="D353" s="25" t="s">
        <v>26</v>
      </c>
      <c r="E353" s="26">
        <v>41.86</v>
      </c>
      <c r="F353" s="26">
        <v>43.953</v>
      </c>
      <c r="G353" s="27">
        <v>48.3483</v>
      </c>
      <c r="H353" s="27">
        <v>57.05099400000001</v>
      </c>
      <c r="I353" s="28" t="s">
        <v>13</v>
      </c>
      <c r="J353" s="29">
        <f t="shared" si="341"/>
        <v>5</v>
      </c>
      <c r="K353" s="29">
        <f t="shared" si="342"/>
        <v>9.999999999999986</v>
      </c>
      <c r="L353" s="30">
        <f t="shared" si="343"/>
        <v>53.618264700000005</v>
      </c>
      <c r="M353" s="30">
        <f t="shared" si="344"/>
        <v>55.503848399999995</v>
      </c>
      <c r="N353" s="31">
        <f t="shared" si="345"/>
        <v>48.97682790000001</v>
      </c>
      <c r="O353" s="36">
        <f t="shared" si="346"/>
        <v>57.05099400000001</v>
      </c>
      <c r="P353" s="31">
        <f t="shared" si="347"/>
        <v>60.91885800000001</v>
      </c>
      <c r="Q353" s="31">
        <f t="shared" si="348"/>
        <v>55.0203654</v>
      </c>
      <c r="R353" s="31">
        <f t="shared" si="349"/>
        <v>60.773813100000005</v>
      </c>
      <c r="S353" s="31">
        <f t="shared" si="350"/>
        <v>66.59978325000002</v>
      </c>
      <c r="T353" s="45"/>
      <c r="U353" s="32"/>
      <c r="V353" s="32"/>
      <c r="W353" s="43"/>
      <c r="X353" s="43"/>
      <c r="Y353" s="43"/>
      <c r="Z353" s="43"/>
      <c r="AA353" s="43"/>
      <c r="AB353" s="44"/>
      <c r="AC353" s="43"/>
      <c r="AD353" s="43"/>
      <c r="AE353" s="45"/>
      <c r="AF353" s="45"/>
      <c r="AG353" s="45"/>
      <c r="AH353" s="45"/>
      <c r="AI353" s="45"/>
      <c r="AJ353" s="45"/>
      <c r="AK353" s="35"/>
      <c r="AL353" s="37"/>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row>
    <row r="354" spans="1:69" s="41" customFormat="1" ht="15">
      <c r="A354" s="23"/>
      <c r="B354" s="23" t="s">
        <v>684</v>
      </c>
      <c r="C354" s="24" t="s">
        <v>302</v>
      </c>
      <c r="D354" s="25" t="s">
        <v>26</v>
      </c>
      <c r="E354" s="26">
        <v>55.62</v>
      </c>
      <c r="F354" s="26">
        <v>58.401</v>
      </c>
      <c r="G354" s="27">
        <v>64.2411</v>
      </c>
      <c r="H354" s="27">
        <v>75.804498</v>
      </c>
      <c r="I354" s="28" t="s">
        <v>13</v>
      </c>
      <c r="J354" s="29">
        <f t="shared" si="341"/>
        <v>5</v>
      </c>
      <c r="K354" s="29">
        <f t="shared" si="342"/>
        <v>10.000000000000014</v>
      </c>
      <c r="L354" s="30">
        <f t="shared" si="343"/>
        <v>71.24337990000001</v>
      </c>
      <c r="M354" s="30">
        <f t="shared" si="344"/>
        <v>73.7487828</v>
      </c>
      <c r="N354" s="31">
        <f t="shared" si="345"/>
        <v>65.0762343</v>
      </c>
      <c r="O354" s="36">
        <f t="shared" si="346"/>
        <v>75.804498</v>
      </c>
      <c r="P354" s="31">
        <f t="shared" si="347"/>
        <v>80.94378599999999</v>
      </c>
      <c r="Q354" s="31">
        <f t="shared" si="348"/>
        <v>73.1063718</v>
      </c>
      <c r="R354" s="31">
        <f t="shared" si="349"/>
        <v>80.75106269999999</v>
      </c>
      <c r="S354" s="31">
        <f t="shared" si="350"/>
        <v>88.49211525</v>
      </c>
      <c r="T354" s="45"/>
      <c r="U354" s="32"/>
      <c r="V354" s="32"/>
      <c r="W354" s="43"/>
      <c r="X354" s="43"/>
      <c r="Y354" s="43"/>
      <c r="Z354" s="43"/>
      <c r="AA354" s="43"/>
      <c r="AB354" s="44"/>
      <c r="AC354" s="43"/>
      <c r="AD354" s="43"/>
      <c r="AE354" s="45"/>
      <c r="AF354" s="45"/>
      <c r="AG354" s="45"/>
      <c r="AH354" s="45"/>
      <c r="AI354" s="45"/>
      <c r="AJ354" s="45"/>
      <c r="AK354" s="35"/>
      <c r="AL354" s="37"/>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row>
    <row r="355" spans="1:69" s="41" customFormat="1" ht="12.75">
      <c r="A355" s="23" t="s">
        <v>91</v>
      </c>
      <c r="B355" s="23"/>
      <c r="C355" s="24" t="s">
        <v>685</v>
      </c>
      <c r="D355" s="38"/>
      <c r="E355" s="26"/>
      <c r="F355" s="26"/>
      <c r="G355" s="27"/>
      <c r="H355" s="27"/>
      <c r="I355" s="18"/>
      <c r="J355" s="39"/>
      <c r="K355" s="39"/>
      <c r="L355" s="30"/>
      <c r="M355" s="30"/>
      <c r="N355" s="31"/>
      <c r="O355" s="31"/>
      <c r="P355" s="31"/>
      <c r="Q355" s="31"/>
      <c r="R355" s="31"/>
      <c r="S355" s="31"/>
      <c r="T355" s="19"/>
      <c r="U355" s="32"/>
      <c r="V355" s="32"/>
      <c r="W355" s="43"/>
      <c r="X355" s="43"/>
      <c r="Y355" s="43"/>
      <c r="Z355" s="43"/>
      <c r="AA355" s="43"/>
      <c r="AB355" s="44"/>
      <c r="AC355" s="43"/>
      <c r="AD355" s="43"/>
      <c r="AE355" s="45"/>
      <c r="AF355" s="45"/>
      <c r="AG355" s="45"/>
      <c r="AH355" s="45"/>
      <c r="AI355" s="45"/>
      <c r="AJ355" s="45"/>
      <c r="AK355" s="35"/>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row>
    <row r="356" spans="1:69" s="41" customFormat="1" ht="12.75">
      <c r="A356" s="23"/>
      <c r="B356" s="23" t="s">
        <v>43</v>
      </c>
      <c r="C356" s="24" t="s">
        <v>686</v>
      </c>
      <c r="D356" s="38"/>
      <c r="E356" s="26"/>
      <c r="F356" s="26"/>
      <c r="G356" s="27"/>
      <c r="H356" s="27"/>
      <c r="I356" s="18"/>
      <c r="J356" s="39"/>
      <c r="K356" s="39"/>
      <c r="L356" s="30"/>
      <c r="M356" s="30"/>
      <c r="N356" s="31"/>
      <c r="O356" s="31"/>
      <c r="P356" s="31"/>
      <c r="Q356" s="31"/>
      <c r="R356" s="31"/>
      <c r="S356" s="31"/>
      <c r="T356" s="19"/>
      <c r="U356" s="32"/>
      <c r="V356" s="32"/>
      <c r="W356" s="43"/>
      <c r="X356" s="43"/>
      <c r="Y356" s="43"/>
      <c r="Z356" s="43"/>
      <c r="AA356" s="43"/>
      <c r="AB356" s="44"/>
      <c r="AC356" s="43"/>
      <c r="AD356" s="43"/>
      <c r="AE356" s="45"/>
      <c r="AF356" s="45"/>
      <c r="AG356" s="45"/>
      <c r="AH356" s="45"/>
      <c r="AI356" s="45"/>
      <c r="AJ356" s="45"/>
      <c r="AK356" s="35"/>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row>
    <row r="357" spans="1:69" s="41" customFormat="1" ht="25.5">
      <c r="A357" s="23"/>
      <c r="B357" s="23" t="s">
        <v>45</v>
      </c>
      <c r="C357" s="24" t="s">
        <v>687</v>
      </c>
      <c r="D357" s="25" t="s">
        <v>95</v>
      </c>
      <c r="E357" s="26">
        <v>2.29</v>
      </c>
      <c r="F357" s="26">
        <v>2.4045</v>
      </c>
      <c r="G357" s="27">
        <v>2.64495</v>
      </c>
      <c r="H357" s="27">
        <v>3.0099530999999997</v>
      </c>
      <c r="I357" s="28" t="s">
        <v>15</v>
      </c>
      <c r="J357" s="29">
        <f aca="true" t="shared" si="351" ref="J357:J360">(F357/E357*100)-100</f>
        <v>5</v>
      </c>
      <c r="K357" s="29">
        <f aca="true" t="shared" si="352" ref="K357:K360">(G357/F357*100)-100</f>
        <v>10.000000000000014</v>
      </c>
      <c r="L357" s="30">
        <f aca="true" t="shared" si="353" ref="L357:L360">+G357*1.109</f>
        <v>2.93324955</v>
      </c>
      <c r="M357" s="30">
        <f aca="true" t="shared" si="354" ref="M357:M360">+G357*1.148</f>
        <v>3.0364025999999997</v>
      </c>
      <c r="N357" s="30">
        <f aca="true" t="shared" si="355" ref="N357:N360">+G357*(100+(16.3-J357-K357))/100</f>
        <v>2.6793343499999995</v>
      </c>
      <c r="O357" s="31">
        <f aca="true" t="shared" si="356" ref="O357:O360">+G357*(100+(33-J357-K357))/100</f>
        <v>3.1210409999999995</v>
      </c>
      <c r="P357" s="31">
        <f aca="true" t="shared" si="357" ref="P357:P360">+G357*(100+(67.5+14.5)/2-J357-K357)/100</f>
        <v>3.3326369999999996</v>
      </c>
      <c r="Q357" s="36">
        <f aca="true" t="shared" si="358" ref="Q357:Q360">+G357+(G357*0.5)*((67.5+14.5)/2-J357-K357)/100+(G357*0.5)*0.016</f>
        <v>3.0099530999999997</v>
      </c>
      <c r="R357" s="31">
        <f aca="true" t="shared" si="359" ref="R357:R360">+G357*(100+(40.7-J357-K357))/100</f>
        <v>3.32470215</v>
      </c>
      <c r="S357" s="31">
        <f aca="true" t="shared" si="360" ref="S357:S360">+G357+(G357*0.5)*(88.9-J357-K357)/100+(G357*0.5)*0.016</f>
        <v>3.643418625</v>
      </c>
      <c r="T357" s="45"/>
      <c r="U357" s="32"/>
      <c r="V357" s="32"/>
      <c r="W357" s="43"/>
      <c r="X357" s="43"/>
      <c r="Y357" s="43"/>
      <c r="Z357" s="43"/>
      <c r="AA357" s="43"/>
      <c r="AB357" s="44"/>
      <c r="AC357" s="43"/>
      <c r="AD357" s="43"/>
      <c r="AE357" s="45"/>
      <c r="AF357" s="45"/>
      <c r="AG357" s="45"/>
      <c r="AH357" s="45"/>
      <c r="AI357" s="45"/>
      <c r="AJ357" s="45"/>
      <c r="AK357" s="35"/>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row>
    <row r="358" spans="1:69" s="41" customFormat="1" ht="25.5">
      <c r="A358" s="23"/>
      <c r="B358" s="23" t="s">
        <v>47</v>
      </c>
      <c r="C358" s="24" t="s">
        <v>688</v>
      </c>
      <c r="D358" s="25" t="s">
        <v>95</v>
      </c>
      <c r="E358" s="26">
        <v>7.22</v>
      </c>
      <c r="F358" s="26">
        <v>7.581</v>
      </c>
      <c r="G358" s="27">
        <v>8.3391</v>
      </c>
      <c r="H358" s="27">
        <v>9.489895800000001</v>
      </c>
      <c r="I358" s="28" t="s">
        <v>15</v>
      </c>
      <c r="J358" s="29">
        <f t="shared" si="351"/>
        <v>5</v>
      </c>
      <c r="K358" s="29">
        <f t="shared" si="352"/>
        <v>9.999999999999986</v>
      </c>
      <c r="L358" s="30">
        <f t="shared" si="353"/>
        <v>9.2480619</v>
      </c>
      <c r="M358" s="30">
        <f t="shared" si="354"/>
        <v>9.5732868</v>
      </c>
      <c r="N358" s="30">
        <f t="shared" si="355"/>
        <v>8.4475083</v>
      </c>
      <c r="O358" s="31">
        <f t="shared" si="356"/>
        <v>9.840138000000001</v>
      </c>
      <c r="P358" s="31">
        <f t="shared" si="357"/>
        <v>10.507266000000001</v>
      </c>
      <c r="Q358" s="36">
        <f t="shared" si="358"/>
        <v>9.489895800000001</v>
      </c>
      <c r="R358" s="31">
        <f t="shared" si="359"/>
        <v>10.482248700000003</v>
      </c>
      <c r="S358" s="31">
        <f t="shared" si="360"/>
        <v>11.48711025</v>
      </c>
      <c r="T358" s="45"/>
      <c r="U358" s="32"/>
      <c r="V358" s="32"/>
      <c r="W358" s="43"/>
      <c r="X358" s="43"/>
      <c r="Y358" s="43"/>
      <c r="Z358" s="43"/>
      <c r="AA358" s="43"/>
      <c r="AB358" s="44"/>
      <c r="AC358" s="43"/>
      <c r="AD358" s="43"/>
      <c r="AE358" s="45"/>
      <c r="AF358" s="45"/>
      <c r="AG358" s="45"/>
      <c r="AH358" s="45"/>
      <c r="AI358" s="45"/>
      <c r="AJ358" s="45"/>
      <c r="AK358" s="35"/>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row>
    <row r="359" spans="1:69" s="41" customFormat="1" ht="38.25">
      <c r="A359" s="23"/>
      <c r="B359" s="23" t="s">
        <v>689</v>
      </c>
      <c r="C359" s="24" t="s">
        <v>690</v>
      </c>
      <c r="D359" s="25" t="s">
        <v>95</v>
      </c>
      <c r="E359" s="26">
        <v>5.78</v>
      </c>
      <c r="F359" s="26">
        <v>6.069</v>
      </c>
      <c r="G359" s="27">
        <v>6.6759</v>
      </c>
      <c r="H359" s="27">
        <v>7.5971741999999995</v>
      </c>
      <c r="I359" s="28" t="s">
        <v>15</v>
      </c>
      <c r="J359" s="29">
        <f t="shared" si="351"/>
        <v>5</v>
      </c>
      <c r="K359" s="29">
        <f t="shared" si="352"/>
        <v>10.000000000000014</v>
      </c>
      <c r="L359" s="30">
        <f t="shared" si="353"/>
        <v>7.4035731</v>
      </c>
      <c r="M359" s="30">
        <f t="shared" si="354"/>
        <v>7.6639332</v>
      </c>
      <c r="N359" s="30">
        <f t="shared" si="355"/>
        <v>6.7626867</v>
      </c>
      <c r="O359" s="31">
        <f t="shared" si="356"/>
        <v>7.877561999999999</v>
      </c>
      <c r="P359" s="31">
        <f t="shared" si="357"/>
        <v>8.411634</v>
      </c>
      <c r="Q359" s="36">
        <f t="shared" si="358"/>
        <v>7.5971741999999995</v>
      </c>
      <c r="R359" s="31">
        <f t="shared" si="359"/>
        <v>8.3916063</v>
      </c>
      <c r="S359" s="31">
        <f t="shared" si="360"/>
        <v>9.196052250000001</v>
      </c>
      <c r="T359" s="45"/>
      <c r="U359" s="32"/>
      <c r="V359" s="32"/>
      <c r="W359" s="43"/>
      <c r="X359" s="43"/>
      <c r="Y359" s="43"/>
      <c r="Z359" s="43"/>
      <c r="AA359" s="43"/>
      <c r="AB359" s="44"/>
      <c r="AC359" s="43"/>
      <c r="AD359" s="43"/>
      <c r="AE359" s="45"/>
      <c r="AF359" s="45"/>
      <c r="AG359" s="45"/>
      <c r="AH359" s="45"/>
      <c r="AI359" s="45"/>
      <c r="AJ359" s="45"/>
      <c r="AK359" s="35"/>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row>
    <row r="360" spans="1:69" s="41" customFormat="1" ht="12.75">
      <c r="A360" s="23"/>
      <c r="B360" s="23" t="s">
        <v>691</v>
      </c>
      <c r="C360" s="24" t="s">
        <v>692</v>
      </c>
      <c r="D360" s="25" t="s">
        <v>33</v>
      </c>
      <c r="E360" s="26">
        <v>3.62</v>
      </c>
      <c r="F360" s="26">
        <v>3.801</v>
      </c>
      <c r="G360" s="27">
        <v>4.1811</v>
      </c>
      <c r="H360" s="27">
        <v>4.58457615</v>
      </c>
      <c r="I360" s="28" t="s">
        <v>100</v>
      </c>
      <c r="J360" s="29">
        <f t="shared" si="351"/>
        <v>5</v>
      </c>
      <c r="K360" s="29">
        <f t="shared" si="352"/>
        <v>9.999999999999986</v>
      </c>
      <c r="L360" s="30">
        <f t="shared" si="353"/>
        <v>4.6368399</v>
      </c>
      <c r="M360" s="30">
        <f t="shared" si="354"/>
        <v>4.799902799999999</v>
      </c>
      <c r="N360" s="31">
        <f t="shared" si="355"/>
        <v>4.2354543</v>
      </c>
      <c r="O360" s="31">
        <f t="shared" si="356"/>
        <v>4.933698000000001</v>
      </c>
      <c r="P360" s="31">
        <f t="shared" si="357"/>
        <v>5.268186000000001</v>
      </c>
      <c r="Q360" s="31">
        <f t="shared" si="358"/>
        <v>4.758091800000001</v>
      </c>
      <c r="R360" s="31">
        <f t="shared" si="359"/>
        <v>5.255642700000001</v>
      </c>
      <c r="S360" s="31">
        <f t="shared" si="360"/>
        <v>5.759465250000001</v>
      </c>
      <c r="T360" s="36">
        <f>+N360*50/100+O360*50/100</f>
        <v>4.58457615</v>
      </c>
      <c r="U360" s="32"/>
      <c r="V360" s="32"/>
      <c r="W360" s="43"/>
      <c r="X360" s="43"/>
      <c r="Y360" s="43"/>
      <c r="Z360" s="43"/>
      <c r="AA360" s="43"/>
      <c r="AB360" s="44"/>
      <c r="AC360" s="43"/>
      <c r="AD360" s="43"/>
      <c r="AE360" s="45"/>
      <c r="AF360" s="45"/>
      <c r="AG360" s="45"/>
      <c r="AH360" s="45"/>
      <c r="AI360" s="45"/>
      <c r="AJ360" s="45"/>
      <c r="AK360" s="35"/>
      <c r="AL360" s="42"/>
      <c r="AM360" s="42"/>
      <c r="AN360" s="42"/>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row>
    <row r="361" spans="1:69" s="41" customFormat="1" ht="12.75">
      <c r="A361" s="23" t="s">
        <v>693</v>
      </c>
      <c r="B361" s="23"/>
      <c r="C361" s="24" t="s">
        <v>694</v>
      </c>
      <c r="D361" s="38"/>
      <c r="E361" s="26"/>
      <c r="F361" s="26"/>
      <c r="G361" s="27"/>
      <c r="H361" s="27"/>
      <c r="I361" s="18"/>
      <c r="J361" s="39"/>
      <c r="K361" s="39"/>
      <c r="L361" s="30"/>
      <c r="M361" s="30"/>
      <c r="N361" s="31"/>
      <c r="O361" s="31"/>
      <c r="P361" s="31"/>
      <c r="Q361" s="31"/>
      <c r="R361" s="31"/>
      <c r="S361" s="31"/>
      <c r="T361" s="19"/>
      <c r="U361" s="32"/>
      <c r="V361" s="32"/>
      <c r="W361" s="43"/>
      <c r="X361" s="43"/>
      <c r="Y361" s="43"/>
      <c r="Z361" s="43"/>
      <c r="AA361" s="43"/>
      <c r="AB361" s="44"/>
      <c r="AC361" s="43"/>
      <c r="AD361" s="43"/>
      <c r="AE361" s="45"/>
      <c r="AF361" s="45"/>
      <c r="AG361" s="45"/>
      <c r="AH361" s="45"/>
      <c r="AI361" s="45"/>
      <c r="AJ361" s="45"/>
      <c r="AK361" s="35"/>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row>
    <row r="362" spans="1:69" s="41" customFormat="1" ht="63.75">
      <c r="A362" s="23"/>
      <c r="B362" s="23" t="s">
        <v>24</v>
      </c>
      <c r="C362" s="24" t="s">
        <v>695</v>
      </c>
      <c r="D362" s="38"/>
      <c r="E362" s="26"/>
      <c r="F362" s="26"/>
      <c r="G362" s="27"/>
      <c r="H362" s="27"/>
      <c r="I362" s="18"/>
      <c r="J362" s="39"/>
      <c r="K362" s="39"/>
      <c r="L362" s="30"/>
      <c r="M362" s="30"/>
      <c r="N362" s="31"/>
      <c r="O362" s="31"/>
      <c r="P362" s="31"/>
      <c r="Q362" s="31"/>
      <c r="R362" s="31"/>
      <c r="S362" s="31"/>
      <c r="T362" s="19"/>
      <c r="U362" s="32" t="s">
        <v>22</v>
      </c>
      <c r="V362" s="32"/>
      <c r="W362" s="43"/>
      <c r="X362" s="43"/>
      <c r="Y362" s="43"/>
      <c r="Z362" s="43"/>
      <c r="AA362" s="43"/>
      <c r="AB362" s="44"/>
      <c r="AC362" s="43"/>
      <c r="AD362" s="43"/>
      <c r="AE362" s="45"/>
      <c r="AF362" s="45"/>
      <c r="AG362" s="45"/>
      <c r="AH362" s="45"/>
      <c r="AI362" s="45"/>
      <c r="AJ362" s="45"/>
      <c r="AK362" s="35"/>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row>
    <row r="363" spans="1:69" s="41" customFormat="1" ht="12.75">
      <c r="A363" s="23"/>
      <c r="B363" s="23" t="s">
        <v>27</v>
      </c>
      <c r="C363" s="24" t="s">
        <v>696</v>
      </c>
      <c r="D363" s="25" t="s">
        <v>52</v>
      </c>
      <c r="E363" s="26">
        <v>69.2</v>
      </c>
      <c r="F363" s="26">
        <v>72.66</v>
      </c>
      <c r="G363" s="27">
        <v>79.926</v>
      </c>
      <c r="H363" s="27">
        <v>87.638859</v>
      </c>
      <c r="I363" s="28" t="s">
        <v>100</v>
      </c>
      <c r="J363" s="29">
        <f aca="true" t="shared" si="361" ref="J363:J369">(F363/E363*100)-100</f>
        <v>4.999999999999986</v>
      </c>
      <c r="K363" s="29">
        <f aca="true" t="shared" si="362" ref="K363:K369">(G363/F363*100)-100</f>
        <v>10.000000000000014</v>
      </c>
      <c r="L363" s="30">
        <f aca="true" t="shared" si="363" ref="L363:L369">+G363*1.109</f>
        <v>88.637934</v>
      </c>
      <c r="M363" s="30">
        <f aca="true" t="shared" si="364" ref="M363:M369">+G363*1.148</f>
        <v>91.75504799999999</v>
      </c>
      <c r="N363" s="31">
        <f aca="true" t="shared" si="365" ref="N363:N369">+G363*(100+(16.3-J363-K363))/100</f>
        <v>80.965038</v>
      </c>
      <c r="O363" s="31">
        <f aca="true" t="shared" si="366" ref="O363:O369">+G363*(100+(33-J363-K363))/100</f>
        <v>94.31268</v>
      </c>
      <c r="P363" s="31">
        <f aca="true" t="shared" si="367" ref="P363:P369">+G363*(100+(67.5+14.5)/2-J363-K363)/100</f>
        <v>100.70675999999999</v>
      </c>
      <c r="Q363" s="31">
        <f aca="true" t="shared" si="368" ref="Q363:Q369">+G363+(G363*0.5)*((67.5+14.5)/2-J363-K363)/100+(G363*0.5)*0.016</f>
        <v>90.95578800000001</v>
      </c>
      <c r="R363" s="31">
        <f aca="true" t="shared" si="369" ref="R363:R369">+G363*(100+(40.7-J363-K363))/100</f>
        <v>100.466982</v>
      </c>
      <c r="S363" s="31">
        <f aca="true" t="shared" si="370" ref="S363:S369">+G363+(G363*0.5)*(88.9-J363-K363)/100+(G363*0.5)*0.016</f>
        <v>110.098065</v>
      </c>
      <c r="T363" s="36">
        <f aca="true" t="shared" si="371" ref="T363:T369">+N363*50/100+O363*50/100</f>
        <v>87.638859</v>
      </c>
      <c r="U363" s="32"/>
      <c r="V363" s="32"/>
      <c r="W363" s="43"/>
      <c r="X363" s="43"/>
      <c r="Y363" s="43"/>
      <c r="Z363" s="43"/>
      <c r="AA363" s="43"/>
      <c r="AB363" s="44"/>
      <c r="AC363" s="43"/>
      <c r="AD363" s="43"/>
      <c r="AE363" s="45"/>
      <c r="AF363" s="45"/>
      <c r="AG363" s="45"/>
      <c r="AH363" s="45"/>
      <c r="AI363" s="45"/>
      <c r="AJ363" s="45"/>
      <c r="AK363" s="35"/>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row>
    <row r="364" spans="1:69" s="41" customFormat="1" ht="12.75">
      <c r="A364" s="23"/>
      <c r="B364" s="23" t="s">
        <v>29</v>
      </c>
      <c r="C364" s="24" t="s">
        <v>697</v>
      </c>
      <c r="D364" s="25" t="s">
        <v>52</v>
      </c>
      <c r="E364" s="26">
        <v>74.47</v>
      </c>
      <c r="F364" s="26">
        <v>78.1935</v>
      </c>
      <c r="G364" s="27">
        <v>86.01285</v>
      </c>
      <c r="H364" s="27">
        <v>94.313090025</v>
      </c>
      <c r="I364" s="28" t="s">
        <v>100</v>
      </c>
      <c r="J364" s="29">
        <f t="shared" si="361"/>
        <v>5</v>
      </c>
      <c r="K364" s="29">
        <f t="shared" si="362"/>
        <v>10.000000000000014</v>
      </c>
      <c r="L364" s="30">
        <f t="shared" si="363"/>
        <v>95.38825065</v>
      </c>
      <c r="M364" s="30">
        <f t="shared" si="364"/>
        <v>98.7427518</v>
      </c>
      <c r="N364" s="31">
        <f t="shared" si="365"/>
        <v>87.13101705</v>
      </c>
      <c r="O364" s="31">
        <f t="shared" si="366"/>
        <v>101.49516299999999</v>
      </c>
      <c r="P364" s="31">
        <f t="shared" si="367"/>
        <v>108.37619099999998</v>
      </c>
      <c r="Q364" s="31">
        <f t="shared" si="368"/>
        <v>97.88262329999999</v>
      </c>
      <c r="R364" s="31">
        <f t="shared" si="369"/>
        <v>108.11815245</v>
      </c>
      <c r="S364" s="31">
        <f t="shared" si="370"/>
        <v>118.48270087499999</v>
      </c>
      <c r="T364" s="36">
        <f t="shared" si="371"/>
        <v>94.313090025</v>
      </c>
      <c r="U364" s="32"/>
      <c r="V364" s="32"/>
      <c r="W364" s="43"/>
      <c r="X364" s="43"/>
      <c r="Y364" s="43"/>
      <c r="Z364" s="43"/>
      <c r="AA364" s="43"/>
      <c r="AB364" s="44"/>
      <c r="AC364" s="43"/>
      <c r="AD364" s="43"/>
      <c r="AE364" s="45"/>
      <c r="AF364" s="45"/>
      <c r="AG364" s="45"/>
      <c r="AH364" s="45"/>
      <c r="AI364" s="45"/>
      <c r="AJ364" s="45"/>
      <c r="AK364" s="35"/>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row>
    <row r="365" spans="1:69" s="41" customFormat="1" ht="12.75">
      <c r="A365" s="23"/>
      <c r="B365" s="23" t="s">
        <v>31</v>
      </c>
      <c r="C365" s="24" t="s">
        <v>698</v>
      </c>
      <c r="D365" s="25" t="s">
        <v>52</v>
      </c>
      <c r="E365" s="26">
        <v>79.79</v>
      </c>
      <c r="F365" s="26">
        <v>83.7795</v>
      </c>
      <c r="G365" s="27">
        <v>92.15745</v>
      </c>
      <c r="H365" s="27">
        <v>101.050643925</v>
      </c>
      <c r="I365" s="28" t="s">
        <v>100</v>
      </c>
      <c r="J365" s="29">
        <f t="shared" si="361"/>
        <v>4.999999999999986</v>
      </c>
      <c r="K365" s="29">
        <f t="shared" si="362"/>
        <v>10.000000000000014</v>
      </c>
      <c r="L365" s="30">
        <f t="shared" si="363"/>
        <v>102.20261205</v>
      </c>
      <c r="M365" s="30">
        <f t="shared" si="364"/>
        <v>105.79675259999999</v>
      </c>
      <c r="N365" s="31">
        <f t="shared" si="365"/>
        <v>93.35549685</v>
      </c>
      <c r="O365" s="31">
        <f t="shared" si="366"/>
        <v>108.745791</v>
      </c>
      <c r="P365" s="31">
        <f t="shared" si="367"/>
        <v>116.11838699999998</v>
      </c>
      <c r="Q365" s="31">
        <f t="shared" si="368"/>
        <v>104.8751781</v>
      </c>
      <c r="R365" s="31">
        <f t="shared" si="369"/>
        <v>115.84191464999999</v>
      </c>
      <c r="S365" s="31">
        <f t="shared" si="370"/>
        <v>126.946887375</v>
      </c>
      <c r="T365" s="36">
        <f t="shared" si="371"/>
        <v>101.050643925</v>
      </c>
      <c r="U365" s="32"/>
      <c r="V365" s="32"/>
      <c r="W365" s="43"/>
      <c r="X365" s="43"/>
      <c r="Y365" s="43"/>
      <c r="Z365" s="43"/>
      <c r="AA365" s="43"/>
      <c r="AB365" s="44"/>
      <c r="AC365" s="43"/>
      <c r="AD365" s="43"/>
      <c r="AE365" s="45"/>
      <c r="AF365" s="45"/>
      <c r="AG365" s="45"/>
      <c r="AH365" s="45"/>
      <c r="AI365" s="45"/>
      <c r="AJ365" s="45"/>
      <c r="AK365" s="35"/>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row>
    <row r="366" spans="1:69" s="41" customFormat="1" ht="12.75">
      <c r="A366" s="23"/>
      <c r="B366" s="23" t="s">
        <v>34</v>
      </c>
      <c r="C366" s="24" t="s">
        <v>699</v>
      </c>
      <c r="D366" s="25" t="s">
        <v>52</v>
      </c>
      <c r="E366" s="26">
        <v>85.07</v>
      </c>
      <c r="F366" s="26">
        <v>89.3235</v>
      </c>
      <c r="G366" s="27">
        <v>98.25585</v>
      </c>
      <c r="H366" s="27">
        <v>107.73753952499999</v>
      </c>
      <c r="I366" s="28" t="s">
        <v>100</v>
      </c>
      <c r="J366" s="29">
        <f t="shared" si="361"/>
        <v>5</v>
      </c>
      <c r="K366" s="29">
        <f t="shared" si="362"/>
        <v>10.000000000000014</v>
      </c>
      <c r="L366" s="30">
        <f t="shared" si="363"/>
        <v>108.96573765</v>
      </c>
      <c r="M366" s="30">
        <f t="shared" si="364"/>
        <v>112.79771579999999</v>
      </c>
      <c r="N366" s="31">
        <f t="shared" si="365"/>
        <v>99.53317604999998</v>
      </c>
      <c r="O366" s="31">
        <f t="shared" si="366"/>
        <v>115.94190299999998</v>
      </c>
      <c r="P366" s="31">
        <f t="shared" si="367"/>
        <v>123.80237099999998</v>
      </c>
      <c r="Q366" s="31">
        <f t="shared" si="368"/>
        <v>111.81515729999998</v>
      </c>
      <c r="R366" s="31">
        <f t="shared" si="369"/>
        <v>123.50760344999999</v>
      </c>
      <c r="S366" s="31">
        <f t="shared" si="370"/>
        <v>135.34743337499998</v>
      </c>
      <c r="T366" s="36">
        <f t="shared" si="371"/>
        <v>107.73753952499999</v>
      </c>
      <c r="U366" s="32"/>
      <c r="V366" s="32"/>
      <c r="W366" s="43"/>
      <c r="X366" s="43"/>
      <c r="Y366" s="43"/>
      <c r="Z366" s="43"/>
      <c r="AA366" s="43"/>
      <c r="AB366" s="44"/>
      <c r="AC366" s="43"/>
      <c r="AD366" s="43"/>
      <c r="AE366" s="45"/>
      <c r="AF366" s="45"/>
      <c r="AG366" s="45"/>
      <c r="AH366" s="45"/>
      <c r="AI366" s="45"/>
      <c r="AJ366" s="45"/>
      <c r="AK366" s="35"/>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row>
    <row r="367" spans="1:69" s="41" customFormat="1" ht="12.75">
      <c r="A367" s="23"/>
      <c r="B367" s="23" t="s">
        <v>36</v>
      </c>
      <c r="C367" s="24" t="s">
        <v>700</v>
      </c>
      <c r="D367" s="25" t="s">
        <v>52</v>
      </c>
      <c r="E367" s="26">
        <v>90.4</v>
      </c>
      <c r="F367" s="26">
        <v>94.92</v>
      </c>
      <c r="G367" s="27">
        <v>104.412</v>
      </c>
      <c r="H367" s="27">
        <v>114.48775799999999</v>
      </c>
      <c r="I367" s="28" t="s">
        <v>100</v>
      </c>
      <c r="J367" s="29">
        <f t="shared" si="361"/>
        <v>5</v>
      </c>
      <c r="K367" s="29">
        <f t="shared" si="362"/>
        <v>10.000000000000014</v>
      </c>
      <c r="L367" s="30">
        <f t="shared" si="363"/>
        <v>115.79290800000001</v>
      </c>
      <c r="M367" s="30">
        <f t="shared" si="364"/>
        <v>119.864976</v>
      </c>
      <c r="N367" s="31">
        <f t="shared" si="365"/>
        <v>105.76935599999999</v>
      </c>
      <c r="O367" s="31">
        <f t="shared" si="366"/>
        <v>123.20616</v>
      </c>
      <c r="P367" s="31">
        <f t="shared" si="367"/>
        <v>131.55911999999998</v>
      </c>
      <c r="Q367" s="31">
        <f t="shared" si="368"/>
        <v>118.82085599999999</v>
      </c>
      <c r="R367" s="31">
        <f t="shared" si="369"/>
        <v>131.245884</v>
      </c>
      <c r="S367" s="31">
        <f t="shared" si="370"/>
        <v>143.82753</v>
      </c>
      <c r="T367" s="36">
        <f t="shared" si="371"/>
        <v>114.48775799999999</v>
      </c>
      <c r="U367" s="32"/>
      <c r="V367" s="32"/>
      <c r="W367" s="43"/>
      <c r="X367" s="43"/>
      <c r="Y367" s="43"/>
      <c r="Z367" s="43"/>
      <c r="AA367" s="43"/>
      <c r="AB367" s="44"/>
      <c r="AC367" s="43"/>
      <c r="AD367" s="43"/>
      <c r="AE367" s="45"/>
      <c r="AF367" s="45"/>
      <c r="AG367" s="45"/>
      <c r="AH367" s="45"/>
      <c r="AI367" s="45"/>
      <c r="AJ367" s="45"/>
      <c r="AK367" s="35"/>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row>
    <row r="368" spans="1:69" s="41" customFormat="1" ht="12.75">
      <c r="A368" s="23"/>
      <c r="B368" s="23" t="s">
        <v>38</v>
      </c>
      <c r="C368" s="24" t="s">
        <v>701</v>
      </c>
      <c r="D368" s="25" t="s">
        <v>52</v>
      </c>
      <c r="E368" s="26">
        <v>95.54</v>
      </c>
      <c r="F368" s="26">
        <v>100.317</v>
      </c>
      <c r="G368" s="27">
        <v>110.3487</v>
      </c>
      <c r="H368" s="27">
        <v>120.99734955</v>
      </c>
      <c r="I368" s="28" t="s">
        <v>100</v>
      </c>
      <c r="J368" s="29">
        <f t="shared" si="361"/>
        <v>4.999999999999986</v>
      </c>
      <c r="K368" s="29">
        <f t="shared" si="362"/>
        <v>10.000000000000014</v>
      </c>
      <c r="L368" s="30">
        <f t="shared" si="363"/>
        <v>122.37670829999999</v>
      </c>
      <c r="M368" s="30">
        <f t="shared" si="364"/>
        <v>126.68030759999998</v>
      </c>
      <c r="N368" s="31">
        <f t="shared" si="365"/>
        <v>111.7832331</v>
      </c>
      <c r="O368" s="31">
        <f t="shared" si="366"/>
        <v>130.211466</v>
      </c>
      <c r="P368" s="31">
        <f t="shared" si="367"/>
        <v>139.03936199999998</v>
      </c>
      <c r="Q368" s="31">
        <f t="shared" si="368"/>
        <v>125.57682059999999</v>
      </c>
      <c r="R368" s="31">
        <f t="shared" si="369"/>
        <v>138.7083159</v>
      </c>
      <c r="S368" s="31">
        <f t="shared" si="370"/>
        <v>152.00533425</v>
      </c>
      <c r="T368" s="36">
        <f t="shared" si="371"/>
        <v>120.99734955</v>
      </c>
      <c r="U368" s="32"/>
      <c r="V368" s="32"/>
      <c r="W368" s="43"/>
      <c r="X368" s="43"/>
      <c r="Y368" s="43"/>
      <c r="Z368" s="43"/>
      <c r="AA368" s="43"/>
      <c r="AB368" s="44"/>
      <c r="AC368" s="43"/>
      <c r="AD368" s="43"/>
      <c r="AE368" s="45"/>
      <c r="AF368" s="45"/>
      <c r="AG368" s="45"/>
      <c r="AH368" s="45"/>
      <c r="AI368" s="45"/>
      <c r="AJ368" s="45"/>
      <c r="AK368" s="35"/>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row>
    <row r="369" spans="1:69" s="41" customFormat="1" ht="12.75">
      <c r="A369" s="23"/>
      <c r="B369" s="23" t="s">
        <v>40</v>
      </c>
      <c r="C369" s="24" t="s">
        <v>702</v>
      </c>
      <c r="D369" s="25" t="s">
        <v>52</v>
      </c>
      <c r="E369" s="26">
        <v>99.37</v>
      </c>
      <c r="F369" s="26">
        <v>104.3385</v>
      </c>
      <c r="G369" s="27">
        <v>114.77235</v>
      </c>
      <c r="H369" s="27">
        <v>125.847881775</v>
      </c>
      <c r="I369" s="28" t="s">
        <v>100</v>
      </c>
      <c r="J369" s="29">
        <f t="shared" si="361"/>
        <v>4.999999999999986</v>
      </c>
      <c r="K369" s="29">
        <f t="shared" si="362"/>
        <v>10.000000000000014</v>
      </c>
      <c r="L369" s="30">
        <f t="shared" si="363"/>
        <v>127.28253615</v>
      </c>
      <c r="M369" s="30">
        <f t="shared" si="364"/>
        <v>131.75865779999998</v>
      </c>
      <c r="N369" s="31">
        <f t="shared" si="365"/>
        <v>116.26439055</v>
      </c>
      <c r="O369" s="31">
        <f t="shared" si="366"/>
        <v>135.431373</v>
      </c>
      <c r="P369" s="31">
        <f t="shared" si="367"/>
        <v>144.613161</v>
      </c>
      <c r="Q369" s="31">
        <f t="shared" si="368"/>
        <v>130.6109343</v>
      </c>
      <c r="R369" s="31">
        <f t="shared" si="369"/>
        <v>144.26884395000002</v>
      </c>
      <c r="S369" s="31">
        <f t="shared" si="370"/>
        <v>158.098912125</v>
      </c>
      <c r="T369" s="36">
        <f t="shared" si="371"/>
        <v>125.847881775</v>
      </c>
      <c r="U369" s="32"/>
      <c r="V369" s="32"/>
      <c r="W369" s="43"/>
      <c r="X369" s="43"/>
      <c r="Y369" s="43"/>
      <c r="Z369" s="43"/>
      <c r="AA369" s="43"/>
      <c r="AB369" s="44"/>
      <c r="AC369" s="43"/>
      <c r="AD369" s="43"/>
      <c r="AE369" s="45"/>
      <c r="AF369" s="45"/>
      <c r="AG369" s="45"/>
      <c r="AH369" s="45"/>
      <c r="AI369" s="45"/>
      <c r="AJ369" s="45"/>
      <c r="AK369" s="35"/>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row>
    <row r="370" spans="1:69" s="41" customFormat="1" ht="102">
      <c r="A370" s="23"/>
      <c r="B370" s="23" t="s">
        <v>104</v>
      </c>
      <c r="C370" s="24" t="s">
        <v>703</v>
      </c>
      <c r="D370" s="38"/>
      <c r="E370" s="26"/>
      <c r="F370" s="26"/>
      <c r="G370" s="27"/>
      <c r="H370" s="27"/>
      <c r="I370" s="18"/>
      <c r="J370" s="39"/>
      <c r="K370" s="39"/>
      <c r="L370" s="30"/>
      <c r="M370" s="30"/>
      <c r="N370" s="31"/>
      <c r="O370" s="31"/>
      <c r="P370" s="31"/>
      <c r="Q370" s="31"/>
      <c r="R370" s="31"/>
      <c r="S370" s="31"/>
      <c r="T370" s="19"/>
      <c r="U370" s="32" t="s">
        <v>22</v>
      </c>
      <c r="V370" s="32"/>
      <c r="W370" s="43"/>
      <c r="X370" s="43"/>
      <c r="Y370" s="43"/>
      <c r="Z370" s="43"/>
      <c r="AA370" s="43"/>
      <c r="AB370" s="44"/>
      <c r="AC370" s="43"/>
      <c r="AD370" s="43"/>
      <c r="AE370" s="45"/>
      <c r="AF370" s="45"/>
      <c r="AG370" s="45"/>
      <c r="AH370" s="45"/>
      <c r="AI370" s="45"/>
      <c r="AJ370" s="45"/>
      <c r="AK370" s="35"/>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row>
    <row r="371" spans="1:69" s="41" customFormat="1" ht="12.75">
      <c r="A371" s="23"/>
      <c r="B371" s="23" t="s">
        <v>106</v>
      </c>
      <c r="C371" s="24" t="s">
        <v>704</v>
      </c>
      <c r="D371" s="25" t="s">
        <v>52</v>
      </c>
      <c r="E371" s="26">
        <v>34.9</v>
      </c>
      <c r="F371" s="26">
        <v>36.645</v>
      </c>
      <c r="G371" s="27">
        <v>40.3095</v>
      </c>
      <c r="H371" s="27">
        <v>44.19936675000001</v>
      </c>
      <c r="I371" s="28" t="s">
        <v>100</v>
      </c>
      <c r="J371" s="29">
        <f aca="true" t="shared" si="372" ref="J371:J379">(F371/E371*100)-100</f>
        <v>5</v>
      </c>
      <c r="K371" s="29">
        <f aca="true" t="shared" si="373" ref="K371:K379">(G371/F371*100)-100</f>
        <v>9.999999999999986</v>
      </c>
      <c r="L371" s="30">
        <f aca="true" t="shared" si="374" ref="L371:L379">+G371*1.109</f>
        <v>44.7032355</v>
      </c>
      <c r="M371" s="30">
        <f aca="true" t="shared" si="375" ref="M371:M379">+G371*1.148</f>
        <v>46.27530599999999</v>
      </c>
      <c r="N371" s="31">
        <f aca="true" t="shared" si="376" ref="N371:N379">+G371*(100+(16.3-J371-K371))/100</f>
        <v>40.833523500000005</v>
      </c>
      <c r="O371" s="31">
        <f aca="true" t="shared" si="377" ref="O371:O379">+G371*(100+(33-J371-K371))/100</f>
        <v>47.56521000000001</v>
      </c>
      <c r="P371" s="31">
        <f aca="true" t="shared" si="378" ref="P371:P379">+G371*(100+(67.5+14.5)/2-J371-K371)/100</f>
        <v>50.789970000000004</v>
      </c>
      <c r="Q371" s="31">
        <f aca="true" t="shared" si="379" ref="Q371:Q379">+G371+(G371*0.5)*((67.5+14.5)/2-J371-K371)/100+(G371*0.5)*0.016</f>
        <v>45.872211</v>
      </c>
      <c r="R371" s="31">
        <f aca="true" t="shared" si="380" ref="R371:R379">+G371*(100+(40.7-J371-K371))/100</f>
        <v>50.669041500000006</v>
      </c>
      <c r="S371" s="31">
        <f aca="true" t="shared" si="381" ref="S371:S379">+G371+(G371*0.5)*(88.9-J371-K371)/100+(G371*0.5)*0.016</f>
        <v>55.52633625000001</v>
      </c>
      <c r="T371" s="36">
        <f aca="true" t="shared" si="382" ref="T371:T379">+N371*50/100+O371*50/100</f>
        <v>44.19936675000001</v>
      </c>
      <c r="U371" s="32"/>
      <c r="V371" s="32"/>
      <c r="W371" s="43"/>
      <c r="X371" s="43"/>
      <c r="Y371" s="43"/>
      <c r="Z371" s="43"/>
      <c r="AA371" s="43"/>
      <c r="AB371" s="44"/>
      <c r="AC371" s="43"/>
      <c r="AD371" s="43"/>
      <c r="AE371" s="45"/>
      <c r="AF371" s="45"/>
      <c r="AG371" s="45"/>
      <c r="AH371" s="45"/>
      <c r="AI371" s="45"/>
      <c r="AJ371" s="45"/>
      <c r="AK371" s="35"/>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row>
    <row r="372" spans="1:69" s="41" customFormat="1" ht="12.75">
      <c r="A372" s="23"/>
      <c r="B372" s="23" t="s">
        <v>107</v>
      </c>
      <c r="C372" s="24" t="s">
        <v>705</v>
      </c>
      <c r="D372" s="25" t="s">
        <v>52</v>
      </c>
      <c r="E372" s="26">
        <v>36.71</v>
      </c>
      <c r="F372" s="26">
        <v>38.5455</v>
      </c>
      <c r="G372" s="27">
        <v>42.40005</v>
      </c>
      <c r="H372" s="27">
        <v>46.491654825</v>
      </c>
      <c r="I372" s="28" t="s">
        <v>100</v>
      </c>
      <c r="J372" s="29">
        <f t="shared" si="372"/>
        <v>4.999999999999986</v>
      </c>
      <c r="K372" s="29">
        <f t="shared" si="373"/>
        <v>10.000000000000014</v>
      </c>
      <c r="L372" s="30">
        <f t="shared" si="374"/>
        <v>47.02165545</v>
      </c>
      <c r="M372" s="30">
        <f t="shared" si="375"/>
        <v>48.6752574</v>
      </c>
      <c r="N372" s="31">
        <f t="shared" si="376"/>
        <v>42.95125065</v>
      </c>
      <c r="O372" s="31">
        <f t="shared" si="377"/>
        <v>50.032059</v>
      </c>
      <c r="P372" s="31">
        <f t="shared" si="378"/>
        <v>53.424063</v>
      </c>
      <c r="Q372" s="31">
        <f t="shared" si="379"/>
        <v>48.2512569</v>
      </c>
      <c r="R372" s="31">
        <f t="shared" si="380"/>
        <v>53.29686285</v>
      </c>
      <c r="S372" s="31">
        <f t="shared" si="381"/>
        <v>58.40606887500001</v>
      </c>
      <c r="T372" s="36">
        <f t="shared" si="382"/>
        <v>46.491654825</v>
      </c>
      <c r="U372" s="32"/>
      <c r="V372" s="32"/>
      <c r="W372" s="43"/>
      <c r="X372" s="43"/>
      <c r="Y372" s="43"/>
      <c r="Z372" s="43"/>
      <c r="AA372" s="43"/>
      <c r="AB372" s="44"/>
      <c r="AC372" s="43"/>
      <c r="AD372" s="43"/>
      <c r="AE372" s="45"/>
      <c r="AF372" s="45"/>
      <c r="AG372" s="45"/>
      <c r="AH372" s="45"/>
      <c r="AI372" s="45"/>
      <c r="AJ372" s="45"/>
      <c r="AK372" s="35"/>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row>
    <row r="373" spans="1:69" s="41" customFormat="1" ht="12.75">
      <c r="A373" s="23"/>
      <c r="B373" s="23" t="s">
        <v>108</v>
      </c>
      <c r="C373" s="24" t="s">
        <v>696</v>
      </c>
      <c r="D373" s="25" t="s">
        <v>52</v>
      </c>
      <c r="E373" s="26">
        <v>38.28</v>
      </c>
      <c r="F373" s="26">
        <v>40.194</v>
      </c>
      <c r="G373" s="27">
        <v>44.2134</v>
      </c>
      <c r="H373" s="27">
        <v>48.4799931</v>
      </c>
      <c r="I373" s="28" t="s">
        <v>100</v>
      </c>
      <c r="J373" s="29">
        <f t="shared" si="372"/>
        <v>5</v>
      </c>
      <c r="K373" s="29">
        <f t="shared" si="373"/>
        <v>9.999999999999986</v>
      </c>
      <c r="L373" s="30">
        <f t="shared" si="374"/>
        <v>49.0326606</v>
      </c>
      <c r="M373" s="30">
        <f t="shared" si="375"/>
        <v>50.75698319999999</v>
      </c>
      <c r="N373" s="31">
        <f t="shared" si="376"/>
        <v>44.7881742</v>
      </c>
      <c r="O373" s="31">
        <f t="shared" si="377"/>
        <v>52.17181200000001</v>
      </c>
      <c r="P373" s="31">
        <f t="shared" si="378"/>
        <v>55.708884000000005</v>
      </c>
      <c r="Q373" s="31">
        <f t="shared" si="379"/>
        <v>50.314849200000005</v>
      </c>
      <c r="R373" s="31">
        <f t="shared" si="380"/>
        <v>55.576243800000015</v>
      </c>
      <c r="S373" s="31">
        <f t="shared" si="381"/>
        <v>60.90395850000001</v>
      </c>
      <c r="T373" s="36">
        <f t="shared" si="382"/>
        <v>48.4799931</v>
      </c>
      <c r="U373" s="32"/>
      <c r="V373" s="32"/>
      <c r="W373" s="43"/>
      <c r="X373" s="43"/>
      <c r="Y373" s="43"/>
      <c r="Z373" s="43"/>
      <c r="AA373" s="43"/>
      <c r="AB373" s="44"/>
      <c r="AC373" s="43"/>
      <c r="AD373" s="43"/>
      <c r="AE373" s="45"/>
      <c r="AF373" s="45"/>
      <c r="AG373" s="45"/>
      <c r="AH373" s="45"/>
      <c r="AI373" s="45"/>
      <c r="AJ373" s="45"/>
      <c r="AK373" s="35"/>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row>
    <row r="374" spans="1:69" s="41" customFormat="1" ht="12.75">
      <c r="A374" s="23"/>
      <c r="B374" s="23" t="s">
        <v>109</v>
      </c>
      <c r="C374" s="24" t="s">
        <v>697</v>
      </c>
      <c r="D374" s="25" t="s">
        <v>52</v>
      </c>
      <c r="E374" s="26">
        <v>40.09</v>
      </c>
      <c r="F374" s="26">
        <v>42.0945</v>
      </c>
      <c r="G374" s="27">
        <v>46.30395</v>
      </c>
      <c r="H374" s="27">
        <v>50.772281174999996</v>
      </c>
      <c r="I374" s="28" t="s">
        <v>100</v>
      </c>
      <c r="J374" s="29">
        <f t="shared" si="372"/>
        <v>4.999999999999986</v>
      </c>
      <c r="K374" s="29">
        <f t="shared" si="373"/>
        <v>10.000000000000014</v>
      </c>
      <c r="L374" s="30">
        <f t="shared" si="374"/>
        <v>51.35108055</v>
      </c>
      <c r="M374" s="30">
        <f t="shared" si="375"/>
        <v>53.1569346</v>
      </c>
      <c r="N374" s="31">
        <f t="shared" si="376"/>
        <v>46.90590134999999</v>
      </c>
      <c r="O374" s="31">
        <f t="shared" si="377"/>
        <v>54.638661</v>
      </c>
      <c r="P374" s="31">
        <f t="shared" si="378"/>
        <v>58.34297699999999</v>
      </c>
      <c r="Q374" s="31">
        <f t="shared" si="379"/>
        <v>52.693895100000006</v>
      </c>
      <c r="R374" s="31">
        <f t="shared" si="380"/>
        <v>58.204065150000005</v>
      </c>
      <c r="S374" s="31">
        <f t="shared" si="381"/>
        <v>63.783691125000004</v>
      </c>
      <c r="T374" s="36">
        <f t="shared" si="382"/>
        <v>50.772281174999996</v>
      </c>
      <c r="U374" s="32"/>
      <c r="V374" s="32"/>
      <c r="W374" s="43"/>
      <c r="X374" s="43"/>
      <c r="Y374" s="43"/>
      <c r="Z374" s="43"/>
      <c r="AA374" s="43"/>
      <c r="AB374" s="44"/>
      <c r="AC374" s="43"/>
      <c r="AD374" s="43"/>
      <c r="AE374" s="45"/>
      <c r="AF374" s="45"/>
      <c r="AG374" s="45"/>
      <c r="AH374" s="45"/>
      <c r="AI374" s="45"/>
      <c r="AJ374" s="45"/>
      <c r="AK374" s="35"/>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row>
    <row r="375" spans="1:69" s="41" customFormat="1" ht="12.75">
      <c r="A375" s="23"/>
      <c r="B375" s="23" t="s">
        <v>110</v>
      </c>
      <c r="C375" s="24" t="s">
        <v>698</v>
      </c>
      <c r="D375" s="25" t="s">
        <v>52</v>
      </c>
      <c r="E375" s="26">
        <v>41.84</v>
      </c>
      <c r="F375" s="26">
        <v>43.932</v>
      </c>
      <c r="G375" s="27">
        <v>48.3252</v>
      </c>
      <c r="H375" s="27">
        <v>52.9885818</v>
      </c>
      <c r="I375" s="28" t="s">
        <v>100</v>
      </c>
      <c r="J375" s="29">
        <f t="shared" si="372"/>
        <v>5</v>
      </c>
      <c r="K375" s="29">
        <f t="shared" si="373"/>
        <v>10.000000000000014</v>
      </c>
      <c r="L375" s="30">
        <f t="shared" si="374"/>
        <v>53.592646800000004</v>
      </c>
      <c r="M375" s="30">
        <f t="shared" si="375"/>
        <v>55.4773296</v>
      </c>
      <c r="N375" s="31">
        <f t="shared" si="376"/>
        <v>48.9534276</v>
      </c>
      <c r="O375" s="31">
        <f t="shared" si="377"/>
        <v>57.023736</v>
      </c>
      <c r="P375" s="31">
        <f t="shared" si="378"/>
        <v>60.889752</v>
      </c>
      <c r="Q375" s="31">
        <f t="shared" si="379"/>
        <v>54.9940776</v>
      </c>
      <c r="R375" s="31">
        <f t="shared" si="380"/>
        <v>60.7447764</v>
      </c>
      <c r="S375" s="31">
        <f t="shared" si="381"/>
        <v>66.567963</v>
      </c>
      <c r="T375" s="36">
        <f t="shared" si="382"/>
        <v>52.9885818</v>
      </c>
      <c r="U375" s="32"/>
      <c r="V375" s="32"/>
      <c r="W375" s="43"/>
      <c r="X375" s="43"/>
      <c r="Y375" s="43"/>
      <c r="Z375" s="43"/>
      <c r="AA375" s="43"/>
      <c r="AB375" s="44"/>
      <c r="AC375" s="43"/>
      <c r="AD375" s="43"/>
      <c r="AE375" s="45"/>
      <c r="AF375" s="45"/>
      <c r="AG375" s="45"/>
      <c r="AH375" s="45"/>
      <c r="AI375" s="45"/>
      <c r="AJ375" s="45"/>
      <c r="AK375" s="35"/>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row>
    <row r="376" spans="1:69" s="41" customFormat="1" ht="12.75">
      <c r="A376" s="23"/>
      <c r="B376" s="23" t="s">
        <v>112</v>
      </c>
      <c r="C376" s="24" t="s">
        <v>699</v>
      </c>
      <c r="D376" s="25" t="s">
        <v>52</v>
      </c>
      <c r="E376" s="26">
        <v>43.54</v>
      </c>
      <c r="F376" s="26">
        <v>45.717</v>
      </c>
      <c r="G376" s="27">
        <v>50.2887</v>
      </c>
      <c r="H376" s="27">
        <v>55.14155955</v>
      </c>
      <c r="I376" s="28" t="s">
        <v>100</v>
      </c>
      <c r="J376" s="29">
        <f t="shared" si="372"/>
        <v>5</v>
      </c>
      <c r="K376" s="29">
        <f t="shared" si="373"/>
        <v>10.000000000000014</v>
      </c>
      <c r="L376" s="30">
        <f t="shared" si="374"/>
        <v>55.770168299999995</v>
      </c>
      <c r="M376" s="30">
        <f t="shared" si="375"/>
        <v>57.731427599999996</v>
      </c>
      <c r="N376" s="31">
        <f t="shared" si="376"/>
        <v>50.942453099999994</v>
      </c>
      <c r="O376" s="31">
        <f t="shared" si="377"/>
        <v>59.34066599999999</v>
      </c>
      <c r="P376" s="31">
        <f t="shared" si="378"/>
        <v>63.36376199999999</v>
      </c>
      <c r="Q376" s="31">
        <f t="shared" si="379"/>
        <v>57.228540599999995</v>
      </c>
      <c r="R376" s="31">
        <f t="shared" si="380"/>
        <v>63.21289589999999</v>
      </c>
      <c r="S376" s="31">
        <f t="shared" si="381"/>
        <v>69.27268425</v>
      </c>
      <c r="T376" s="36">
        <f t="shared" si="382"/>
        <v>55.14155955</v>
      </c>
      <c r="U376" s="32"/>
      <c r="V376" s="32"/>
      <c r="W376" s="43"/>
      <c r="X376" s="43"/>
      <c r="Y376" s="43"/>
      <c r="Z376" s="43"/>
      <c r="AA376" s="43"/>
      <c r="AB376" s="44"/>
      <c r="AC376" s="43"/>
      <c r="AD376" s="43"/>
      <c r="AE376" s="45"/>
      <c r="AF376" s="45"/>
      <c r="AG376" s="45"/>
      <c r="AH376" s="45"/>
      <c r="AI376" s="45"/>
      <c r="AJ376" s="45"/>
      <c r="AK376" s="35"/>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row>
    <row r="377" spans="1:69" s="41" customFormat="1" ht="12.75">
      <c r="A377" s="23"/>
      <c r="B377" s="23" t="s">
        <v>114</v>
      </c>
      <c r="C377" s="24" t="s">
        <v>700</v>
      </c>
      <c r="D377" s="25" t="s">
        <v>52</v>
      </c>
      <c r="E377" s="26">
        <v>45.58</v>
      </c>
      <c r="F377" s="26">
        <v>47.859</v>
      </c>
      <c r="G377" s="27">
        <v>52.6449</v>
      </c>
      <c r="H377" s="27">
        <v>57.72513285000001</v>
      </c>
      <c r="I377" s="28" t="s">
        <v>100</v>
      </c>
      <c r="J377" s="29">
        <f t="shared" si="372"/>
        <v>5</v>
      </c>
      <c r="K377" s="29">
        <f t="shared" si="373"/>
        <v>9.999999999999986</v>
      </c>
      <c r="L377" s="30">
        <f t="shared" si="374"/>
        <v>58.3831941</v>
      </c>
      <c r="M377" s="30">
        <f t="shared" si="375"/>
        <v>60.4363452</v>
      </c>
      <c r="N377" s="31">
        <f t="shared" si="376"/>
        <v>53.329283700000005</v>
      </c>
      <c r="O377" s="31">
        <f t="shared" si="377"/>
        <v>62.120982000000005</v>
      </c>
      <c r="P377" s="31">
        <f t="shared" si="378"/>
        <v>66.33257400000001</v>
      </c>
      <c r="Q377" s="31">
        <f t="shared" si="379"/>
        <v>59.9098962</v>
      </c>
      <c r="R377" s="31">
        <f t="shared" si="380"/>
        <v>66.17463930000001</v>
      </c>
      <c r="S377" s="31">
        <f t="shared" si="381"/>
        <v>72.51834975000001</v>
      </c>
      <c r="T377" s="36">
        <f t="shared" si="382"/>
        <v>57.72513285000001</v>
      </c>
      <c r="U377" s="32"/>
      <c r="V377" s="32"/>
      <c r="W377" s="43"/>
      <c r="X377" s="43"/>
      <c r="Y377" s="43"/>
      <c r="Z377" s="43"/>
      <c r="AA377" s="43"/>
      <c r="AB377" s="44"/>
      <c r="AC377" s="43"/>
      <c r="AD377" s="43"/>
      <c r="AE377" s="45"/>
      <c r="AF377" s="45"/>
      <c r="AG377" s="45"/>
      <c r="AH377" s="45"/>
      <c r="AI377" s="45"/>
      <c r="AJ377" s="45"/>
      <c r="AK377" s="35"/>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row>
    <row r="378" spans="1:69" s="41" customFormat="1" ht="12.75">
      <c r="A378" s="23"/>
      <c r="B378" s="23" t="s">
        <v>116</v>
      </c>
      <c r="C378" s="24" t="s">
        <v>701</v>
      </c>
      <c r="D378" s="25" t="s">
        <v>52</v>
      </c>
      <c r="E378" s="26">
        <v>47.28</v>
      </c>
      <c r="F378" s="26">
        <v>49.644</v>
      </c>
      <c r="G378" s="27">
        <v>54.6084</v>
      </c>
      <c r="H378" s="27">
        <v>59.8781106</v>
      </c>
      <c r="I378" s="28" t="s">
        <v>100</v>
      </c>
      <c r="J378" s="29">
        <f t="shared" si="372"/>
        <v>5</v>
      </c>
      <c r="K378" s="29">
        <f t="shared" si="373"/>
        <v>10.000000000000014</v>
      </c>
      <c r="L378" s="30">
        <f t="shared" si="374"/>
        <v>60.5607156</v>
      </c>
      <c r="M378" s="30">
        <f t="shared" si="375"/>
        <v>62.6904432</v>
      </c>
      <c r="N378" s="31">
        <f t="shared" si="376"/>
        <v>55.318309199999995</v>
      </c>
      <c r="O378" s="31">
        <f t="shared" si="377"/>
        <v>64.437912</v>
      </c>
      <c r="P378" s="31">
        <f t="shared" si="378"/>
        <v>68.80658399999999</v>
      </c>
      <c r="Q378" s="31">
        <f t="shared" si="379"/>
        <v>62.144359200000004</v>
      </c>
      <c r="R378" s="31">
        <f t="shared" si="380"/>
        <v>68.6427588</v>
      </c>
      <c r="S378" s="31">
        <f t="shared" si="381"/>
        <v>75.223071</v>
      </c>
      <c r="T378" s="36">
        <f t="shared" si="382"/>
        <v>59.8781106</v>
      </c>
      <c r="U378" s="32"/>
      <c r="V378" s="32"/>
      <c r="W378" s="43"/>
      <c r="X378" s="43"/>
      <c r="Y378" s="43"/>
      <c r="Z378" s="43"/>
      <c r="AA378" s="43"/>
      <c r="AB378" s="44"/>
      <c r="AC378" s="43"/>
      <c r="AD378" s="43"/>
      <c r="AE378" s="45"/>
      <c r="AF378" s="45"/>
      <c r="AG378" s="45"/>
      <c r="AH378" s="45"/>
      <c r="AI378" s="45"/>
      <c r="AJ378" s="45"/>
      <c r="AK378" s="35"/>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row>
    <row r="379" spans="1:69" s="41" customFormat="1" ht="12.75">
      <c r="A379" s="23"/>
      <c r="B379" s="23" t="s">
        <v>118</v>
      </c>
      <c r="C379" s="24" t="s">
        <v>702</v>
      </c>
      <c r="D379" s="25" t="s">
        <v>52</v>
      </c>
      <c r="E379" s="26">
        <v>49.01</v>
      </c>
      <c r="F379" s="26">
        <v>51.4605</v>
      </c>
      <c r="G379" s="27">
        <v>56.60655</v>
      </c>
      <c r="H379" s="27">
        <v>62.069082075000004</v>
      </c>
      <c r="I379" s="28" t="s">
        <v>100</v>
      </c>
      <c r="J379" s="29">
        <f t="shared" si="372"/>
        <v>5</v>
      </c>
      <c r="K379" s="29">
        <f t="shared" si="373"/>
        <v>9.999999999999986</v>
      </c>
      <c r="L379" s="30">
        <f t="shared" si="374"/>
        <v>62.77666395</v>
      </c>
      <c r="M379" s="30">
        <f t="shared" si="375"/>
        <v>64.98431939999999</v>
      </c>
      <c r="N379" s="31">
        <f t="shared" si="376"/>
        <v>57.34243515</v>
      </c>
      <c r="O379" s="31">
        <f t="shared" si="377"/>
        <v>66.79572900000001</v>
      </c>
      <c r="P379" s="31">
        <f t="shared" si="378"/>
        <v>71.32425300000001</v>
      </c>
      <c r="Q379" s="31">
        <f t="shared" si="379"/>
        <v>64.4182539</v>
      </c>
      <c r="R379" s="31">
        <f t="shared" si="380"/>
        <v>71.15443335</v>
      </c>
      <c r="S379" s="31">
        <f t="shared" si="381"/>
        <v>77.975522625</v>
      </c>
      <c r="T379" s="36">
        <f t="shared" si="382"/>
        <v>62.069082075000004</v>
      </c>
      <c r="U379" s="32"/>
      <c r="V379" s="32"/>
      <c r="W379" s="43"/>
      <c r="X379" s="43"/>
      <c r="Y379" s="43"/>
      <c r="Z379" s="43"/>
      <c r="AA379" s="43"/>
      <c r="AB379" s="44"/>
      <c r="AC379" s="43"/>
      <c r="AD379" s="43"/>
      <c r="AE379" s="45"/>
      <c r="AF379" s="45"/>
      <c r="AG379" s="45"/>
      <c r="AH379" s="45"/>
      <c r="AI379" s="45"/>
      <c r="AJ379" s="45"/>
      <c r="AK379" s="35"/>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row>
    <row r="380" spans="1:69" s="41" customFormat="1" ht="38.25">
      <c r="A380" s="23"/>
      <c r="B380" s="23" t="s">
        <v>120</v>
      </c>
      <c r="C380" s="24" t="s">
        <v>706</v>
      </c>
      <c r="D380" s="38"/>
      <c r="E380" s="26"/>
      <c r="F380" s="26"/>
      <c r="G380" s="27"/>
      <c r="H380" s="27"/>
      <c r="I380" s="18"/>
      <c r="J380" s="39"/>
      <c r="K380" s="39"/>
      <c r="L380" s="30"/>
      <c r="M380" s="30"/>
      <c r="N380" s="31"/>
      <c r="O380" s="31"/>
      <c r="P380" s="31"/>
      <c r="Q380" s="31"/>
      <c r="R380" s="31"/>
      <c r="S380" s="31"/>
      <c r="T380" s="19"/>
      <c r="U380" s="32"/>
      <c r="V380" s="32"/>
      <c r="W380" s="43"/>
      <c r="X380" s="43"/>
      <c r="Y380" s="43"/>
      <c r="Z380" s="43"/>
      <c r="AA380" s="43"/>
      <c r="AB380" s="44"/>
      <c r="AC380" s="43"/>
      <c r="AD380" s="43"/>
      <c r="AE380" s="45"/>
      <c r="AF380" s="45"/>
      <c r="AG380" s="45"/>
      <c r="AH380" s="45"/>
      <c r="AI380" s="45"/>
      <c r="AJ380" s="45"/>
      <c r="AK380" s="35"/>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row>
    <row r="381" spans="1:69" s="41" customFormat="1" ht="12.75">
      <c r="A381" s="23"/>
      <c r="B381" s="23" t="s">
        <v>121</v>
      </c>
      <c r="C381" s="24" t="s">
        <v>707</v>
      </c>
      <c r="D381" s="25" t="s">
        <v>52</v>
      </c>
      <c r="E381" s="26">
        <v>40.87</v>
      </c>
      <c r="F381" s="26">
        <v>42.9135</v>
      </c>
      <c r="G381" s="27">
        <v>47.20485</v>
      </c>
      <c r="H381" s="27">
        <v>51.760118025</v>
      </c>
      <c r="I381" s="28" t="s">
        <v>100</v>
      </c>
      <c r="J381" s="29">
        <f aca="true" t="shared" si="383" ref="J381:J391">(F381/E381*100)-100</f>
        <v>5</v>
      </c>
      <c r="K381" s="29">
        <f aca="true" t="shared" si="384" ref="K381:K391">(G381/F381*100)-100</f>
        <v>10.000000000000014</v>
      </c>
      <c r="L381" s="30">
        <f aca="true" t="shared" si="385" ref="L381:L391">+G381*1.109</f>
        <v>52.35017865</v>
      </c>
      <c r="M381" s="30">
        <f aca="true" t="shared" si="386" ref="M381:M391">+G381*1.148</f>
        <v>54.191167799999995</v>
      </c>
      <c r="N381" s="31">
        <f aca="true" t="shared" si="387" ref="N381:N391">+G381*(100+(16.3-J381-K381))/100</f>
        <v>47.81851304999999</v>
      </c>
      <c r="O381" s="31">
        <f aca="true" t="shared" si="388" ref="O381:O391">+G381*(100+(33-J381-K381))/100</f>
        <v>55.701722999999994</v>
      </c>
      <c r="P381" s="31">
        <f aca="true" t="shared" si="389" ref="P381:P391">+G381*(100+(67.5+14.5)/2-J381-K381)/100</f>
        <v>59.47811099999999</v>
      </c>
      <c r="Q381" s="31">
        <f aca="true" t="shared" si="390" ref="Q381:Q391">+G381+(G381*0.5)*((67.5+14.5)/2-J381-K381)/100+(G381*0.5)*0.016</f>
        <v>53.719119299999996</v>
      </c>
      <c r="R381" s="31">
        <f aca="true" t="shared" si="391" ref="R381:R391">+G381*(100+(40.7-J381-K381))/100</f>
        <v>59.33649645</v>
      </c>
      <c r="S381" s="31">
        <f aca="true" t="shared" si="392" ref="S381:S391">+G381+(G381*0.5)*(88.9-J381-K381)/100+(G381*0.5)*0.016</f>
        <v>65.024680875</v>
      </c>
      <c r="T381" s="36">
        <f aca="true" t="shared" si="393" ref="T381:T391">+N381*50/100+O381*50/100</f>
        <v>51.760118025</v>
      </c>
      <c r="U381" s="32"/>
      <c r="V381" s="32"/>
      <c r="W381" s="43"/>
      <c r="X381" s="43"/>
      <c r="Y381" s="43"/>
      <c r="Z381" s="43"/>
      <c r="AA381" s="43"/>
      <c r="AB381" s="44"/>
      <c r="AC381" s="43"/>
      <c r="AD381" s="43"/>
      <c r="AE381" s="45"/>
      <c r="AF381" s="45"/>
      <c r="AG381" s="45"/>
      <c r="AH381" s="45"/>
      <c r="AI381" s="45"/>
      <c r="AJ381" s="45"/>
      <c r="AK381" s="35"/>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row>
    <row r="382" spans="1:69" s="41" customFormat="1" ht="12.75">
      <c r="A382" s="23"/>
      <c r="B382" s="23" t="s">
        <v>122</v>
      </c>
      <c r="C382" s="24" t="s">
        <v>708</v>
      </c>
      <c r="D382" s="25" t="s">
        <v>52</v>
      </c>
      <c r="E382" s="26">
        <v>43.52</v>
      </c>
      <c r="F382" s="26">
        <v>45.696</v>
      </c>
      <c r="G382" s="27">
        <v>50.2656</v>
      </c>
      <c r="H382" s="27">
        <v>55.116230400000006</v>
      </c>
      <c r="I382" s="28" t="s">
        <v>100</v>
      </c>
      <c r="J382" s="29">
        <f t="shared" si="383"/>
        <v>4.999999999999986</v>
      </c>
      <c r="K382" s="29">
        <f t="shared" si="384"/>
        <v>10.000000000000014</v>
      </c>
      <c r="L382" s="30">
        <f t="shared" si="385"/>
        <v>55.7445504</v>
      </c>
      <c r="M382" s="30">
        <f t="shared" si="386"/>
        <v>57.70490879999999</v>
      </c>
      <c r="N382" s="31">
        <f t="shared" si="387"/>
        <v>50.9190528</v>
      </c>
      <c r="O382" s="31">
        <f t="shared" si="388"/>
        <v>59.313408</v>
      </c>
      <c r="P382" s="31">
        <f t="shared" si="389"/>
        <v>63.334655999999995</v>
      </c>
      <c r="Q382" s="31">
        <f t="shared" si="390"/>
        <v>57.202252800000004</v>
      </c>
      <c r="R382" s="31">
        <f t="shared" si="391"/>
        <v>63.1838592</v>
      </c>
      <c r="S382" s="31">
        <f t="shared" si="392"/>
        <v>69.24086399999999</v>
      </c>
      <c r="T382" s="36">
        <f t="shared" si="393"/>
        <v>55.116230400000006</v>
      </c>
      <c r="U382" s="32"/>
      <c r="V382" s="32"/>
      <c r="W382" s="43"/>
      <c r="X382" s="43"/>
      <c r="Y382" s="43"/>
      <c r="Z382" s="43"/>
      <c r="AA382" s="43"/>
      <c r="AB382" s="44"/>
      <c r="AC382" s="43"/>
      <c r="AD382" s="43"/>
      <c r="AE382" s="45"/>
      <c r="AF382" s="45"/>
      <c r="AG382" s="45"/>
      <c r="AH382" s="45"/>
      <c r="AI382" s="45"/>
      <c r="AJ382" s="45"/>
      <c r="AK382" s="35"/>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row>
    <row r="383" spans="1:69" s="41" customFormat="1" ht="12.75">
      <c r="A383" s="23"/>
      <c r="B383" s="23" t="s">
        <v>123</v>
      </c>
      <c r="C383" s="24" t="s">
        <v>696</v>
      </c>
      <c r="D383" s="25" t="s">
        <v>52</v>
      </c>
      <c r="E383" s="26">
        <v>45.97</v>
      </c>
      <c r="F383" s="26">
        <v>48.2685</v>
      </c>
      <c r="G383" s="27">
        <v>53.09535</v>
      </c>
      <c r="H383" s="27">
        <v>58.219051275</v>
      </c>
      <c r="I383" s="28" t="s">
        <v>100</v>
      </c>
      <c r="J383" s="29">
        <f t="shared" si="383"/>
        <v>5</v>
      </c>
      <c r="K383" s="29">
        <f t="shared" si="384"/>
        <v>10.000000000000014</v>
      </c>
      <c r="L383" s="30">
        <f t="shared" si="385"/>
        <v>58.88274315</v>
      </c>
      <c r="M383" s="30">
        <f t="shared" si="386"/>
        <v>60.9534618</v>
      </c>
      <c r="N383" s="31">
        <f t="shared" si="387"/>
        <v>53.78558955</v>
      </c>
      <c r="O383" s="31">
        <f t="shared" si="388"/>
        <v>62.652513</v>
      </c>
      <c r="P383" s="31">
        <f t="shared" si="389"/>
        <v>66.90014099999999</v>
      </c>
      <c r="Q383" s="31">
        <f t="shared" si="390"/>
        <v>60.422508300000004</v>
      </c>
      <c r="R383" s="31">
        <f t="shared" si="391"/>
        <v>66.74085495</v>
      </c>
      <c r="S383" s="31">
        <f t="shared" si="392"/>
        <v>73.138844625</v>
      </c>
      <c r="T383" s="36">
        <f t="shared" si="393"/>
        <v>58.219051275</v>
      </c>
      <c r="U383" s="32"/>
      <c r="V383" s="32"/>
      <c r="W383" s="43"/>
      <c r="X383" s="43"/>
      <c r="Y383" s="43"/>
      <c r="Z383" s="43"/>
      <c r="AA383" s="43"/>
      <c r="AB383" s="44"/>
      <c r="AC383" s="43"/>
      <c r="AD383" s="43"/>
      <c r="AE383" s="45"/>
      <c r="AF383" s="45"/>
      <c r="AG383" s="45"/>
      <c r="AH383" s="45"/>
      <c r="AI383" s="45"/>
      <c r="AJ383" s="45"/>
      <c r="AK383" s="35"/>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row>
    <row r="384" spans="1:69" s="41" customFormat="1" ht="12.75">
      <c r="A384" s="23"/>
      <c r="B384" s="23" t="s">
        <v>124</v>
      </c>
      <c r="C384" s="24" t="s">
        <v>697</v>
      </c>
      <c r="D384" s="25" t="s">
        <v>52</v>
      </c>
      <c r="E384" s="26">
        <v>48.61</v>
      </c>
      <c r="F384" s="26">
        <v>51.0405</v>
      </c>
      <c r="G384" s="27">
        <v>56.14455</v>
      </c>
      <c r="H384" s="27">
        <v>61.562499075</v>
      </c>
      <c r="I384" s="28" t="s">
        <v>100</v>
      </c>
      <c r="J384" s="29">
        <f t="shared" si="383"/>
        <v>5</v>
      </c>
      <c r="K384" s="29">
        <f t="shared" si="384"/>
        <v>10.000000000000014</v>
      </c>
      <c r="L384" s="30">
        <f t="shared" si="385"/>
        <v>62.26430595</v>
      </c>
      <c r="M384" s="30">
        <f t="shared" si="386"/>
        <v>64.4539434</v>
      </c>
      <c r="N384" s="31">
        <f t="shared" si="387"/>
        <v>56.87442915</v>
      </c>
      <c r="O384" s="31">
        <f t="shared" si="388"/>
        <v>66.250569</v>
      </c>
      <c r="P384" s="31">
        <f t="shared" si="389"/>
        <v>70.742133</v>
      </c>
      <c r="Q384" s="31">
        <f t="shared" si="390"/>
        <v>63.8924979</v>
      </c>
      <c r="R384" s="31">
        <f t="shared" si="391"/>
        <v>70.57369935</v>
      </c>
      <c r="S384" s="31">
        <f t="shared" si="392"/>
        <v>77.33911762500001</v>
      </c>
      <c r="T384" s="36">
        <f t="shared" si="393"/>
        <v>61.562499075</v>
      </c>
      <c r="U384" s="32"/>
      <c r="V384" s="32"/>
      <c r="W384" s="43"/>
      <c r="X384" s="43"/>
      <c r="Y384" s="43"/>
      <c r="Z384" s="43"/>
      <c r="AA384" s="43"/>
      <c r="AB384" s="44"/>
      <c r="AC384" s="43"/>
      <c r="AD384" s="43"/>
      <c r="AE384" s="45"/>
      <c r="AF384" s="45"/>
      <c r="AG384" s="45"/>
      <c r="AH384" s="45"/>
      <c r="AI384" s="45"/>
      <c r="AJ384" s="45"/>
      <c r="AK384" s="35"/>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row>
    <row r="385" spans="1:69" s="41" customFormat="1" ht="12.75">
      <c r="A385" s="23"/>
      <c r="B385" s="23" t="s">
        <v>125</v>
      </c>
      <c r="C385" s="24" t="s">
        <v>698</v>
      </c>
      <c r="D385" s="25" t="s">
        <v>52</v>
      </c>
      <c r="E385" s="26">
        <v>51.24</v>
      </c>
      <c r="F385" s="26">
        <v>53.802</v>
      </c>
      <c r="G385" s="27">
        <v>59.1822</v>
      </c>
      <c r="H385" s="27">
        <v>64.8932823</v>
      </c>
      <c r="I385" s="28" t="s">
        <v>100</v>
      </c>
      <c r="J385" s="29">
        <f t="shared" si="383"/>
        <v>5</v>
      </c>
      <c r="K385" s="29">
        <f t="shared" si="384"/>
        <v>10.000000000000014</v>
      </c>
      <c r="L385" s="30">
        <f t="shared" si="385"/>
        <v>65.6330598</v>
      </c>
      <c r="M385" s="30">
        <f t="shared" si="386"/>
        <v>67.94116559999999</v>
      </c>
      <c r="N385" s="31">
        <f t="shared" si="387"/>
        <v>59.951568599999995</v>
      </c>
      <c r="O385" s="31">
        <f t="shared" si="388"/>
        <v>69.83499599999999</v>
      </c>
      <c r="P385" s="31">
        <f t="shared" si="389"/>
        <v>74.569572</v>
      </c>
      <c r="Q385" s="31">
        <f t="shared" si="390"/>
        <v>67.3493436</v>
      </c>
      <c r="R385" s="31">
        <f t="shared" si="391"/>
        <v>74.3920254</v>
      </c>
      <c r="S385" s="31">
        <f t="shared" si="392"/>
        <v>81.5234805</v>
      </c>
      <c r="T385" s="36">
        <f t="shared" si="393"/>
        <v>64.8932823</v>
      </c>
      <c r="U385" s="32"/>
      <c r="V385" s="32"/>
      <c r="W385" s="43"/>
      <c r="X385" s="43"/>
      <c r="Y385" s="43"/>
      <c r="Z385" s="43"/>
      <c r="AA385" s="43"/>
      <c r="AB385" s="44"/>
      <c r="AC385" s="43"/>
      <c r="AD385" s="43"/>
      <c r="AE385" s="45"/>
      <c r="AF385" s="45"/>
      <c r="AG385" s="45"/>
      <c r="AH385" s="45"/>
      <c r="AI385" s="45"/>
      <c r="AJ385" s="45"/>
      <c r="AK385" s="35"/>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row>
    <row r="386" spans="1:69" s="41" customFormat="1" ht="12.75">
      <c r="A386" s="23"/>
      <c r="B386" s="23" t="s">
        <v>126</v>
      </c>
      <c r="C386" s="24" t="s">
        <v>699</v>
      </c>
      <c r="D386" s="25" t="s">
        <v>52</v>
      </c>
      <c r="E386" s="26">
        <v>53.78</v>
      </c>
      <c r="F386" s="26">
        <v>56.469</v>
      </c>
      <c r="G386" s="27">
        <v>62.1159</v>
      </c>
      <c r="H386" s="27">
        <v>68.11008435</v>
      </c>
      <c r="I386" s="28" t="s">
        <v>100</v>
      </c>
      <c r="J386" s="29">
        <f t="shared" si="383"/>
        <v>5</v>
      </c>
      <c r="K386" s="29">
        <f t="shared" si="384"/>
        <v>10.000000000000014</v>
      </c>
      <c r="L386" s="30">
        <f t="shared" si="385"/>
        <v>68.88653310000001</v>
      </c>
      <c r="M386" s="30">
        <f t="shared" si="386"/>
        <v>71.3090532</v>
      </c>
      <c r="N386" s="31">
        <f t="shared" si="387"/>
        <v>62.923406699999994</v>
      </c>
      <c r="O386" s="31">
        <f t="shared" si="388"/>
        <v>73.296762</v>
      </c>
      <c r="P386" s="31">
        <f t="shared" si="389"/>
        <v>78.266034</v>
      </c>
      <c r="Q386" s="31">
        <f t="shared" si="390"/>
        <v>70.6878942</v>
      </c>
      <c r="R386" s="31">
        <f t="shared" si="391"/>
        <v>78.07968629999999</v>
      </c>
      <c r="S386" s="31">
        <f t="shared" si="392"/>
        <v>85.56465225000001</v>
      </c>
      <c r="T386" s="36">
        <f t="shared" si="393"/>
        <v>68.11008435</v>
      </c>
      <c r="U386" s="32"/>
      <c r="V386" s="32"/>
      <c r="W386" s="43"/>
      <c r="X386" s="43"/>
      <c r="Y386" s="43"/>
      <c r="Z386" s="43"/>
      <c r="AA386" s="43"/>
      <c r="AB386" s="44"/>
      <c r="AC386" s="43"/>
      <c r="AD386" s="43"/>
      <c r="AE386" s="45"/>
      <c r="AF386" s="45"/>
      <c r="AG386" s="45"/>
      <c r="AH386" s="45"/>
      <c r="AI386" s="45"/>
      <c r="AJ386" s="45"/>
      <c r="AK386" s="35"/>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row>
    <row r="387" spans="1:69" s="41" customFormat="1" ht="12.75">
      <c r="A387" s="23"/>
      <c r="B387" s="23" t="s">
        <v>127</v>
      </c>
      <c r="C387" s="24" t="s">
        <v>700</v>
      </c>
      <c r="D387" s="25" t="s">
        <v>52</v>
      </c>
      <c r="E387" s="26">
        <v>56.68</v>
      </c>
      <c r="F387" s="26">
        <v>59.514</v>
      </c>
      <c r="G387" s="27">
        <v>65.4654</v>
      </c>
      <c r="H387" s="27">
        <v>71.78281109999999</v>
      </c>
      <c r="I387" s="28" t="s">
        <v>100</v>
      </c>
      <c r="J387" s="29">
        <f t="shared" si="383"/>
        <v>5</v>
      </c>
      <c r="K387" s="29">
        <f t="shared" si="384"/>
        <v>10.000000000000014</v>
      </c>
      <c r="L387" s="30">
        <f t="shared" si="385"/>
        <v>72.6011286</v>
      </c>
      <c r="M387" s="30">
        <f t="shared" si="386"/>
        <v>75.15427919999999</v>
      </c>
      <c r="N387" s="31">
        <f t="shared" si="387"/>
        <v>66.31645019999999</v>
      </c>
      <c r="O387" s="31">
        <f t="shared" si="388"/>
        <v>77.24917199999999</v>
      </c>
      <c r="P387" s="31">
        <f t="shared" si="389"/>
        <v>82.48640400000001</v>
      </c>
      <c r="Q387" s="31">
        <f t="shared" si="390"/>
        <v>74.4996252</v>
      </c>
      <c r="R387" s="31">
        <f t="shared" si="391"/>
        <v>82.2900078</v>
      </c>
      <c r="S387" s="31">
        <f t="shared" si="392"/>
        <v>90.1785885</v>
      </c>
      <c r="T387" s="36">
        <f t="shared" si="393"/>
        <v>71.78281109999999</v>
      </c>
      <c r="U387" s="32"/>
      <c r="V387" s="32"/>
      <c r="W387" s="43"/>
      <c r="X387" s="43"/>
      <c r="Y387" s="43"/>
      <c r="Z387" s="43"/>
      <c r="AA387" s="43"/>
      <c r="AB387" s="44"/>
      <c r="AC387" s="43"/>
      <c r="AD387" s="43"/>
      <c r="AE387" s="45"/>
      <c r="AF387" s="45"/>
      <c r="AG387" s="45"/>
      <c r="AH387" s="45"/>
      <c r="AI387" s="45"/>
      <c r="AJ387" s="45"/>
      <c r="AK387" s="35"/>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row>
    <row r="388" spans="1:69" s="41" customFormat="1" ht="12.75">
      <c r="A388" s="23"/>
      <c r="B388" s="23" t="s">
        <v>128</v>
      </c>
      <c r="C388" s="24" t="s">
        <v>701</v>
      </c>
      <c r="D388" s="25" t="s">
        <v>52</v>
      </c>
      <c r="E388" s="26">
        <v>59.22</v>
      </c>
      <c r="F388" s="26">
        <v>62.181</v>
      </c>
      <c r="G388" s="27">
        <v>68.3991</v>
      </c>
      <c r="H388" s="27">
        <v>74.99961314999999</v>
      </c>
      <c r="I388" s="28" t="s">
        <v>100</v>
      </c>
      <c r="J388" s="29">
        <f t="shared" si="383"/>
        <v>5</v>
      </c>
      <c r="K388" s="29">
        <f t="shared" si="384"/>
        <v>10.000000000000014</v>
      </c>
      <c r="L388" s="30">
        <f t="shared" si="385"/>
        <v>75.8546019</v>
      </c>
      <c r="M388" s="30">
        <f t="shared" si="386"/>
        <v>78.5221668</v>
      </c>
      <c r="N388" s="31">
        <f t="shared" si="387"/>
        <v>69.28828829999999</v>
      </c>
      <c r="O388" s="31">
        <f t="shared" si="388"/>
        <v>80.710938</v>
      </c>
      <c r="P388" s="31">
        <f t="shared" si="389"/>
        <v>86.18286599999999</v>
      </c>
      <c r="Q388" s="31">
        <f t="shared" si="390"/>
        <v>77.8381758</v>
      </c>
      <c r="R388" s="31">
        <f t="shared" si="391"/>
        <v>85.9776687</v>
      </c>
      <c r="S388" s="31">
        <f t="shared" si="392"/>
        <v>94.21976025000001</v>
      </c>
      <c r="T388" s="36">
        <f t="shared" si="393"/>
        <v>74.99961314999999</v>
      </c>
      <c r="U388" s="32"/>
      <c r="V388" s="32"/>
      <c r="W388" s="43"/>
      <c r="X388" s="43"/>
      <c r="Y388" s="43"/>
      <c r="Z388" s="43"/>
      <c r="AA388" s="43"/>
      <c r="AB388" s="44"/>
      <c r="AC388" s="43"/>
      <c r="AD388" s="43"/>
      <c r="AE388" s="45"/>
      <c r="AF388" s="45"/>
      <c r="AG388" s="45"/>
      <c r="AH388" s="45"/>
      <c r="AI388" s="45"/>
      <c r="AJ388" s="45"/>
      <c r="AK388" s="35"/>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row>
    <row r="389" spans="1:69" s="41" customFormat="1" ht="12.75">
      <c r="A389" s="23"/>
      <c r="B389" s="23" t="s">
        <v>130</v>
      </c>
      <c r="C389" s="24" t="s">
        <v>702</v>
      </c>
      <c r="D389" s="25" t="s">
        <v>52</v>
      </c>
      <c r="E389" s="26">
        <v>61.83</v>
      </c>
      <c r="F389" s="26">
        <v>64.9215</v>
      </c>
      <c r="G389" s="27">
        <v>71.41365</v>
      </c>
      <c r="H389" s="27">
        <v>78.30506722499999</v>
      </c>
      <c r="I389" s="28" t="s">
        <v>100</v>
      </c>
      <c r="J389" s="29">
        <f t="shared" si="383"/>
        <v>5</v>
      </c>
      <c r="K389" s="29">
        <f t="shared" si="384"/>
        <v>10.000000000000014</v>
      </c>
      <c r="L389" s="30">
        <f t="shared" si="385"/>
        <v>79.19773785000001</v>
      </c>
      <c r="M389" s="30">
        <f t="shared" si="386"/>
        <v>81.9828702</v>
      </c>
      <c r="N389" s="31">
        <f t="shared" si="387"/>
        <v>72.34202744999999</v>
      </c>
      <c r="O389" s="31">
        <f t="shared" si="388"/>
        <v>84.268107</v>
      </c>
      <c r="P389" s="31">
        <f t="shared" si="389"/>
        <v>89.981199</v>
      </c>
      <c r="Q389" s="31">
        <f t="shared" si="390"/>
        <v>81.2687337</v>
      </c>
      <c r="R389" s="31">
        <f t="shared" si="391"/>
        <v>89.76695805</v>
      </c>
      <c r="S389" s="31">
        <f t="shared" si="392"/>
        <v>98.372302875</v>
      </c>
      <c r="T389" s="36">
        <f t="shared" si="393"/>
        <v>78.30506722499999</v>
      </c>
      <c r="U389" s="32"/>
      <c r="V389" s="32"/>
      <c r="W389" s="43"/>
      <c r="X389" s="43"/>
      <c r="Y389" s="43"/>
      <c r="Z389" s="43"/>
      <c r="AA389" s="43"/>
      <c r="AB389" s="44"/>
      <c r="AC389" s="43"/>
      <c r="AD389" s="43"/>
      <c r="AE389" s="45"/>
      <c r="AF389" s="45"/>
      <c r="AG389" s="45"/>
      <c r="AH389" s="45"/>
      <c r="AI389" s="45"/>
      <c r="AJ389" s="45"/>
      <c r="AK389" s="35"/>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row>
    <row r="390" spans="1:69" s="41" customFormat="1" ht="102">
      <c r="A390" s="23"/>
      <c r="B390" s="23" t="s">
        <v>132</v>
      </c>
      <c r="C390" s="24" t="s">
        <v>709</v>
      </c>
      <c r="D390" s="25" t="s">
        <v>95</v>
      </c>
      <c r="E390" s="26">
        <v>106.48</v>
      </c>
      <c r="F390" s="26">
        <v>111.804</v>
      </c>
      <c r="G390" s="27">
        <v>122.9844</v>
      </c>
      <c r="H390" s="27">
        <v>134.85239460000003</v>
      </c>
      <c r="I390" s="28" t="s">
        <v>100</v>
      </c>
      <c r="J390" s="29">
        <f t="shared" si="383"/>
        <v>5</v>
      </c>
      <c r="K390" s="29">
        <f t="shared" si="384"/>
        <v>9.999999999999986</v>
      </c>
      <c r="L390" s="30">
        <f t="shared" si="385"/>
        <v>136.3896996</v>
      </c>
      <c r="M390" s="30">
        <f t="shared" si="386"/>
        <v>141.1860912</v>
      </c>
      <c r="N390" s="31">
        <f t="shared" si="387"/>
        <v>124.58319720000001</v>
      </c>
      <c r="O390" s="31">
        <f t="shared" si="388"/>
        <v>145.12159200000002</v>
      </c>
      <c r="P390" s="31">
        <f t="shared" si="389"/>
        <v>154.960344</v>
      </c>
      <c r="Q390" s="31">
        <f t="shared" si="390"/>
        <v>139.9562472</v>
      </c>
      <c r="R390" s="31">
        <f t="shared" si="391"/>
        <v>154.5913908</v>
      </c>
      <c r="S390" s="31">
        <f t="shared" si="392"/>
        <v>169.411011</v>
      </c>
      <c r="T390" s="36">
        <f t="shared" si="393"/>
        <v>134.85239460000003</v>
      </c>
      <c r="U390" s="32"/>
      <c r="V390" s="32"/>
      <c r="W390" s="43"/>
      <c r="X390" s="43"/>
      <c r="Y390" s="43"/>
      <c r="Z390" s="43"/>
      <c r="AA390" s="43"/>
      <c r="AB390" s="44"/>
      <c r="AC390" s="43"/>
      <c r="AD390" s="43"/>
      <c r="AE390" s="45"/>
      <c r="AF390" s="45"/>
      <c r="AG390" s="45"/>
      <c r="AH390" s="45"/>
      <c r="AI390" s="45"/>
      <c r="AJ390" s="45"/>
      <c r="AK390" s="35"/>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row>
    <row r="391" spans="1:69" s="41" customFormat="1" ht="102">
      <c r="A391" s="23"/>
      <c r="B391" s="23" t="s">
        <v>134</v>
      </c>
      <c r="C391" s="24" t="s">
        <v>710</v>
      </c>
      <c r="D391" s="25" t="s">
        <v>95</v>
      </c>
      <c r="E391" s="26">
        <v>92.99</v>
      </c>
      <c r="F391" s="26">
        <v>97.6395</v>
      </c>
      <c r="G391" s="27">
        <v>107.40345</v>
      </c>
      <c r="H391" s="27">
        <v>117.767882925</v>
      </c>
      <c r="I391" s="28" t="s">
        <v>100</v>
      </c>
      <c r="J391" s="29">
        <f t="shared" si="383"/>
        <v>5</v>
      </c>
      <c r="K391" s="29">
        <f t="shared" si="384"/>
        <v>10.000000000000014</v>
      </c>
      <c r="L391" s="30">
        <f t="shared" si="385"/>
        <v>119.11042605</v>
      </c>
      <c r="M391" s="30">
        <f t="shared" si="386"/>
        <v>123.2991606</v>
      </c>
      <c r="N391" s="31">
        <f t="shared" si="387"/>
        <v>108.79969485</v>
      </c>
      <c r="O391" s="31">
        <f t="shared" si="388"/>
        <v>126.736071</v>
      </c>
      <c r="P391" s="31">
        <f t="shared" si="389"/>
        <v>135.328347</v>
      </c>
      <c r="Q391" s="31">
        <f t="shared" si="390"/>
        <v>122.2251261</v>
      </c>
      <c r="R391" s="31">
        <f t="shared" si="391"/>
        <v>135.00613665</v>
      </c>
      <c r="S391" s="31">
        <f t="shared" si="392"/>
        <v>147.948252375</v>
      </c>
      <c r="T391" s="36">
        <f t="shared" si="393"/>
        <v>117.767882925</v>
      </c>
      <c r="U391" s="32"/>
      <c r="V391" s="32"/>
      <c r="W391" s="43"/>
      <c r="X391" s="43"/>
      <c r="Y391" s="43"/>
      <c r="Z391" s="43"/>
      <c r="AA391" s="43"/>
      <c r="AB391" s="44"/>
      <c r="AC391" s="43"/>
      <c r="AD391" s="43"/>
      <c r="AE391" s="45"/>
      <c r="AF391" s="45"/>
      <c r="AG391" s="45"/>
      <c r="AH391" s="45"/>
      <c r="AI391" s="45"/>
      <c r="AJ391" s="45"/>
      <c r="AK391" s="35"/>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row>
    <row r="392" spans="1:69" s="41" customFormat="1" ht="165.75">
      <c r="A392" s="23" t="s">
        <v>711</v>
      </c>
      <c r="B392" s="23"/>
      <c r="C392" s="24" t="s">
        <v>712</v>
      </c>
      <c r="D392" s="38"/>
      <c r="E392" s="26"/>
      <c r="F392" s="26"/>
      <c r="G392" s="27"/>
      <c r="H392" s="27"/>
      <c r="I392" s="18"/>
      <c r="J392" s="39"/>
      <c r="K392" s="39"/>
      <c r="L392" s="30"/>
      <c r="M392" s="30"/>
      <c r="N392" s="31"/>
      <c r="O392" s="31"/>
      <c r="P392" s="31"/>
      <c r="Q392" s="31"/>
      <c r="R392" s="31"/>
      <c r="S392" s="31"/>
      <c r="T392" s="19"/>
      <c r="U392" s="32"/>
      <c r="V392" s="32"/>
      <c r="W392" s="43"/>
      <c r="X392" s="43"/>
      <c r="Y392" s="43"/>
      <c r="Z392" s="43"/>
      <c r="AA392" s="43"/>
      <c r="AB392" s="44"/>
      <c r="AC392" s="43"/>
      <c r="AD392" s="43"/>
      <c r="AE392" s="45"/>
      <c r="AF392" s="45"/>
      <c r="AG392" s="45"/>
      <c r="AH392" s="45"/>
      <c r="AI392" s="45"/>
      <c r="AJ392" s="45"/>
      <c r="AK392" s="35" t="s">
        <v>713</v>
      </c>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row>
    <row r="393" spans="1:69" s="41" customFormat="1" ht="25.5">
      <c r="A393" s="23"/>
      <c r="B393" s="23" t="s">
        <v>24</v>
      </c>
      <c r="C393" s="24" t="s">
        <v>714</v>
      </c>
      <c r="D393" s="25" t="s">
        <v>656</v>
      </c>
      <c r="E393" s="26">
        <v>361.51</v>
      </c>
      <c r="F393" s="26">
        <v>379.5855</v>
      </c>
      <c r="G393" s="27">
        <v>417.54405</v>
      </c>
      <c r="H393" s="27">
        <v>475.1651289</v>
      </c>
      <c r="I393" s="28" t="s">
        <v>15</v>
      </c>
      <c r="J393" s="29">
        <f aca="true" t="shared" si="394" ref="J393:J395">(F393/E393*100)-100</f>
        <v>5</v>
      </c>
      <c r="K393" s="29">
        <f aca="true" t="shared" si="395" ref="K393:K395">(G393/F393*100)-100</f>
        <v>10.000000000000014</v>
      </c>
      <c r="L393" s="30">
        <f aca="true" t="shared" si="396" ref="L393:L395">+G393*1.109</f>
        <v>463.05635145</v>
      </c>
      <c r="M393" s="30">
        <f aca="true" t="shared" si="397" ref="M393:M395">+G393*1.148</f>
        <v>479.3405694</v>
      </c>
      <c r="N393" s="30">
        <f aca="true" t="shared" si="398" ref="N393:N395">+G393*(100+(16.3-J393-K393))/100</f>
        <v>422.97212264999996</v>
      </c>
      <c r="O393" s="31">
        <f aca="true" t="shared" si="399" ref="O393:O395">+G393*(100+(33-J393-K393))/100</f>
        <v>492.701979</v>
      </c>
      <c r="P393" s="31">
        <f aca="true" t="shared" si="400" ref="P393:P395">+G393*(100+(67.5+14.5)/2-J393-K393)/100</f>
        <v>526.105503</v>
      </c>
      <c r="Q393" s="36">
        <f aca="true" t="shared" si="401" ref="Q393:Q395">+G393+(G393*0.5)*((67.5+14.5)/2-J393-K393)/100+(G393*0.5)*0.016</f>
        <v>475.1651289</v>
      </c>
      <c r="R393" s="31">
        <f aca="true" t="shared" si="402" ref="R393:R395">+G393*(100+(40.7-J393-K393))/100</f>
        <v>524.8528708499999</v>
      </c>
      <c r="S393" s="31">
        <f aca="true" t="shared" si="403" ref="S393:S395">+G393+(G393*0.5)*(88.9-J393-K393)/100+(G393*0.5)*0.016</f>
        <v>575.166928875</v>
      </c>
      <c r="T393" s="45"/>
      <c r="U393" s="32"/>
      <c r="V393" s="32"/>
      <c r="W393" s="43"/>
      <c r="X393" s="43"/>
      <c r="Y393" s="43"/>
      <c r="Z393" s="43"/>
      <c r="AA393" s="43"/>
      <c r="AB393" s="44"/>
      <c r="AC393" s="43"/>
      <c r="AD393" s="43"/>
      <c r="AE393" s="45"/>
      <c r="AF393" s="45"/>
      <c r="AG393" s="45"/>
      <c r="AH393" s="45"/>
      <c r="AI393" s="45"/>
      <c r="AJ393" s="45"/>
      <c r="AK393" s="35"/>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row>
    <row r="394" spans="1:69" s="41" customFormat="1" ht="12.75">
      <c r="A394" s="23"/>
      <c r="B394" s="23" t="s">
        <v>27</v>
      </c>
      <c r="C394" s="24" t="s">
        <v>715</v>
      </c>
      <c r="D394" s="25" t="s">
        <v>656</v>
      </c>
      <c r="E394" s="26">
        <v>542.3</v>
      </c>
      <c r="F394" s="26">
        <v>569.415</v>
      </c>
      <c r="G394" s="27">
        <v>626.3565</v>
      </c>
      <c r="H394" s="27">
        <v>712.793697</v>
      </c>
      <c r="I394" s="28" t="s">
        <v>15</v>
      </c>
      <c r="J394" s="29">
        <f t="shared" si="394"/>
        <v>5</v>
      </c>
      <c r="K394" s="29">
        <f t="shared" si="395"/>
        <v>10.000000000000014</v>
      </c>
      <c r="L394" s="30">
        <f t="shared" si="396"/>
        <v>694.6293585</v>
      </c>
      <c r="M394" s="30">
        <f t="shared" si="397"/>
        <v>719.0572619999999</v>
      </c>
      <c r="N394" s="30">
        <f t="shared" si="398"/>
        <v>634.4991344999999</v>
      </c>
      <c r="O394" s="31">
        <f t="shared" si="399"/>
        <v>739.1006699999999</v>
      </c>
      <c r="P394" s="31">
        <f t="shared" si="400"/>
        <v>789.2091899999999</v>
      </c>
      <c r="Q394" s="36">
        <f t="shared" si="401"/>
        <v>712.793697</v>
      </c>
      <c r="R394" s="31">
        <f t="shared" si="402"/>
        <v>787.3301204999999</v>
      </c>
      <c r="S394" s="31">
        <f t="shared" si="403"/>
        <v>862.80607875</v>
      </c>
      <c r="T394" s="45"/>
      <c r="U394" s="32"/>
      <c r="V394" s="32"/>
      <c r="W394" s="43"/>
      <c r="X394" s="43"/>
      <c r="Y394" s="43"/>
      <c r="Z394" s="43"/>
      <c r="AA394" s="43"/>
      <c r="AB394" s="44"/>
      <c r="AC394" s="43"/>
      <c r="AD394" s="43"/>
      <c r="AE394" s="45"/>
      <c r="AF394" s="45"/>
      <c r="AG394" s="45"/>
      <c r="AH394" s="45"/>
      <c r="AI394" s="45"/>
      <c r="AJ394" s="45"/>
      <c r="AK394" s="35"/>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row>
    <row r="395" spans="1:69" s="41" customFormat="1" ht="12.75">
      <c r="A395" s="23"/>
      <c r="B395" s="23" t="s">
        <v>29</v>
      </c>
      <c r="C395" s="24" t="s">
        <v>716</v>
      </c>
      <c r="D395" s="25" t="s">
        <v>656</v>
      </c>
      <c r="E395" s="26">
        <v>361.51</v>
      </c>
      <c r="F395" s="26">
        <v>379.5855</v>
      </c>
      <c r="G395" s="27">
        <v>417.54405</v>
      </c>
      <c r="H395" s="27">
        <v>475.1651289</v>
      </c>
      <c r="I395" s="28" t="s">
        <v>15</v>
      </c>
      <c r="J395" s="29">
        <f t="shared" si="394"/>
        <v>5</v>
      </c>
      <c r="K395" s="29">
        <f t="shared" si="395"/>
        <v>10.000000000000014</v>
      </c>
      <c r="L395" s="30">
        <f t="shared" si="396"/>
        <v>463.05635145</v>
      </c>
      <c r="M395" s="30">
        <f t="shared" si="397"/>
        <v>479.3405694</v>
      </c>
      <c r="N395" s="30">
        <f t="shared" si="398"/>
        <v>422.97212264999996</v>
      </c>
      <c r="O395" s="31">
        <f t="shared" si="399"/>
        <v>492.701979</v>
      </c>
      <c r="P395" s="31">
        <f t="shared" si="400"/>
        <v>526.105503</v>
      </c>
      <c r="Q395" s="36">
        <f t="shared" si="401"/>
        <v>475.1651289</v>
      </c>
      <c r="R395" s="31">
        <f t="shared" si="402"/>
        <v>524.8528708499999</v>
      </c>
      <c r="S395" s="31">
        <f t="shared" si="403"/>
        <v>575.166928875</v>
      </c>
      <c r="T395" s="45"/>
      <c r="U395" s="32"/>
      <c r="V395" s="32"/>
      <c r="W395" s="43"/>
      <c r="X395" s="43"/>
      <c r="Y395" s="43"/>
      <c r="Z395" s="43"/>
      <c r="AA395" s="43"/>
      <c r="AB395" s="44"/>
      <c r="AC395" s="43"/>
      <c r="AD395" s="43"/>
      <c r="AE395" s="45"/>
      <c r="AF395" s="45"/>
      <c r="AG395" s="45"/>
      <c r="AH395" s="45"/>
      <c r="AI395" s="45"/>
      <c r="AJ395" s="45"/>
      <c r="AK395" s="35"/>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row>
    <row r="396" spans="1:69" s="41" customFormat="1" ht="38.25">
      <c r="A396" s="23"/>
      <c r="B396" s="23" t="s">
        <v>31</v>
      </c>
      <c r="C396" s="24" t="s">
        <v>717</v>
      </c>
      <c r="D396" s="38"/>
      <c r="E396" s="26"/>
      <c r="F396" s="26"/>
      <c r="G396" s="27"/>
      <c r="H396" s="27"/>
      <c r="I396" s="18"/>
      <c r="J396" s="39"/>
      <c r="K396" s="39"/>
      <c r="L396" s="30"/>
      <c r="M396" s="30"/>
      <c r="N396" s="31"/>
      <c r="O396" s="31"/>
      <c r="P396" s="31"/>
      <c r="Q396" s="31"/>
      <c r="R396" s="31"/>
      <c r="S396" s="31"/>
      <c r="T396" s="19"/>
      <c r="U396" s="32"/>
      <c r="V396" s="32"/>
      <c r="W396" s="43"/>
      <c r="X396" s="43"/>
      <c r="Y396" s="43"/>
      <c r="Z396" s="43"/>
      <c r="AA396" s="43"/>
      <c r="AB396" s="44"/>
      <c r="AC396" s="43"/>
      <c r="AD396" s="43"/>
      <c r="AE396" s="45"/>
      <c r="AF396" s="45"/>
      <c r="AG396" s="45"/>
      <c r="AH396" s="45"/>
      <c r="AI396" s="45"/>
      <c r="AJ396" s="45"/>
      <c r="AK396" s="35"/>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row>
    <row r="397" spans="1:69" s="41" customFormat="1" ht="12.75">
      <c r="A397" s="23"/>
      <c r="B397" s="23" t="s">
        <v>34</v>
      </c>
      <c r="C397" s="24" t="s">
        <v>718</v>
      </c>
      <c r="D397" s="25" t="s">
        <v>95</v>
      </c>
      <c r="E397" s="26">
        <v>1.33</v>
      </c>
      <c r="F397" s="26">
        <v>1.3965</v>
      </c>
      <c r="G397" s="27">
        <v>1.53615</v>
      </c>
      <c r="H397" s="27">
        <v>1.7481387000000002</v>
      </c>
      <c r="I397" s="28" t="s">
        <v>15</v>
      </c>
      <c r="J397" s="29">
        <f aca="true" t="shared" si="404" ref="J397:J404">(F397/E397*100)-100</f>
        <v>5</v>
      </c>
      <c r="K397" s="29">
        <f aca="true" t="shared" si="405" ref="K397:K404">(G397/F397*100)-100</f>
        <v>9.999999999999986</v>
      </c>
      <c r="L397" s="30">
        <f aca="true" t="shared" si="406" ref="L397:L404">+G397*1.109</f>
        <v>1.7035903499999998</v>
      </c>
      <c r="M397" s="30">
        <f aca="true" t="shared" si="407" ref="M397:M404">+G397*1.148</f>
        <v>1.7635001999999997</v>
      </c>
      <c r="N397" s="30">
        <f aca="true" t="shared" si="408" ref="N397:N404">+G397*(100+(16.3-J397-K397))/100</f>
        <v>1.55611995</v>
      </c>
      <c r="O397" s="31">
        <f aca="true" t="shared" si="409" ref="O397:O404">+G397*(100+(33-J397-K397))/100</f>
        <v>1.8126570000000002</v>
      </c>
      <c r="P397" s="31">
        <f aca="true" t="shared" si="410" ref="P397:P404">+G397*(100+(67.5+14.5)/2-J397-K397)/100</f>
        <v>1.935549</v>
      </c>
      <c r="Q397" s="36">
        <f aca="true" t="shared" si="411" ref="Q397:Q404">+G397+(G397*0.5)*((67.5+14.5)/2-J397-K397)/100+(G397*0.5)*0.016</f>
        <v>1.7481387000000002</v>
      </c>
      <c r="R397" s="31">
        <f aca="true" t="shared" si="412" ref="R397:R404">+G397*(100+(40.7-J397-K397))/100</f>
        <v>1.9309405500000003</v>
      </c>
      <c r="S397" s="31">
        <f aca="true" t="shared" si="413" ref="S397:S404">+G397+(G397*0.5)*(88.9-J397-K397)/100+(G397*0.5)*0.016</f>
        <v>2.116046625</v>
      </c>
      <c r="T397" s="45"/>
      <c r="U397" s="32"/>
      <c r="V397" s="32"/>
      <c r="W397" s="43"/>
      <c r="X397" s="43"/>
      <c r="Y397" s="43"/>
      <c r="Z397" s="43"/>
      <c r="AA397" s="43"/>
      <c r="AB397" s="44"/>
      <c r="AC397" s="43"/>
      <c r="AD397" s="43"/>
      <c r="AE397" s="45"/>
      <c r="AF397" s="45"/>
      <c r="AG397" s="45"/>
      <c r="AH397" s="45"/>
      <c r="AI397" s="45"/>
      <c r="AJ397" s="45"/>
      <c r="AK397" s="35"/>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row>
    <row r="398" spans="1:69" s="41" customFormat="1" ht="12.75">
      <c r="A398" s="23"/>
      <c r="B398" s="23" t="s">
        <v>36</v>
      </c>
      <c r="C398" s="24" t="s">
        <v>719</v>
      </c>
      <c r="D398" s="25" t="s">
        <v>95</v>
      </c>
      <c r="E398" s="26">
        <v>1.02</v>
      </c>
      <c r="F398" s="26">
        <v>1.071</v>
      </c>
      <c r="G398" s="27">
        <v>1.1781</v>
      </c>
      <c r="H398" s="27">
        <v>1.3406777999999997</v>
      </c>
      <c r="I398" s="28" t="s">
        <v>15</v>
      </c>
      <c r="J398" s="29">
        <f t="shared" si="404"/>
        <v>5</v>
      </c>
      <c r="K398" s="29">
        <f t="shared" si="405"/>
        <v>10.000000000000014</v>
      </c>
      <c r="L398" s="30">
        <f t="shared" si="406"/>
        <v>1.3065129</v>
      </c>
      <c r="M398" s="30">
        <f t="shared" si="407"/>
        <v>1.3524587999999997</v>
      </c>
      <c r="N398" s="30">
        <f t="shared" si="408"/>
        <v>1.1934152999999998</v>
      </c>
      <c r="O398" s="31">
        <f t="shared" si="409"/>
        <v>1.3901579999999998</v>
      </c>
      <c r="P398" s="31">
        <f t="shared" si="410"/>
        <v>1.4844059999999997</v>
      </c>
      <c r="Q398" s="36">
        <f t="shared" si="411"/>
        <v>1.3406777999999997</v>
      </c>
      <c r="R398" s="31">
        <f t="shared" si="412"/>
        <v>1.4808716999999998</v>
      </c>
      <c r="S398" s="31">
        <f t="shared" si="413"/>
        <v>1.6228327499999997</v>
      </c>
      <c r="T398" s="45"/>
      <c r="U398" s="32"/>
      <c r="V398" s="32"/>
      <c r="W398" s="43"/>
      <c r="X398" s="43"/>
      <c r="Y398" s="43"/>
      <c r="Z398" s="43"/>
      <c r="AA398" s="43"/>
      <c r="AB398" s="44"/>
      <c r="AC398" s="43"/>
      <c r="AD398" s="43"/>
      <c r="AE398" s="45"/>
      <c r="AF398" s="45"/>
      <c r="AG398" s="45"/>
      <c r="AH398" s="45"/>
      <c r="AI398" s="45"/>
      <c r="AJ398" s="45"/>
      <c r="AK398" s="35"/>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row>
    <row r="399" spans="1:69" s="41" customFormat="1" ht="89.25">
      <c r="A399" s="23"/>
      <c r="B399" s="23" t="s">
        <v>38</v>
      </c>
      <c r="C399" s="24" t="s">
        <v>720</v>
      </c>
      <c r="D399" s="25" t="s">
        <v>52</v>
      </c>
      <c r="E399" s="26">
        <v>52.8</v>
      </c>
      <c r="F399" s="26">
        <v>55.44</v>
      </c>
      <c r="G399" s="27">
        <v>60.984</v>
      </c>
      <c r="H399" s="27">
        <v>66.868956</v>
      </c>
      <c r="I399" s="28" t="s">
        <v>100</v>
      </c>
      <c r="J399" s="29">
        <f t="shared" si="404"/>
        <v>5</v>
      </c>
      <c r="K399" s="29">
        <f t="shared" si="405"/>
        <v>10.000000000000014</v>
      </c>
      <c r="L399" s="30">
        <f t="shared" si="406"/>
        <v>67.63125600000001</v>
      </c>
      <c r="M399" s="30">
        <f t="shared" si="407"/>
        <v>70.009632</v>
      </c>
      <c r="N399" s="31">
        <f t="shared" si="408"/>
        <v>61.77679199999999</v>
      </c>
      <c r="O399" s="31">
        <f t="shared" si="409"/>
        <v>71.96112</v>
      </c>
      <c r="P399" s="31">
        <f t="shared" si="410"/>
        <v>76.83984</v>
      </c>
      <c r="Q399" s="31">
        <f t="shared" si="411"/>
        <v>69.39979199999999</v>
      </c>
      <c r="R399" s="31">
        <f t="shared" si="412"/>
        <v>76.656888</v>
      </c>
      <c r="S399" s="31">
        <f t="shared" si="413"/>
        <v>84.00546</v>
      </c>
      <c r="T399" s="36">
        <f aca="true" t="shared" si="414" ref="T399:T400">+N399*50/100+O399*50/100</f>
        <v>66.868956</v>
      </c>
      <c r="U399" s="32"/>
      <c r="V399" s="32"/>
      <c r="W399" s="43"/>
      <c r="X399" s="43"/>
      <c r="Y399" s="43"/>
      <c r="Z399" s="43"/>
      <c r="AA399" s="43"/>
      <c r="AB399" s="44"/>
      <c r="AC399" s="43"/>
      <c r="AD399" s="43"/>
      <c r="AE399" s="45"/>
      <c r="AF399" s="45"/>
      <c r="AG399" s="45"/>
      <c r="AH399" s="45"/>
      <c r="AI399" s="45"/>
      <c r="AJ399" s="45"/>
      <c r="AK399" s="35"/>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row>
    <row r="400" spans="1:69" s="41" customFormat="1" ht="12.75">
      <c r="A400" s="23"/>
      <c r="B400" s="23" t="s">
        <v>40</v>
      </c>
      <c r="C400" s="24" t="s">
        <v>721</v>
      </c>
      <c r="D400" s="25" t="s">
        <v>33</v>
      </c>
      <c r="E400" s="26">
        <v>1.33</v>
      </c>
      <c r="F400" s="26">
        <v>1.3965</v>
      </c>
      <c r="G400" s="27">
        <v>1.53615</v>
      </c>
      <c r="H400" s="27">
        <v>1.684388475</v>
      </c>
      <c r="I400" s="28" t="s">
        <v>100</v>
      </c>
      <c r="J400" s="29">
        <f t="shared" si="404"/>
        <v>5</v>
      </c>
      <c r="K400" s="29">
        <f t="shared" si="405"/>
        <v>9.999999999999986</v>
      </c>
      <c r="L400" s="30">
        <f t="shared" si="406"/>
        <v>1.7035903499999998</v>
      </c>
      <c r="M400" s="30">
        <f t="shared" si="407"/>
        <v>1.7635001999999997</v>
      </c>
      <c r="N400" s="31">
        <f t="shared" si="408"/>
        <v>1.55611995</v>
      </c>
      <c r="O400" s="31">
        <f t="shared" si="409"/>
        <v>1.8126570000000002</v>
      </c>
      <c r="P400" s="31">
        <f t="shared" si="410"/>
        <v>1.935549</v>
      </c>
      <c r="Q400" s="31">
        <f t="shared" si="411"/>
        <v>1.7481387000000002</v>
      </c>
      <c r="R400" s="31">
        <f t="shared" si="412"/>
        <v>1.9309405500000003</v>
      </c>
      <c r="S400" s="31">
        <f t="shared" si="413"/>
        <v>2.116046625</v>
      </c>
      <c r="T400" s="36">
        <f t="shared" si="414"/>
        <v>1.684388475</v>
      </c>
      <c r="U400" s="32"/>
      <c r="V400" s="32"/>
      <c r="W400" s="43"/>
      <c r="X400" s="43"/>
      <c r="Y400" s="43"/>
      <c r="Z400" s="43"/>
      <c r="AA400" s="43"/>
      <c r="AB400" s="44"/>
      <c r="AC400" s="43"/>
      <c r="AD400" s="43"/>
      <c r="AE400" s="45"/>
      <c r="AF400" s="45"/>
      <c r="AG400" s="45"/>
      <c r="AH400" s="45"/>
      <c r="AI400" s="45"/>
      <c r="AJ400" s="45"/>
      <c r="AK400" s="35"/>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row>
    <row r="401" spans="1:69" s="41" customFormat="1" ht="25.5">
      <c r="A401" s="23"/>
      <c r="B401" s="23" t="s">
        <v>104</v>
      </c>
      <c r="C401" s="24" t="s">
        <v>722</v>
      </c>
      <c r="D401" s="25" t="s">
        <v>95</v>
      </c>
      <c r="E401" s="26">
        <v>4.84</v>
      </c>
      <c r="F401" s="26">
        <v>5.082</v>
      </c>
      <c r="G401" s="27">
        <v>5.5902</v>
      </c>
      <c r="H401" s="27">
        <v>6.3616475999999995</v>
      </c>
      <c r="I401" s="28" t="s">
        <v>15</v>
      </c>
      <c r="J401" s="29">
        <f t="shared" si="404"/>
        <v>5</v>
      </c>
      <c r="K401" s="29">
        <f t="shared" si="405"/>
        <v>10.000000000000014</v>
      </c>
      <c r="L401" s="30">
        <f t="shared" si="406"/>
        <v>6.1995318</v>
      </c>
      <c r="M401" s="30">
        <f t="shared" si="407"/>
        <v>6.4175496</v>
      </c>
      <c r="N401" s="30">
        <f t="shared" si="408"/>
        <v>5.662872599999999</v>
      </c>
      <c r="O401" s="31">
        <f t="shared" si="409"/>
        <v>6.596436</v>
      </c>
      <c r="P401" s="31">
        <f t="shared" si="410"/>
        <v>7.043652</v>
      </c>
      <c r="Q401" s="36">
        <f t="shared" si="411"/>
        <v>6.3616475999999995</v>
      </c>
      <c r="R401" s="31">
        <f t="shared" si="412"/>
        <v>7.0268814</v>
      </c>
      <c r="S401" s="31">
        <f t="shared" si="413"/>
        <v>7.7005004999999995</v>
      </c>
      <c r="T401" s="45"/>
      <c r="U401" s="32"/>
      <c r="V401" s="32"/>
      <c r="W401" s="43"/>
      <c r="X401" s="43"/>
      <c r="Y401" s="43"/>
      <c r="Z401" s="43"/>
      <c r="AA401" s="43"/>
      <c r="AB401" s="44"/>
      <c r="AC401" s="43"/>
      <c r="AD401" s="43"/>
      <c r="AE401" s="45"/>
      <c r="AF401" s="45"/>
      <c r="AG401" s="45"/>
      <c r="AH401" s="45"/>
      <c r="AI401" s="45"/>
      <c r="AJ401" s="45"/>
      <c r="AK401" s="35"/>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row>
    <row r="402" spans="1:69" s="41" customFormat="1" ht="25.5">
      <c r="A402" s="23"/>
      <c r="B402" s="23" t="s">
        <v>106</v>
      </c>
      <c r="C402" s="24" t="s">
        <v>723</v>
      </c>
      <c r="D402" s="25" t="s">
        <v>33</v>
      </c>
      <c r="E402" s="26">
        <v>27.62</v>
      </c>
      <c r="F402" s="26">
        <v>29.001</v>
      </c>
      <c r="G402" s="27">
        <v>31.9011</v>
      </c>
      <c r="H402" s="27">
        <v>36.3034518</v>
      </c>
      <c r="I402" s="28" t="s">
        <v>15</v>
      </c>
      <c r="J402" s="29">
        <f t="shared" si="404"/>
        <v>5</v>
      </c>
      <c r="K402" s="29">
        <f t="shared" si="405"/>
        <v>9.999999999999986</v>
      </c>
      <c r="L402" s="30">
        <f t="shared" si="406"/>
        <v>35.3783199</v>
      </c>
      <c r="M402" s="30">
        <f t="shared" si="407"/>
        <v>36.622462799999994</v>
      </c>
      <c r="N402" s="30">
        <f t="shared" si="408"/>
        <v>32.3158143</v>
      </c>
      <c r="O402" s="31">
        <f t="shared" si="409"/>
        <v>37.643298</v>
      </c>
      <c r="P402" s="31">
        <f t="shared" si="410"/>
        <v>40.195386000000006</v>
      </c>
      <c r="Q402" s="36">
        <f t="shared" si="411"/>
        <v>36.3034518</v>
      </c>
      <c r="R402" s="31">
        <f t="shared" si="412"/>
        <v>40.0996827</v>
      </c>
      <c r="S402" s="31">
        <f t="shared" si="413"/>
        <v>43.94376525</v>
      </c>
      <c r="T402" s="45"/>
      <c r="U402" s="32"/>
      <c r="V402" s="32"/>
      <c r="W402" s="43"/>
      <c r="X402" s="43"/>
      <c r="Y402" s="43"/>
      <c r="Z402" s="43"/>
      <c r="AA402" s="43"/>
      <c r="AB402" s="44"/>
      <c r="AC402" s="43"/>
      <c r="AD402" s="43"/>
      <c r="AE402" s="45"/>
      <c r="AF402" s="45"/>
      <c r="AG402" s="45"/>
      <c r="AH402" s="45"/>
      <c r="AI402" s="45"/>
      <c r="AJ402" s="45"/>
      <c r="AK402" s="35"/>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row>
    <row r="403" spans="1:69" s="41" customFormat="1" ht="12.75">
      <c r="A403" s="23"/>
      <c r="B403" s="23" t="s">
        <v>107</v>
      </c>
      <c r="C403" s="24" t="s">
        <v>724</v>
      </c>
      <c r="D403" s="25" t="s">
        <v>656</v>
      </c>
      <c r="E403" s="26">
        <v>135.46</v>
      </c>
      <c r="F403" s="26">
        <v>142.233</v>
      </c>
      <c r="G403" s="27">
        <v>156.4563</v>
      </c>
      <c r="H403" s="27">
        <v>178.0472694</v>
      </c>
      <c r="I403" s="28" t="s">
        <v>15</v>
      </c>
      <c r="J403" s="29">
        <f t="shared" si="404"/>
        <v>5</v>
      </c>
      <c r="K403" s="29">
        <f t="shared" si="405"/>
        <v>9.999999999999986</v>
      </c>
      <c r="L403" s="30">
        <f t="shared" si="406"/>
        <v>173.5100367</v>
      </c>
      <c r="M403" s="30">
        <f t="shared" si="407"/>
        <v>179.6118324</v>
      </c>
      <c r="N403" s="30">
        <f t="shared" si="408"/>
        <v>158.49023190000003</v>
      </c>
      <c r="O403" s="31">
        <f t="shared" si="409"/>
        <v>184.618434</v>
      </c>
      <c r="P403" s="31">
        <f t="shared" si="410"/>
        <v>197.13493800000003</v>
      </c>
      <c r="Q403" s="36">
        <f t="shared" si="411"/>
        <v>178.0472694</v>
      </c>
      <c r="R403" s="31">
        <f t="shared" si="412"/>
        <v>196.66556910000003</v>
      </c>
      <c r="S403" s="31">
        <f t="shared" si="413"/>
        <v>215.51855325</v>
      </c>
      <c r="T403" s="45"/>
      <c r="U403" s="32"/>
      <c r="V403" s="32"/>
      <c r="W403" s="43"/>
      <c r="X403" s="43"/>
      <c r="Y403" s="43"/>
      <c r="Z403" s="43"/>
      <c r="AA403" s="43"/>
      <c r="AB403" s="44"/>
      <c r="AC403" s="43"/>
      <c r="AD403" s="43"/>
      <c r="AE403" s="45"/>
      <c r="AF403" s="45"/>
      <c r="AG403" s="45"/>
      <c r="AH403" s="45"/>
      <c r="AI403" s="45"/>
      <c r="AJ403" s="45"/>
      <c r="AK403" s="35"/>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row>
    <row r="404" spans="1:69" s="41" customFormat="1" ht="12.75">
      <c r="A404" s="23"/>
      <c r="B404" s="23" t="s">
        <v>108</v>
      </c>
      <c r="C404" s="24" t="s">
        <v>725</v>
      </c>
      <c r="D404" s="25" t="s">
        <v>656</v>
      </c>
      <c r="E404" s="26">
        <v>155.6</v>
      </c>
      <c r="F404" s="26">
        <v>163.38</v>
      </c>
      <c r="G404" s="27">
        <v>179.718</v>
      </c>
      <c r="H404" s="27">
        <v>204.51908400000002</v>
      </c>
      <c r="I404" s="28" t="s">
        <v>15</v>
      </c>
      <c r="J404" s="29">
        <f t="shared" si="404"/>
        <v>5</v>
      </c>
      <c r="K404" s="29">
        <f t="shared" si="405"/>
        <v>9.999999999999986</v>
      </c>
      <c r="L404" s="30">
        <f t="shared" si="406"/>
        <v>199.30726199999998</v>
      </c>
      <c r="M404" s="30">
        <f t="shared" si="407"/>
        <v>206.31626399999996</v>
      </c>
      <c r="N404" s="30">
        <f t="shared" si="408"/>
        <v>182.054334</v>
      </c>
      <c r="O404" s="31">
        <f t="shared" si="409"/>
        <v>212.06724000000003</v>
      </c>
      <c r="P404" s="31">
        <f t="shared" si="410"/>
        <v>226.44468</v>
      </c>
      <c r="Q404" s="36">
        <f t="shared" si="411"/>
        <v>204.51908400000002</v>
      </c>
      <c r="R404" s="31">
        <f t="shared" si="412"/>
        <v>225.90552600000004</v>
      </c>
      <c r="S404" s="31">
        <f t="shared" si="413"/>
        <v>247.56154500000002</v>
      </c>
      <c r="T404" s="45"/>
      <c r="U404" s="32"/>
      <c r="V404" s="32"/>
      <c r="W404" s="43"/>
      <c r="X404" s="43"/>
      <c r="Y404" s="43"/>
      <c r="Z404" s="43"/>
      <c r="AA404" s="43"/>
      <c r="AB404" s="44"/>
      <c r="AC404" s="43"/>
      <c r="AD404" s="43"/>
      <c r="AE404" s="45"/>
      <c r="AF404" s="45"/>
      <c r="AG404" s="45"/>
      <c r="AH404" s="45"/>
      <c r="AI404" s="45"/>
      <c r="AJ404" s="45"/>
      <c r="AK404" s="35"/>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row>
    <row r="405" spans="1:69" s="41" customFormat="1" ht="12.75">
      <c r="A405" s="23" t="s">
        <v>726</v>
      </c>
      <c r="B405" s="23"/>
      <c r="C405" s="24" t="s">
        <v>727</v>
      </c>
      <c r="D405" s="38"/>
      <c r="E405" s="26"/>
      <c r="F405" s="26"/>
      <c r="G405" s="27"/>
      <c r="H405" s="27"/>
      <c r="I405" s="18"/>
      <c r="J405" s="39"/>
      <c r="K405" s="39"/>
      <c r="L405" s="30"/>
      <c r="M405" s="30"/>
      <c r="N405" s="31"/>
      <c r="O405" s="31"/>
      <c r="P405" s="31"/>
      <c r="Q405" s="31"/>
      <c r="R405" s="31"/>
      <c r="S405" s="31"/>
      <c r="T405" s="19"/>
      <c r="U405" s="32"/>
      <c r="V405" s="32"/>
      <c r="W405" s="43"/>
      <c r="X405" s="43"/>
      <c r="Y405" s="43"/>
      <c r="Z405" s="43"/>
      <c r="AA405" s="43"/>
      <c r="AB405" s="44"/>
      <c r="AC405" s="43"/>
      <c r="AD405" s="43"/>
      <c r="AE405" s="45"/>
      <c r="AF405" s="45"/>
      <c r="AG405" s="45"/>
      <c r="AH405" s="45"/>
      <c r="AI405" s="45"/>
      <c r="AJ405" s="45"/>
      <c r="AK405" s="35"/>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row>
    <row r="406" spans="1:69" s="41" customFormat="1" ht="12.75">
      <c r="A406" s="23"/>
      <c r="B406" s="23"/>
      <c r="C406" s="24" t="s">
        <v>728</v>
      </c>
      <c r="D406" s="38"/>
      <c r="E406" s="26"/>
      <c r="F406" s="26"/>
      <c r="G406" s="27"/>
      <c r="H406" s="27"/>
      <c r="I406" s="18"/>
      <c r="J406" s="39"/>
      <c r="K406" s="39"/>
      <c r="L406" s="30"/>
      <c r="M406" s="30"/>
      <c r="N406" s="31"/>
      <c r="O406" s="31"/>
      <c r="P406" s="31"/>
      <c r="Q406" s="31"/>
      <c r="R406" s="31"/>
      <c r="S406" s="31"/>
      <c r="T406" s="19"/>
      <c r="U406" s="32"/>
      <c r="V406" s="32"/>
      <c r="W406" s="43"/>
      <c r="X406" s="43"/>
      <c r="Y406" s="43"/>
      <c r="Z406" s="43"/>
      <c r="AA406" s="43"/>
      <c r="AB406" s="44"/>
      <c r="AC406" s="43"/>
      <c r="AD406" s="43"/>
      <c r="AE406" s="45"/>
      <c r="AF406" s="45"/>
      <c r="AG406" s="45"/>
      <c r="AH406" s="45"/>
      <c r="AI406" s="45"/>
      <c r="AJ406" s="45"/>
      <c r="AK406" s="35"/>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row>
    <row r="407" spans="1:69" s="41" customFormat="1" ht="51">
      <c r="A407" s="23"/>
      <c r="B407" s="23" t="s">
        <v>24</v>
      </c>
      <c r="C407" s="24" t="s">
        <v>729</v>
      </c>
      <c r="D407" s="25" t="s">
        <v>33</v>
      </c>
      <c r="E407" s="26">
        <v>0.09</v>
      </c>
      <c r="F407" s="26">
        <v>0.0945</v>
      </c>
      <c r="G407" s="27">
        <v>0.10395</v>
      </c>
      <c r="H407" s="27">
        <v>0.1182951</v>
      </c>
      <c r="I407" s="28" t="s">
        <v>15</v>
      </c>
      <c r="J407" s="29">
        <f>(F407/E407*100)-100</f>
        <v>5</v>
      </c>
      <c r="K407" s="29">
        <f>(G407/F407*100)-100</f>
        <v>10.000000000000014</v>
      </c>
      <c r="L407" s="30">
        <f>+G407*1.109</f>
        <v>0.11528055</v>
      </c>
      <c r="M407" s="30">
        <f>+G407*1.148</f>
        <v>0.11933459999999999</v>
      </c>
      <c r="N407" s="30">
        <f>+G407*(100+(16.3-J407-K407))/100</f>
        <v>0.10530134999999997</v>
      </c>
      <c r="O407" s="31">
        <f>+G407*(100+(33-J407-K407))/100</f>
        <v>0.12266099999999998</v>
      </c>
      <c r="P407" s="31">
        <f>+G407*(100+(67.5+14.5)/2-J407-K407)/100</f>
        <v>0.13097699999999998</v>
      </c>
      <c r="Q407" s="36">
        <f>+G407+(G407*0.5)*((67.5+14.5)/2-J407-K407)/100+(G407*0.5)*0.016</f>
        <v>0.1182951</v>
      </c>
      <c r="R407" s="31">
        <f>+G407*(100+(40.7-J407-K407))/100</f>
        <v>0.13066514999999998</v>
      </c>
      <c r="S407" s="31">
        <f>+G407+(G407*0.5)*(88.9-J407-K407)/100+(G407*0.5)*0.016</f>
        <v>0.14319112499999997</v>
      </c>
      <c r="T407" s="45"/>
      <c r="U407" s="32"/>
      <c r="V407" s="32"/>
      <c r="W407" s="43"/>
      <c r="X407" s="43"/>
      <c r="Y407" s="43"/>
      <c r="Z407" s="43"/>
      <c r="AA407" s="43"/>
      <c r="AB407" s="44"/>
      <c r="AC407" s="43"/>
      <c r="AD407" s="43"/>
      <c r="AE407" s="45"/>
      <c r="AF407" s="45"/>
      <c r="AG407" s="45"/>
      <c r="AH407" s="45"/>
      <c r="AI407" s="45"/>
      <c r="AJ407" s="45"/>
      <c r="AK407" s="35"/>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row>
    <row r="408" spans="1:69" s="41" customFormat="1" ht="12.75">
      <c r="A408" s="23"/>
      <c r="B408" s="23" t="s">
        <v>27</v>
      </c>
      <c r="C408" s="24" t="s">
        <v>730</v>
      </c>
      <c r="D408" s="38"/>
      <c r="E408" s="26"/>
      <c r="F408" s="26"/>
      <c r="G408" s="27"/>
      <c r="H408" s="27"/>
      <c r="I408" s="18"/>
      <c r="J408" s="39"/>
      <c r="K408" s="39"/>
      <c r="L408" s="30"/>
      <c r="M408" s="30"/>
      <c r="N408" s="31"/>
      <c r="O408" s="31"/>
      <c r="P408" s="31"/>
      <c r="Q408" s="31"/>
      <c r="R408" s="31"/>
      <c r="S408" s="31"/>
      <c r="T408" s="19"/>
      <c r="U408" s="32"/>
      <c r="V408" s="32"/>
      <c r="W408" s="43"/>
      <c r="X408" s="43"/>
      <c r="Y408" s="43"/>
      <c r="Z408" s="43"/>
      <c r="AA408" s="43"/>
      <c r="AB408" s="44"/>
      <c r="AC408" s="43"/>
      <c r="AD408" s="43"/>
      <c r="AE408" s="45"/>
      <c r="AF408" s="45"/>
      <c r="AG408" s="45"/>
      <c r="AH408" s="45"/>
      <c r="AI408" s="45"/>
      <c r="AJ408" s="45"/>
      <c r="AK408" s="35"/>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row>
    <row r="409" spans="1:69" s="41" customFormat="1" ht="25.5">
      <c r="A409" s="23"/>
      <c r="B409" s="23" t="s">
        <v>29</v>
      </c>
      <c r="C409" s="24" t="s">
        <v>731</v>
      </c>
      <c r="D409" s="25" t="s">
        <v>33</v>
      </c>
      <c r="E409" s="26">
        <v>0.65</v>
      </c>
      <c r="F409" s="26">
        <v>0.6825</v>
      </c>
      <c r="G409" s="27">
        <v>0.75075</v>
      </c>
      <c r="H409" s="27">
        <v>0.8543535</v>
      </c>
      <c r="I409" s="28" t="s">
        <v>15</v>
      </c>
      <c r="J409" s="29">
        <f aca="true" t="shared" si="415" ref="J409:J414">(F409/E409*100)-100</f>
        <v>5</v>
      </c>
      <c r="K409" s="29">
        <f aca="true" t="shared" si="416" ref="K409:K414">(G409/F409*100)-100</f>
        <v>10.000000000000014</v>
      </c>
      <c r="L409" s="30">
        <f aca="true" t="shared" si="417" ref="L409:L414">+G409*1.109</f>
        <v>0.83258175</v>
      </c>
      <c r="M409" s="30">
        <f aca="true" t="shared" si="418" ref="M409:M414">+G409*1.148</f>
        <v>0.861861</v>
      </c>
      <c r="N409" s="30">
        <f aca="true" t="shared" si="419" ref="N409:N414">+G409*(100+(16.3-J409-K409))/100</f>
        <v>0.76050975</v>
      </c>
      <c r="O409" s="31">
        <f aca="true" t="shared" si="420" ref="O409:O414">+G409*(100+(33-J409-K409))/100</f>
        <v>0.8858849999999999</v>
      </c>
      <c r="P409" s="31">
        <f aca="true" t="shared" si="421" ref="P409:P414">+G409*(100+(67.5+14.5)/2-J409-K409)/100</f>
        <v>0.9459449999999999</v>
      </c>
      <c r="Q409" s="36">
        <f aca="true" t="shared" si="422" ref="Q409:Q414">+G409+(G409*0.5)*((67.5+14.5)/2-J409-K409)/100+(G409*0.5)*0.016</f>
        <v>0.8543535</v>
      </c>
      <c r="R409" s="31">
        <f aca="true" t="shared" si="423" ref="R409:R414">+G409*(100+(40.7-J409-K409))/100</f>
        <v>0.94369275</v>
      </c>
      <c r="S409" s="31">
        <f aca="true" t="shared" si="424" ref="S409:S414">+G409+(G409*0.5)*(88.9-J409-K409)/100+(G409*0.5)*0.016</f>
        <v>1.034158125</v>
      </c>
      <c r="T409" s="45"/>
      <c r="U409" s="32"/>
      <c r="V409" s="32"/>
      <c r="W409" s="43"/>
      <c r="X409" s="43"/>
      <c r="Y409" s="43"/>
      <c r="Z409" s="43"/>
      <c r="AA409" s="43"/>
      <c r="AB409" s="44"/>
      <c r="AC409" s="43"/>
      <c r="AD409" s="43"/>
      <c r="AE409" s="45"/>
      <c r="AF409" s="45"/>
      <c r="AG409" s="45"/>
      <c r="AH409" s="45"/>
      <c r="AI409" s="45"/>
      <c r="AJ409" s="45"/>
      <c r="AK409" s="35"/>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row>
    <row r="410" spans="1:69" s="41" customFormat="1" ht="25.5">
      <c r="A410" s="23"/>
      <c r="B410" s="23" t="s">
        <v>31</v>
      </c>
      <c r="C410" s="24" t="s">
        <v>732</v>
      </c>
      <c r="D410" s="25" t="s">
        <v>33</v>
      </c>
      <c r="E410" s="26">
        <v>0.42</v>
      </c>
      <c r="F410" s="26">
        <v>0.441</v>
      </c>
      <c r="G410" s="27">
        <v>0.4851</v>
      </c>
      <c r="H410" s="27">
        <v>0.5520438</v>
      </c>
      <c r="I410" s="28" t="s">
        <v>15</v>
      </c>
      <c r="J410" s="29">
        <f t="shared" si="415"/>
        <v>5</v>
      </c>
      <c r="K410" s="29">
        <f t="shared" si="416"/>
        <v>9.999999999999986</v>
      </c>
      <c r="L410" s="30">
        <f t="shared" si="417"/>
        <v>0.5379759</v>
      </c>
      <c r="M410" s="30">
        <f t="shared" si="418"/>
        <v>0.5568947999999999</v>
      </c>
      <c r="N410" s="30">
        <f t="shared" si="419"/>
        <v>0.4914063</v>
      </c>
      <c r="O410" s="31">
        <f t="shared" si="420"/>
        <v>0.5724180000000001</v>
      </c>
      <c r="P410" s="31">
        <f t="shared" si="421"/>
        <v>0.611226</v>
      </c>
      <c r="Q410" s="36">
        <f t="shared" si="422"/>
        <v>0.5520438</v>
      </c>
      <c r="R410" s="31">
        <f t="shared" si="423"/>
        <v>0.6097707</v>
      </c>
      <c r="S410" s="31">
        <f t="shared" si="424"/>
        <v>0.66822525</v>
      </c>
      <c r="T410" s="45"/>
      <c r="U410" s="32"/>
      <c r="V410" s="32"/>
      <c r="W410" s="43"/>
      <c r="X410" s="43"/>
      <c r="Y410" s="43"/>
      <c r="Z410" s="43"/>
      <c r="AA410" s="43"/>
      <c r="AB410" s="44"/>
      <c r="AC410" s="43"/>
      <c r="AD410" s="43"/>
      <c r="AE410" s="45"/>
      <c r="AF410" s="45"/>
      <c r="AG410" s="45"/>
      <c r="AH410" s="45"/>
      <c r="AI410" s="45"/>
      <c r="AJ410" s="45"/>
      <c r="AK410" s="35"/>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row>
    <row r="411" spans="1:69" s="41" customFormat="1" ht="25.5">
      <c r="A411" s="23"/>
      <c r="B411" s="23" t="s">
        <v>34</v>
      </c>
      <c r="C411" s="24" t="s">
        <v>733</v>
      </c>
      <c r="D411" s="25" t="s">
        <v>33</v>
      </c>
      <c r="E411" s="26">
        <v>0.46</v>
      </c>
      <c r="F411" s="26">
        <v>0.483</v>
      </c>
      <c r="G411" s="27">
        <v>0.5313</v>
      </c>
      <c r="H411" s="27">
        <v>0.6046194</v>
      </c>
      <c r="I411" s="28" t="s">
        <v>15</v>
      </c>
      <c r="J411" s="29">
        <f t="shared" si="415"/>
        <v>4.999999999999986</v>
      </c>
      <c r="K411" s="29">
        <f t="shared" si="416"/>
        <v>10.000000000000014</v>
      </c>
      <c r="L411" s="30">
        <f t="shared" si="417"/>
        <v>0.5892117</v>
      </c>
      <c r="M411" s="30">
        <f t="shared" si="418"/>
        <v>0.6099323999999999</v>
      </c>
      <c r="N411" s="30">
        <f t="shared" si="419"/>
        <v>0.5382069</v>
      </c>
      <c r="O411" s="31">
        <f t="shared" si="420"/>
        <v>0.626934</v>
      </c>
      <c r="P411" s="31">
        <f t="shared" si="421"/>
        <v>0.669438</v>
      </c>
      <c r="Q411" s="36">
        <f t="shared" si="422"/>
        <v>0.6046194</v>
      </c>
      <c r="R411" s="31">
        <f t="shared" si="423"/>
        <v>0.6678440999999999</v>
      </c>
      <c r="S411" s="31">
        <f t="shared" si="424"/>
        <v>0.73186575</v>
      </c>
      <c r="T411" s="45"/>
      <c r="U411" s="32"/>
      <c r="V411" s="32"/>
      <c r="W411" s="43"/>
      <c r="X411" s="43"/>
      <c r="Y411" s="43"/>
      <c r="Z411" s="43"/>
      <c r="AA411" s="43"/>
      <c r="AB411" s="44"/>
      <c r="AC411" s="43"/>
      <c r="AD411" s="43"/>
      <c r="AE411" s="45"/>
      <c r="AF411" s="45"/>
      <c r="AG411" s="45"/>
      <c r="AH411" s="45"/>
      <c r="AI411" s="45"/>
      <c r="AJ411" s="45"/>
      <c r="AK411" s="35"/>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row>
    <row r="412" spans="1:69" s="41" customFormat="1" ht="12.75">
      <c r="A412" s="23"/>
      <c r="B412" s="23" t="s">
        <v>36</v>
      </c>
      <c r="C412" s="24" t="s">
        <v>734</v>
      </c>
      <c r="D412" s="25" t="s">
        <v>33</v>
      </c>
      <c r="E412" s="26">
        <v>0.34</v>
      </c>
      <c r="F412" s="26">
        <v>0.357</v>
      </c>
      <c r="G412" s="27">
        <v>0.3927</v>
      </c>
      <c r="H412" s="27">
        <v>0.44689260000000003</v>
      </c>
      <c r="I412" s="28" t="s">
        <v>15</v>
      </c>
      <c r="J412" s="29">
        <f t="shared" si="415"/>
        <v>4.999999999999986</v>
      </c>
      <c r="K412" s="29">
        <f t="shared" si="416"/>
        <v>10.000000000000014</v>
      </c>
      <c r="L412" s="30">
        <f t="shared" si="417"/>
        <v>0.4355043</v>
      </c>
      <c r="M412" s="30">
        <f t="shared" si="418"/>
        <v>0.45081959999999993</v>
      </c>
      <c r="N412" s="30">
        <f t="shared" si="419"/>
        <v>0.3978051</v>
      </c>
      <c r="O412" s="31">
        <f t="shared" si="420"/>
        <v>0.463386</v>
      </c>
      <c r="P412" s="31">
        <f t="shared" si="421"/>
        <v>0.49480199999999996</v>
      </c>
      <c r="Q412" s="36">
        <f t="shared" si="422"/>
        <v>0.44689260000000003</v>
      </c>
      <c r="R412" s="31">
        <f t="shared" si="423"/>
        <v>0.4936239</v>
      </c>
      <c r="S412" s="31">
        <f t="shared" si="424"/>
        <v>0.5409442499999999</v>
      </c>
      <c r="T412" s="45"/>
      <c r="U412" s="32"/>
      <c r="V412" s="32"/>
      <c r="W412" s="43"/>
      <c r="X412" s="43"/>
      <c r="Y412" s="43"/>
      <c r="Z412" s="43"/>
      <c r="AA412" s="43"/>
      <c r="AB412" s="44"/>
      <c r="AC412" s="43"/>
      <c r="AD412" s="43"/>
      <c r="AE412" s="45"/>
      <c r="AF412" s="45"/>
      <c r="AG412" s="45"/>
      <c r="AH412" s="45"/>
      <c r="AI412" s="45"/>
      <c r="AJ412" s="45"/>
      <c r="AK412" s="35"/>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row>
    <row r="413" spans="1:69" s="41" customFormat="1" ht="12.75">
      <c r="A413" s="23"/>
      <c r="B413" s="23" t="s">
        <v>38</v>
      </c>
      <c r="C413" s="24" t="s">
        <v>725</v>
      </c>
      <c r="D413" s="25" t="s">
        <v>656</v>
      </c>
      <c r="E413" s="26">
        <v>155.6</v>
      </c>
      <c r="F413" s="26">
        <v>163.38</v>
      </c>
      <c r="G413" s="27">
        <v>179.718</v>
      </c>
      <c r="H413" s="27">
        <v>204.51908400000002</v>
      </c>
      <c r="I413" s="28" t="s">
        <v>15</v>
      </c>
      <c r="J413" s="29">
        <f t="shared" si="415"/>
        <v>5</v>
      </c>
      <c r="K413" s="29">
        <f t="shared" si="416"/>
        <v>9.999999999999986</v>
      </c>
      <c r="L413" s="30">
        <f t="shared" si="417"/>
        <v>199.30726199999998</v>
      </c>
      <c r="M413" s="30">
        <f t="shared" si="418"/>
        <v>206.31626399999996</v>
      </c>
      <c r="N413" s="30">
        <f t="shared" si="419"/>
        <v>182.054334</v>
      </c>
      <c r="O413" s="31">
        <f t="shared" si="420"/>
        <v>212.06724000000003</v>
      </c>
      <c r="P413" s="31">
        <f t="shared" si="421"/>
        <v>226.44468</v>
      </c>
      <c r="Q413" s="36">
        <f t="shared" si="422"/>
        <v>204.51908400000002</v>
      </c>
      <c r="R413" s="31">
        <f t="shared" si="423"/>
        <v>225.90552600000004</v>
      </c>
      <c r="S413" s="31">
        <f t="shared" si="424"/>
        <v>247.56154500000002</v>
      </c>
      <c r="T413" s="45"/>
      <c r="U413" s="32"/>
      <c r="V413" s="32"/>
      <c r="W413" s="43"/>
      <c r="X413" s="43"/>
      <c r="Y413" s="43"/>
      <c r="Z413" s="43"/>
      <c r="AA413" s="43"/>
      <c r="AB413" s="44"/>
      <c r="AC413" s="43"/>
      <c r="AD413" s="43"/>
      <c r="AE413" s="45"/>
      <c r="AF413" s="45"/>
      <c r="AG413" s="45"/>
      <c r="AH413" s="45"/>
      <c r="AI413" s="45"/>
      <c r="AJ413" s="45"/>
      <c r="AK413" s="35"/>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row>
    <row r="414" spans="1:69" s="41" customFormat="1" ht="12.75">
      <c r="A414" s="23"/>
      <c r="B414" s="23" t="s">
        <v>40</v>
      </c>
      <c r="C414" s="24" t="s">
        <v>724</v>
      </c>
      <c r="D414" s="25" t="s">
        <v>656</v>
      </c>
      <c r="E414" s="26">
        <v>135.46</v>
      </c>
      <c r="F414" s="26">
        <v>142.233</v>
      </c>
      <c r="G414" s="27">
        <v>156.4563</v>
      </c>
      <c r="H414" s="27">
        <v>178.0472694</v>
      </c>
      <c r="I414" s="28" t="s">
        <v>15</v>
      </c>
      <c r="J414" s="29">
        <f t="shared" si="415"/>
        <v>5</v>
      </c>
      <c r="K414" s="29">
        <f t="shared" si="416"/>
        <v>9.999999999999986</v>
      </c>
      <c r="L414" s="30">
        <f t="shared" si="417"/>
        <v>173.5100367</v>
      </c>
      <c r="M414" s="30">
        <f t="shared" si="418"/>
        <v>179.6118324</v>
      </c>
      <c r="N414" s="30">
        <f t="shared" si="419"/>
        <v>158.49023190000003</v>
      </c>
      <c r="O414" s="31">
        <f t="shared" si="420"/>
        <v>184.618434</v>
      </c>
      <c r="P414" s="31">
        <f t="shared" si="421"/>
        <v>197.13493800000003</v>
      </c>
      <c r="Q414" s="36">
        <f t="shared" si="422"/>
        <v>178.0472694</v>
      </c>
      <c r="R414" s="31">
        <f t="shared" si="423"/>
        <v>196.66556910000003</v>
      </c>
      <c r="S414" s="31">
        <f t="shared" si="424"/>
        <v>215.51855325</v>
      </c>
      <c r="T414" s="45"/>
      <c r="U414" s="32"/>
      <c r="V414" s="32"/>
      <c r="W414" s="43"/>
      <c r="X414" s="43"/>
      <c r="Y414" s="43"/>
      <c r="Z414" s="43"/>
      <c r="AA414" s="43"/>
      <c r="AB414" s="44"/>
      <c r="AC414" s="43"/>
      <c r="AD414" s="43"/>
      <c r="AE414" s="45"/>
      <c r="AF414" s="45"/>
      <c r="AG414" s="45"/>
      <c r="AH414" s="45"/>
      <c r="AI414" s="45"/>
      <c r="AJ414" s="45"/>
      <c r="AK414" s="35"/>
      <c r="AL414" s="42"/>
      <c r="AM414" s="42"/>
      <c r="AN414" s="42"/>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row>
    <row r="415" spans="1:69" s="41" customFormat="1" ht="38.25">
      <c r="A415" s="23"/>
      <c r="B415" s="23" t="s">
        <v>104</v>
      </c>
      <c r="C415" s="24" t="s">
        <v>735</v>
      </c>
      <c r="D415" s="38"/>
      <c r="E415" s="26"/>
      <c r="F415" s="26"/>
      <c r="G415" s="27"/>
      <c r="H415" s="27"/>
      <c r="I415" s="18"/>
      <c r="J415" s="39"/>
      <c r="K415" s="39"/>
      <c r="L415" s="30"/>
      <c r="M415" s="30"/>
      <c r="N415" s="31"/>
      <c r="O415" s="31"/>
      <c r="P415" s="31"/>
      <c r="Q415" s="31"/>
      <c r="R415" s="31"/>
      <c r="S415" s="31"/>
      <c r="T415" s="19"/>
      <c r="U415" s="32"/>
      <c r="V415" s="32"/>
      <c r="W415" s="43"/>
      <c r="X415" s="43"/>
      <c r="Y415" s="43"/>
      <c r="Z415" s="43"/>
      <c r="AA415" s="43"/>
      <c r="AB415" s="44"/>
      <c r="AC415" s="43"/>
      <c r="AD415" s="43"/>
      <c r="AE415" s="45"/>
      <c r="AF415" s="45"/>
      <c r="AG415" s="45"/>
      <c r="AH415" s="45"/>
      <c r="AI415" s="45"/>
      <c r="AJ415" s="45"/>
      <c r="AK415" s="35"/>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row>
    <row r="416" spans="1:69" s="41" customFormat="1" ht="12.75">
      <c r="A416" s="23"/>
      <c r="B416" s="23" t="s">
        <v>736</v>
      </c>
      <c r="C416" s="24" t="s">
        <v>737</v>
      </c>
      <c r="D416" s="25" t="s">
        <v>26</v>
      </c>
      <c r="E416" s="26">
        <v>63.54</v>
      </c>
      <c r="F416" s="26">
        <v>66.717</v>
      </c>
      <c r="G416" s="27">
        <v>73.3887</v>
      </c>
      <c r="H416" s="27">
        <v>83.51634059999999</v>
      </c>
      <c r="I416" s="28" t="s">
        <v>15</v>
      </c>
      <c r="J416" s="29">
        <f aca="true" t="shared" si="425" ref="J416:J420">(F416/E416*100)-100</f>
        <v>5</v>
      </c>
      <c r="K416" s="29">
        <f aca="true" t="shared" si="426" ref="K416:K420">(G416/F416*100)-100</f>
        <v>10.000000000000014</v>
      </c>
      <c r="L416" s="30">
        <f aca="true" t="shared" si="427" ref="L416:L420">+G416*1.109</f>
        <v>81.3880683</v>
      </c>
      <c r="M416" s="30">
        <f aca="true" t="shared" si="428" ref="M416:M420">+G416*1.148</f>
        <v>84.25022759999999</v>
      </c>
      <c r="N416" s="30">
        <f aca="true" t="shared" si="429" ref="N416:N420">+G416*(100+(16.3-J416-K416))/100</f>
        <v>74.3427531</v>
      </c>
      <c r="O416" s="31">
        <f aca="true" t="shared" si="430" ref="O416:O420">+G416*(100+(33-J416-K416))/100</f>
        <v>86.598666</v>
      </c>
      <c r="P416" s="31">
        <f aca="true" t="shared" si="431" ref="P416:P420">+G416*(100+(67.5+14.5)/2-J416-K416)/100</f>
        <v>92.46976199999999</v>
      </c>
      <c r="Q416" s="36">
        <f aca="true" t="shared" si="432" ref="Q416:Q420">+G416+(G416*0.5)*((67.5+14.5)/2-J416-K416)/100+(G416*0.5)*0.016</f>
        <v>83.51634059999999</v>
      </c>
      <c r="R416" s="31">
        <f aca="true" t="shared" si="433" ref="R416:R420">+G416*(100+(40.7-J416-K416))/100</f>
        <v>92.24959589999999</v>
      </c>
      <c r="S416" s="31">
        <f aca="true" t="shared" si="434" ref="S416:S420">+G416+(G416*0.5)*(88.9-J416-K416)/100+(G416*0.5)*0.016</f>
        <v>101.09293425</v>
      </c>
      <c r="T416" s="45"/>
      <c r="U416" s="32"/>
      <c r="V416" s="32"/>
      <c r="W416" s="20"/>
      <c r="X416" s="20"/>
      <c r="Y416" s="20"/>
      <c r="Z416" s="20"/>
      <c r="AA416" s="20"/>
      <c r="AB416" s="21"/>
      <c r="AC416" s="20"/>
      <c r="AD416" s="20"/>
      <c r="AE416" s="45"/>
      <c r="AF416" s="45"/>
      <c r="AG416" s="45"/>
      <c r="AH416" s="45"/>
      <c r="AI416" s="45"/>
      <c r="AJ416" s="45"/>
      <c r="AK416" s="35"/>
      <c r="AL416" s="42"/>
      <c r="AM416" s="42"/>
      <c r="AN416" s="42"/>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row>
    <row r="417" spans="1:69" s="41" customFormat="1" ht="12.75">
      <c r="A417" s="23"/>
      <c r="B417" s="23" t="s">
        <v>738</v>
      </c>
      <c r="C417" s="24" t="s">
        <v>739</v>
      </c>
      <c r="D417" s="25" t="s">
        <v>26</v>
      </c>
      <c r="E417" s="26">
        <v>90.76</v>
      </c>
      <c r="F417" s="26">
        <v>95.298</v>
      </c>
      <c r="G417" s="27">
        <v>104.8278</v>
      </c>
      <c r="H417" s="27">
        <v>119.29403640000001</v>
      </c>
      <c r="I417" s="28" t="s">
        <v>15</v>
      </c>
      <c r="J417" s="29">
        <f t="shared" si="425"/>
        <v>5</v>
      </c>
      <c r="K417" s="29">
        <f t="shared" si="426"/>
        <v>9.999999999999986</v>
      </c>
      <c r="L417" s="30">
        <f t="shared" si="427"/>
        <v>116.25403019999999</v>
      </c>
      <c r="M417" s="30">
        <f t="shared" si="428"/>
        <v>120.34231439999999</v>
      </c>
      <c r="N417" s="30">
        <f t="shared" si="429"/>
        <v>106.1905614</v>
      </c>
      <c r="O417" s="31">
        <f t="shared" si="430"/>
        <v>123.69680400000001</v>
      </c>
      <c r="P417" s="31">
        <f t="shared" si="431"/>
        <v>132.083028</v>
      </c>
      <c r="Q417" s="36">
        <f t="shared" si="432"/>
        <v>119.29403640000001</v>
      </c>
      <c r="R417" s="31">
        <f t="shared" si="433"/>
        <v>131.7685446</v>
      </c>
      <c r="S417" s="31">
        <f t="shared" si="434"/>
        <v>144.4002945</v>
      </c>
      <c r="T417" s="45"/>
      <c r="U417" s="32"/>
      <c r="V417" s="32"/>
      <c r="W417" s="20"/>
      <c r="X417" s="20"/>
      <c r="Y417" s="20"/>
      <c r="Z417" s="20"/>
      <c r="AA417" s="20"/>
      <c r="AB417" s="21"/>
      <c r="AC417" s="20"/>
      <c r="AD417" s="20"/>
      <c r="AE417" s="45"/>
      <c r="AF417" s="45"/>
      <c r="AG417" s="45"/>
      <c r="AH417" s="45"/>
      <c r="AI417" s="45"/>
      <c r="AJ417" s="45"/>
      <c r="AK417" s="35"/>
      <c r="AL417" s="42"/>
      <c r="AM417" s="42"/>
      <c r="AN417" s="42"/>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row>
    <row r="418" spans="1:69" s="41" customFormat="1" ht="12.75">
      <c r="A418" s="23"/>
      <c r="B418" s="23" t="s">
        <v>740</v>
      </c>
      <c r="C418" s="24" t="s">
        <v>741</v>
      </c>
      <c r="D418" s="25" t="s">
        <v>26</v>
      </c>
      <c r="E418" s="26">
        <v>216.69</v>
      </c>
      <c r="F418" s="26">
        <v>227.5245</v>
      </c>
      <c r="G418" s="27">
        <v>250.27695</v>
      </c>
      <c r="H418" s="27">
        <v>284.8151691</v>
      </c>
      <c r="I418" s="28" t="s">
        <v>15</v>
      </c>
      <c r="J418" s="29">
        <f t="shared" si="425"/>
        <v>5</v>
      </c>
      <c r="K418" s="29">
        <f t="shared" si="426"/>
        <v>10.000000000000014</v>
      </c>
      <c r="L418" s="30">
        <f t="shared" si="427"/>
        <v>277.55713755</v>
      </c>
      <c r="M418" s="30">
        <f t="shared" si="428"/>
        <v>287.3179386</v>
      </c>
      <c r="N418" s="30">
        <f t="shared" si="429"/>
        <v>253.53055034999994</v>
      </c>
      <c r="O418" s="31">
        <f t="shared" si="430"/>
        <v>295.326801</v>
      </c>
      <c r="P418" s="31">
        <f t="shared" si="431"/>
        <v>315.348957</v>
      </c>
      <c r="Q418" s="36">
        <f t="shared" si="432"/>
        <v>284.8151691</v>
      </c>
      <c r="R418" s="31">
        <f t="shared" si="433"/>
        <v>314.5981261499999</v>
      </c>
      <c r="S418" s="31">
        <f t="shared" si="434"/>
        <v>344.756498625</v>
      </c>
      <c r="T418" s="45"/>
      <c r="U418" s="32"/>
      <c r="V418" s="32"/>
      <c r="W418" s="20"/>
      <c r="X418" s="20"/>
      <c r="Y418" s="20"/>
      <c r="Z418" s="20"/>
      <c r="AA418" s="20"/>
      <c r="AB418" s="21"/>
      <c r="AC418" s="20"/>
      <c r="AD418" s="20"/>
      <c r="AE418" s="45"/>
      <c r="AF418" s="45"/>
      <c r="AG418" s="45"/>
      <c r="AH418" s="45"/>
      <c r="AI418" s="45"/>
      <c r="AJ418" s="45"/>
      <c r="AK418" s="35"/>
      <c r="AL418" s="42"/>
      <c r="AM418" s="42"/>
      <c r="AN418" s="42"/>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row>
    <row r="419" spans="1:69" s="41" customFormat="1" ht="12.75">
      <c r="A419" s="23"/>
      <c r="B419" s="23" t="s">
        <v>742</v>
      </c>
      <c r="C419" s="24" t="s">
        <v>743</v>
      </c>
      <c r="D419" s="25" t="s">
        <v>26</v>
      </c>
      <c r="E419" s="26">
        <v>365.75</v>
      </c>
      <c r="F419" s="26">
        <v>384.0375</v>
      </c>
      <c r="G419" s="27">
        <v>422.44125</v>
      </c>
      <c r="H419" s="27">
        <v>480.7381425</v>
      </c>
      <c r="I419" s="28" t="s">
        <v>15</v>
      </c>
      <c r="J419" s="29">
        <f t="shared" si="425"/>
        <v>5</v>
      </c>
      <c r="K419" s="29">
        <f t="shared" si="426"/>
        <v>10.000000000000014</v>
      </c>
      <c r="L419" s="30">
        <f t="shared" si="427"/>
        <v>468.48734625000003</v>
      </c>
      <c r="M419" s="30">
        <f t="shared" si="428"/>
        <v>484.962555</v>
      </c>
      <c r="N419" s="30">
        <f t="shared" si="429"/>
        <v>427.93298624999994</v>
      </c>
      <c r="O419" s="31">
        <f t="shared" si="430"/>
        <v>498.48067499999996</v>
      </c>
      <c r="P419" s="31">
        <f t="shared" si="431"/>
        <v>532.275975</v>
      </c>
      <c r="Q419" s="36">
        <f t="shared" si="432"/>
        <v>480.7381425</v>
      </c>
      <c r="R419" s="31">
        <f t="shared" si="433"/>
        <v>531.00865125</v>
      </c>
      <c r="S419" s="31">
        <f t="shared" si="434"/>
        <v>581.9128218750001</v>
      </c>
      <c r="T419" s="45"/>
      <c r="U419" s="32"/>
      <c r="V419" s="32"/>
      <c r="W419" s="20"/>
      <c r="X419" s="20"/>
      <c r="Y419" s="20"/>
      <c r="Z419" s="20"/>
      <c r="AA419" s="20"/>
      <c r="AB419" s="21"/>
      <c r="AC419" s="20"/>
      <c r="AD419" s="20"/>
      <c r="AE419" s="45"/>
      <c r="AF419" s="45"/>
      <c r="AG419" s="45"/>
      <c r="AH419" s="45"/>
      <c r="AI419" s="45"/>
      <c r="AJ419" s="45"/>
      <c r="AK419" s="35"/>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row>
    <row r="420" spans="1:69" s="41" customFormat="1" ht="12.75">
      <c r="A420" s="23"/>
      <c r="B420" s="23" t="s">
        <v>106</v>
      </c>
      <c r="C420" s="24" t="s">
        <v>744</v>
      </c>
      <c r="D420" s="25" t="s">
        <v>656</v>
      </c>
      <c r="E420" s="26">
        <v>212.32</v>
      </c>
      <c r="F420" s="26">
        <v>222.936</v>
      </c>
      <c r="G420" s="27">
        <v>245.2296</v>
      </c>
      <c r="H420" s="27">
        <v>337.803774</v>
      </c>
      <c r="I420" s="28" t="s">
        <v>17</v>
      </c>
      <c r="J420" s="29">
        <f t="shared" si="425"/>
        <v>5</v>
      </c>
      <c r="K420" s="29">
        <f t="shared" si="426"/>
        <v>10.000000000000014</v>
      </c>
      <c r="L420" s="30">
        <f t="shared" si="427"/>
        <v>271.9596264</v>
      </c>
      <c r="M420" s="30">
        <f t="shared" si="428"/>
        <v>281.5235808</v>
      </c>
      <c r="N420" s="31">
        <f t="shared" si="429"/>
        <v>248.41758479999996</v>
      </c>
      <c r="O420" s="31">
        <f t="shared" si="430"/>
        <v>289.370928</v>
      </c>
      <c r="P420" s="31">
        <f t="shared" si="431"/>
        <v>308.98929599999997</v>
      </c>
      <c r="Q420" s="31">
        <f t="shared" si="432"/>
        <v>279.0712848</v>
      </c>
      <c r="R420" s="31">
        <f t="shared" si="433"/>
        <v>308.2536072</v>
      </c>
      <c r="S420" s="36">
        <f t="shared" si="434"/>
        <v>337.803774</v>
      </c>
      <c r="T420" s="32"/>
      <c r="U420" s="32"/>
      <c r="V420" s="32"/>
      <c r="W420" s="20"/>
      <c r="X420" s="20"/>
      <c r="Y420" s="20"/>
      <c r="Z420" s="20"/>
      <c r="AA420" s="20"/>
      <c r="AB420" s="21"/>
      <c r="AC420" s="20"/>
      <c r="AD420" s="20"/>
      <c r="AE420" s="45"/>
      <c r="AF420" s="45"/>
      <c r="AG420" s="45"/>
      <c r="AH420" s="45"/>
      <c r="AI420" s="45"/>
      <c r="AJ420" s="45"/>
      <c r="AK420" s="35"/>
      <c r="AL420" s="42"/>
      <c r="AM420" s="42"/>
      <c r="AN420" s="42"/>
      <c r="AO420" s="42"/>
      <c r="AP420" s="42"/>
      <c r="AQ420" s="42"/>
      <c r="AR420" s="42"/>
      <c r="AS420" s="42"/>
      <c r="AT420" s="42"/>
      <c r="AU420" s="42"/>
      <c r="AV420" s="42"/>
      <c r="AW420" s="42"/>
      <c r="AX420" s="42"/>
      <c r="AY420" s="42"/>
      <c r="AZ420" s="42"/>
      <c r="BA420" s="42"/>
      <c r="BB420" s="42"/>
      <c r="BC420" s="42"/>
      <c r="BD420" s="42"/>
      <c r="BE420" s="42"/>
      <c r="BF420" s="42"/>
      <c r="BG420" s="42"/>
      <c r="BH420" s="42"/>
      <c r="BI420" s="42"/>
      <c r="BJ420" s="42"/>
      <c r="BK420" s="42"/>
      <c r="BL420" s="42"/>
      <c r="BM420" s="42"/>
      <c r="BN420" s="42"/>
      <c r="BO420" s="42"/>
      <c r="BP420" s="42"/>
      <c r="BQ420" s="42"/>
    </row>
    <row r="421" spans="1:69" s="41" customFormat="1" ht="12.75">
      <c r="A421" s="23" t="s">
        <v>726</v>
      </c>
      <c r="B421" s="23"/>
      <c r="C421" s="24" t="s">
        <v>745</v>
      </c>
      <c r="D421" s="38"/>
      <c r="E421" s="26"/>
      <c r="F421" s="26"/>
      <c r="G421" s="27"/>
      <c r="H421" s="27"/>
      <c r="I421" s="18"/>
      <c r="J421" s="39"/>
      <c r="K421" s="39"/>
      <c r="L421" s="30"/>
      <c r="M421" s="30"/>
      <c r="N421" s="31"/>
      <c r="O421" s="31"/>
      <c r="P421" s="31"/>
      <c r="Q421" s="31"/>
      <c r="R421" s="31"/>
      <c r="S421" s="31"/>
      <c r="T421" s="19"/>
      <c r="U421" s="32"/>
      <c r="V421" s="32"/>
      <c r="W421" s="20"/>
      <c r="X421" s="20"/>
      <c r="Y421" s="20"/>
      <c r="Z421" s="20"/>
      <c r="AA421" s="20"/>
      <c r="AB421" s="21"/>
      <c r="AC421" s="20"/>
      <c r="AD421" s="20"/>
      <c r="AE421" s="45"/>
      <c r="AF421" s="45"/>
      <c r="AG421" s="45"/>
      <c r="AH421" s="45"/>
      <c r="AI421" s="45"/>
      <c r="AJ421" s="45"/>
      <c r="AK421" s="35"/>
      <c r="AL421" s="42"/>
      <c r="AM421" s="42"/>
      <c r="AN421" s="42"/>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row>
    <row r="422" spans="1:69" s="41" customFormat="1" ht="25.5">
      <c r="A422" s="23"/>
      <c r="B422" s="23" t="s">
        <v>43</v>
      </c>
      <c r="C422" s="24" t="s">
        <v>746</v>
      </c>
      <c r="D422" s="38"/>
      <c r="E422" s="26"/>
      <c r="F422" s="26"/>
      <c r="G422" s="27"/>
      <c r="H422" s="27"/>
      <c r="I422" s="18"/>
      <c r="J422" s="39"/>
      <c r="K422" s="39"/>
      <c r="L422" s="30"/>
      <c r="M422" s="30"/>
      <c r="N422" s="31"/>
      <c r="O422" s="31"/>
      <c r="P422" s="31"/>
      <c r="Q422" s="31"/>
      <c r="R422" s="31"/>
      <c r="S422" s="31"/>
      <c r="T422" s="19"/>
      <c r="U422" s="32"/>
      <c r="V422" s="32"/>
      <c r="W422" s="20"/>
      <c r="X422" s="20"/>
      <c r="Y422" s="20"/>
      <c r="Z422" s="20"/>
      <c r="AA422" s="20"/>
      <c r="AB422" s="21"/>
      <c r="AC422" s="20"/>
      <c r="AD422" s="20"/>
      <c r="AE422" s="45"/>
      <c r="AF422" s="45"/>
      <c r="AG422" s="45"/>
      <c r="AH422" s="45"/>
      <c r="AI422" s="45"/>
      <c r="AJ422" s="45"/>
      <c r="AK422" s="35"/>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row>
    <row r="423" spans="1:69" s="41" customFormat="1" ht="12.75">
      <c r="A423" s="23"/>
      <c r="B423" s="23" t="s">
        <v>45</v>
      </c>
      <c r="C423" s="24" t="s">
        <v>747</v>
      </c>
      <c r="D423" s="25" t="s">
        <v>26</v>
      </c>
      <c r="E423" s="26">
        <v>1.77</v>
      </c>
      <c r="F423" s="26">
        <v>1.8585</v>
      </c>
      <c r="G423" s="27">
        <v>2.04435</v>
      </c>
      <c r="H423" s="27">
        <v>2.5697479499999996</v>
      </c>
      <c r="I423" s="28" t="s">
        <v>16</v>
      </c>
      <c r="J423" s="29">
        <f aca="true" t="shared" si="435" ref="J423:J424">(F423/E423*100)-100</f>
        <v>5</v>
      </c>
      <c r="K423" s="29">
        <f aca="true" t="shared" si="436" ref="K423:K424">(G423/F423*100)-100</f>
        <v>10.000000000000014</v>
      </c>
      <c r="L423" s="30">
        <f aca="true" t="shared" si="437" ref="L423:L424">+G423*1.109</f>
        <v>2.2671841500000003</v>
      </c>
      <c r="M423" s="30">
        <f aca="true" t="shared" si="438" ref="M423:M424">+G423*1.148</f>
        <v>2.3469138</v>
      </c>
      <c r="N423" s="31">
        <f aca="true" t="shared" si="439" ref="N423:N424">+G423*(100+(16.3-J423-K423))/100</f>
        <v>2.07092655</v>
      </c>
      <c r="O423" s="31">
        <f aca="true" t="shared" si="440" ref="O423:O424">+G423*(100+(33-J423-K423))/100</f>
        <v>2.412333</v>
      </c>
      <c r="P423" s="31">
        <f aca="true" t="shared" si="441" ref="P423:P424">+G423*(100+(67.5+14.5)/2-J423-K423)/100</f>
        <v>2.575881</v>
      </c>
      <c r="Q423" s="31">
        <f aca="true" t="shared" si="442" ref="Q423:Q424">+G423+(G423*0.5)*((67.5+14.5)/2-J423-K423)/100+(G423*0.5)*0.016</f>
        <v>2.3264703000000004</v>
      </c>
      <c r="R423" s="36">
        <f aca="true" t="shared" si="443" ref="R423:R424">+G423*(100+(40.7-J423-K423))/100</f>
        <v>2.5697479499999996</v>
      </c>
      <c r="S423" s="31">
        <f aca="true" t="shared" si="444" ref="S423:S424">+G423+(G423*0.5)*(88.9-J423-K423)/100+(G423*0.5)*0.016</f>
        <v>2.816092125</v>
      </c>
      <c r="T423" s="45"/>
      <c r="U423" s="32"/>
      <c r="V423" s="32"/>
      <c r="W423" s="20"/>
      <c r="X423" s="20"/>
      <c r="Y423" s="20"/>
      <c r="Z423" s="20"/>
      <c r="AA423" s="20"/>
      <c r="AB423" s="21"/>
      <c r="AC423" s="20"/>
      <c r="AD423" s="20"/>
      <c r="AE423" s="45"/>
      <c r="AF423" s="45"/>
      <c r="AG423" s="45"/>
      <c r="AH423" s="45"/>
      <c r="AI423" s="45"/>
      <c r="AJ423" s="45"/>
      <c r="AK423" s="35"/>
      <c r="AL423" s="42"/>
      <c r="AM423" s="42"/>
      <c r="AN423" s="42"/>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row>
    <row r="424" spans="1:69" s="41" customFormat="1" ht="12.75">
      <c r="A424" s="23"/>
      <c r="B424" s="23" t="s">
        <v>47</v>
      </c>
      <c r="C424" s="24" t="s">
        <v>748</v>
      </c>
      <c r="D424" s="25" t="s">
        <v>26</v>
      </c>
      <c r="E424" s="26">
        <v>2.29</v>
      </c>
      <c r="F424" s="26">
        <v>2.4045</v>
      </c>
      <c r="G424" s="27">
        <v>2.64495</v>
      </c>
      <c r="H424" s="27">
        <v>3.32470215</v>
      </c>
      <c r="I424" s="28" t="s">
        <v>16</v>
      </c>
      <c r="J424" s="29">
        <f t="shared" si="435"/>
        <v>5</v>
      </c>
      <c r="K424" s="29">
        <f t="shared" si="436"/>
        <v>10.000000000000014</v>
      </c>
      <c r="L424" s="30">
        <f t="shared" si="437"/>
        <v>2.93324955</v>
      </c>
      <c r="M424" s="30">
        <f t="shared" si="438"/>
        <v>3.0364025999999997</v>
      </c>
      <c r="N424" s="31">
        <f t="shared" si="439"/>
        <v>2.6793343499999995</v>
      </c>
      <c r="O424" s="31">
        <f t="shared" si="440"/>
        <v>3.1210409999999995</v>
      </c>
      <c r="P424" s="31">
        <f t="shared" si="441"/>
        <v>3.3326369999999996</v>
      </c>
      <c r="Q424" s="31">
        <f t="shared" si="442"/>
        <v>3.0099530999999997</v>
      </c>
      <c r="R424" s="36">
        <f t="shared" si="443"/>
        <v>3.32470215</v>
      </c>
      <c r="S424" s="31">
        <f t="shared" si="444"/>
        <v>3.643418625</v>
      </c>
      <c r="T424" s="45"/>
      <c r="U424" s="32"/>
      <c r="V424" s="32"/>
      <c r="W424" s="20"/>
      <c r="X424" s="20"/>
      <c r="Y424" s="20"/>
      <c r="Z424" s="20"/>
      <c r="AA424" s="20"/>
      <c r="AB424" s="21"/>
      <c r="AC424" s="20"/>
      <c r="AD424" s="20"/>
      <c r="AE424" s="45"/>
      <c r="AF424" s="45"/>
      <c r="AG424" s="45"/>
      <c r="AH424" s="45"/>
      <c r="AI424" s="45"/>
      <c r="AJ424" s="45"/>
      <c r="AK424" s="35"/>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row>
    <row r="425" spans="1:69" s="41" customFormat="1" ht="25.5">
      <c r="A425" s="23"/>
      <c r="B425" s="23" t="s">
        <v>689</v>
      </c>
      <c r="C425" s="24" t="s">
        <v>749</v>
      </c>
      <c r="D425" s="38"/>
      <c r="E425" s="26"/>
      <c r="F425" s="26"/>
      <c r="G425" s="27"/>
      <c r="H425" s="27"/>
      <c r="I425" s="18"/>
      <c r="J425" s="39"/>
      <c r="K425" s="39"/>
      <c r="L425" s="30"/>
      <c r="M425" s="30"/>
      <c r="N425" s="31"/>
      <c r="O425" s="31"/>
      <c r="P425" s="31"/>
      <c r="Q425" s="31"/>
      <c r="R425" s="31"/>
      <c r="S425" s="31"/>
      <c r="T425" s="19"/>
      <c r="U425" s="32"/>
      <c r="V425" s="32"/>
      <c r="W425" s="20"/>
      <c r="X425" s="20"/>
      <c r="Y425" s="20"/>
      <c r="Z425" s="20"/>
      <c r="AA425" s="20"/>
      <c r="AB425" s="21"/>
      <c r="AC425" s="20"/>
      <c r="AD425" s="20"/>
      <c r="AE425" s="45"/>
      <c r="AF425" s="45"/>
      <c r="AG425" s="45"/>
      <c r="AH425" s="45"/>
      <c r="AI425" s="45"/>
      <c r="AJ425" s="45"/>
      <c r="AK425" s="35"/>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row>
    <row r="426" spans="1:69" s="41" customFormat="1" ht="12.75">
      <c r="A426" s="23"/>
      <c r="B426" s="23" t="s">
        <v>691</v>
      </c>
      <c r="C426" s="24" t="s">
        <v>747</v>
      </c>
      <c r="D426" s="25" t="s">
        <v>26</v>
      </c>
      <c r="E426" s="26">
        <v>1.54</v>
      </c>
      <c r="F426" s="26">
        <v>1.617</v>
      </c>
      <c r="G426" s="27">
        <v>1.7787</v>
      </c>
      <c r="H426" s="27">
        <v>2.2358259</v>
      </c>
      <c r="I426" s="28" t="s">
        <v>16</v>
      </c>
      <c r="J426" s="29">
        <f aca="true" t="shared" si="445" ref="J426:J427">(F426/E426*100)-100</f>
        <v>5</v>
      </c>
      <c r="K426" s="29">
        <f aca="true" t="shared" si="446" ref="K426:K427">(G426/F426*100)-100</f>
        <v>9.999999999999986</v>
      </c>
      <c r="L426" s="30">
        <f aca="true" t="shared" si="447" ref="L426:L427">+G426*1.109</f>
        <v>1.9725783</v>
      </c>
      <c r="M426" s="30">
        <f aca="true" t="shared" si="448" ref="M426:M427">+G426*1.148</f>
        <v>2.0419476</v>
      </c>
      <c r="N426" s="31">
        <f aca="true" t="shared" si="449" ref="N426:N427">+G426*(100+(16.3-J426-K426))/100</f>
        <v>1.8018231</v>
      </c>
      <c r="O426" s="31">
        <f aca="true" t="shared" si="450" ref="O426:O427">+G426*(100+(33-J426-K426))/100</f>
        <v>2.098866</v>
      </c>
      <c r="P426" s="31">
        <f aca="true" t="shared" si="451" ref="P426:P427">+G426*(100+(67.5+14.5)/2-J426-K426)/100</f>
        <v>2.241162</v>
      </c>
      <c r="Q426" s="31">
        <f aca="true" t="shared" si="452" ref="Q426:Q427">+G426+(G426*0.5)*((67.5+14.5)/2-J426-K426)/100+(G426*0.5)*0.016</f>
        <v>2.0241606</v>
      </c>
      <c r="R426" s="36">
        <f aca="true" t="shared" si="453" ref="R426:R427">+G426*(100+(40.7-J426-K426))/100</f>
        <v>2.2358259</v>
      </c>
      <c r="S426" s="31">
        <f aca="true" t="shared" si="454" ref="S426:S427">+G426+(G426*0.5)*(88.9-J426-K426)/100+(G426*0.5)*0.016</f>
        <v>2.4501592500000005</v>
      </c>
      <c r="T426" s="45"/>
      <c r="U426" s="32"/>
      <c r="V426" s="32"/>
      <c r="W426" s="20"/>
      <c r="X426" s="20"/>
      <c r="Y426" s="20"/>
      <c r="Z426" s="20"/>
      <c r="AA426" s="20"/>
      <c r="AB426" s="21"/>
      <c r="AC426" s="20"/>
      <c r="AD426" s="20"/>
      <c r="AE426" s="45"/>
      <c r="AF426" s="45"/>
      <c r="AG426" s="45"/>
      <c r="AH426" s="45"/>
      <c r="AI426" s="45"/>
      <c r="AJ426" s="45"/>
      <c r="AK426" s="35"/>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row>
    <row r="427" spans="1:69" s="41" customFormat="1" ht="12.75">
      <c r="A427" s="23"/>
      <c r="B427" s="23" t="s">
        <v>750</v>
      </c>
      <c r="C427" s="24" t="s">
        <v>748</v>
      </c>
      <c r="D427" s="25" t="s">
        <v>26</v>
      </c>
      <c r="E427" s="26">
        <v>1.83</v>
      </c>
      <c r="F427" s="26">
        <v>1.9215</v>
      </c>
      <c r="G427" s="27">
        <v>2.11365</v>
      </c>
      <c r="H427" s="27">
        <v>2.6568580500000003</v>
      </c>
      <c r="I427" s="28" t="s">
        <v>16</v>
      </c>
      <c r="J427" s="29">
        <f t="shared" si="445"/>
        <v>5</v>
      </c>
      <c r="K427" s="29">
        <f t="shared" si="446"/>
        <v>9.999999999999986</v>
      </c>
      <c r="L427" s="30">
        <f t="shared" si="447"/>
        <v>2.34403785</v>
      </c>
      <c r="M427" s="30">
        <f t="shared" si="448"/>
        <v>2.4264702</v>
      </c>
      <c r="N427" s="31">
        <f t="shared" si="449"/>
        <v>2.1411274500000004</v>
      </c>
      <c r="O427" s="31">
        <f t="shared" si="450"/>
        <v>2.494107</v>
      </c>
      <c r="P427" s="31">
        <f t="shared" si="451"/>
        <v>2.663199</v>
      </c>
      <c r="Q427" s="31">
        <f t="shared" si="452"/>
        <v>2.4053337000000004</v>
      </c>
      <c r="R427" s="36">
        <f t="shared" si="453"/>
        <v>2.6568580500000003</v>
      </c>
      <c r="S427" s="31">
        <f t="shared" si="454"/>
        <v>2.9115528750000004</v>
      </c>
      <c r="T427" s="45"/>
      <c r="U427" s="32"/>
      <c r="V427" s="32"/>
      <c r="W427" s="20"/>
      <c r="X427" s="20"/>
      <c r="Y427" s="20"/>
      <c r="Z427" s="20"/>
      <c r="AA427" s="20"/>
      <c r="AB427" s="21"/>
      <c r="AC427" s="20"/>
      <c r="AD427" s="20"/>
      <c r="AE427" s="45"/>
      <c r="AF427" s="45"/>
      <c r="AG427" s="45"/>
      <c r="AH427" s="45"/>
      <c r="AI427" s="45"/>
      <c r="AJ427" s="45"/>
      <c r="AK427" s="35"/>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row>
    <row r="428" spans="1:69" s="41" customFormat="1" ht="51">
      <c r="A428" s="23"/>
      <c r="B428" s="23" t="s">
        <v>751</v>
      </c>
      <c r="C428" s="24" t="s">
        <v>752</v>
      </c>
      <c r="D428" s="38"/>
      <c r="E428" s="26"/>
      <c r="F428" s="26"/>
      <c r="G428" s="27"/>
      <c r="H428" s="27"/>
      <c r="I428" s="18"/>
      <c r="J428" s="39"/>
      <c r="K428" s="39"/>
      <c r="L428" s="30"/>
      <c r="M428" s="30"/>
      <c r="N428" s="31"/>
      <c r="O428" s="31"/>
      <c r="P428" s="31"/>
      <c r="Q428" s="31"/>
      <c r="R428" s="31"/>
      <c r="S428" s="31"/>
      <c r="T428" s="19"/>
      <c r="U428" s="32" t="s">
        <v>22</v>
      </c>
      <c r="V428" s="32"/>
      <c r="W428" s="43"/>
      <c r="X428" s="43"/>
      <c r="Y428" s="43"/>
      <c r="Z428" s="43"/>
      <c r="AA428" s="43"/>
      <c r="AB428" s="44"/>
      <c r="AC428" s="43"/>
      <c r="AD428" s="43"/>
      <c r="AE428" s="45"/>
      <c r="AF428" s="45"/>
      <c r="AG428" s="45"/>
      <c r="AH428" s="45"/>
      <c r="AI428" s="45"/>
      <c r="AJ428" s="45"/>
      <c r="AK428" s="35"/>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row>
    <row r="429" spans="1:69" s="41" customFormat="1" ht="12.75">
      <c r="A429" s="23"/>
      <c r="B429" s="23" t="s">
        <v>753</v>
      </c>
      <c r="C429" s="24" t="s">
        <v>754</v>
      </c>
      <c r="D429" s="25" t="s">
        <v>26</v>
      </c>
      <c r="E429" s="26">
        <v>30.93</v>
      </c>
      <c r="F429" s="26">
        <v>32.4765</v>
      </c>
      <c r="G429" s="27">
        <v>35.72415</v>
      </c>
      <c r="H429" s="27">
        <v>44.90525655</v>
      </c>
      <c r="I429" s="28" t="s">
        <v>16</v>
      </c>
      <c r="J429" s="29">
        <f aca="true" t="shared" si="455" ref="J429:J457">(F429/E429*100)-100</f>
        <v>5</v>
      </c>
      <c r="K429" s="29">
        <f aca="true" t="shared" si="456" ref="K429:K457">(G429/F429*100)-100</f>
        <v>10.000000000000014</v>
      </c>
      <c r="L429" s="30">
        <f aca="true" t="shared" si="457" ref="L429:L457">+G429*1.109</f>
        <v>39.61808235</v>
      </c>
      <c r="M429" s="30">
        <f aca="true" t="shared" si="458" ref="M429:M457">+G429*1.148</f>
        <v>41.0113242</v>
      </c>
      <c r="N429" s="31">
        <f aca="true" t="shared" si="459" ref="N429:N457">+G429*(100+(16.3-J429-K429))/100</f>
        <v>36.188563949999995</v>
      </c>
      <c r="O429" s="31">
        <f aca="true" t="shared" si="460" ref="O429:O457">+G429*(100+(33-J429-K429))/100</f>
        <v>42.154497</v>
      </c>
      <c r="P429" s="31">
        <f aca="true" t="shared" si="461" ref="P429:P457">+G429*(100+(67.5+14.5)/2-J429-K429)/100</f>
        <v>45.01242899999999</v>
      </c>
      <c r="Q429" s="31">
        <f aca="true" t="shared" si="462" ref="Q429:Q457">+G429+(G429*0.5)*((67.5+14.5)/2-J429-K429)/100+(G429*0.5)*0.016</f>
        <v>40.654082700000004</v>
      </c>
      <c r="R429" s="36">
        <f aca="true" t="shared" si="463" ref="R429:R457">+G429*(100+(40.7-J429-K429))/100</f>
        <v>44.90525655</v>
      </c>
      <c r="S429" s="31">
        <f aca="true" t="shared" si="464" ref="S429:S457">+G429+(G429*0.5)*(88.9-J429-K429)/100+(G429*0.5)*0.016</f>
        <v>49.210016625</v>
      </c>
      <c r="T429" s="45"/>
      <c r="U429" s="32"/>
      <c r="V429" s="32"/>
      <c r="W429" s="43"/>
      <c r="X429" s="43"/>
      <c r="Y429" s="43"/>
      <c r="Z429" s="43"/>
      <c r="AA429" s="43"/>
      <c r="AB429" s="44"/>
      <c r="AC429" s="43"/>
      <c r="AD429" s="43"/>
      <c r="AE429" s="45"/>
      <c r="AF429" s="45"/>
      <c r="AG429" s="45"/>
      <c r="AH429" s="45"/>
      <c r="AI429" s="45"/>
      <c r="AJ429" s="45"/>
      <c r="AK429" s="35"/>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row>
    <row r="430" spans="1:69" s="41" customFormat="1" ht="12.75">
      <c r="A430" s="23"/>
      <c r="B430" s="23" t="s">
        <v>755</v>
      </c>
      <c r="C430" s="24" t="s">
        <v>756</v>
      </c>
      <c r="D430" s="25" t="s">
        <v>26</v>
      </c>
      <c r="E430" s="26">
        <v>20.8</v>
      </c>
      <c r="F430" s="26">
        <v>21.84</v>
      </c>
      <c r="G430" s="27">
        <v>24.024</v>
      </c>
      <c r="H430" s="27">
        <v>30.198168</v>
      </c>
      <c r="I430" s="28" t="s">
        <v>16</v>
      </c>
      <c r="J430" s="29">
        <f t="shared" si="455"/>
        <v>5</v>
      </c>
      <c r="K430" s="29">
        <f t="shared" si="456"/>
        <v>10.000000000000014</v>
      </c>
      <c r="L430" s="30">
        <f t="shared" si="457"/>
        <v>26.642616</v>
      </c>
      <c r="M430" s="30">
        <f t="shared" si="458"/>
        <v>27.579552</v>
      </c>
      <c r="N430" s="31">
        <f t="shared" si="459"/>
        <v>24.336312</v>
      </c>
      <c r="O430" s="31">
        <f t="shared" si="460"/>
        <v>28.348319999999998</v>
      </c>
      <c r="P430" s="31">
        <f t="shared" si="461"/>
        <v>30.270239999999998</v>
      </c>
      <c r="Q430" s="31">
        <f t="shared" si="462"/>
        <v>27.339312</v>
      </c>
      <c r="R430" s="36">
        <f t="shared" si="463"/>
        <v>30.198168</v>
      </c>
      <c r="S430" s="31">
        <f t="shared" si="464"/>
        <v>33.09306</v>
      </c>
      <c r="T430" s="45"/>
      <c r="U430" s="32"/>
      <c r="V430" s="32"/>
      <c r="W430" s="43"/>
      <c r="X430" s="43"/>
      <c r="Y430" s="43"/>
      <c r="Z430" s="43"/>
      <c r="AA430" s="43"/>
      <c r="AB430" s="44"/>
      <c r="AC430" s="43"/>
      <c r="AD430" s="43"/>
      <c r="AE430" s="45"/>
      <c r="AF430" s="45"/>
      <c r="AG430" s="45"/>
      <c r="AH430" s="45"/>
      <c r="AI430" s="45"/>
      <c r="AJ430" s="45"/>
      <c r="AK430" s="35"/>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row>
    <row r="431" spans="1:69" s="41" customFormat="1" ht="12.75">
      <c r="A431" s="23"/>
      <c r="B431" s="23" t="s">
        <v>757</v>
      </c>
      <c r="C431" s="24" t="s">
        <v>758</v>
      </c>
      <c r="D431" s="25" t="s">
        <v>26</v>
      </c>
      <c r="E431" s="26">
        <v>55.4</v>
      </c>
      <c r="F431" s="26">
        <v>58.17</v>
      </c>
      <c r="G431" s="27">
        <v>63.987</v>
      </c>
      <c r="H431" s="27">
        <v>80.431659</v>
      </c>
      <c r="I431" s="28" t="s">
        <v>16</v>
      </c>
      <c r="J431" s="29">
        <f t="shared" si="455"/>
        <v>5</v>
      </c>
      <c r="K431" s="29">
        <f t="shared" si="456"/>
        <v>10.000000000000014</v>
      </c>
      <c r="L431" s="30">
        <f t="shared" si="457"/>
        <v>70.961583</v>
      </c>
      <c r="M431" s="30">
        <f t="shared" si="458"/>
        <v>73.457076</v>
      </c>
      <c r="N431" s="31">
        <f t="shared" si="459"/>
        <v>64.81883099999999</v>
      </c>
      <c r="O431" s="31">
        <f t="shared" si="460"/>
        <v>75.50466</v>
      </c>
      <c r="P431" s="31">
        <f t="shared" si="461"/>
        <v>80.62361999999999</v>
      </c>
      <c r="Q431" s="31">
        <f t="shared" si="462"/>
        <v>72.81720599999998</v>
      </c>
      <c r="R431" s="36">
        <f t="shared" si="463"/>
        <v>80.431659</v>
      </c>
      <c r="S431" s="31">
        <f t="shared" si="464"/>
        <v>88.14209249999999</v>
      </c>
      <c r="T431" s="45"/>
      <c r="U431" s="32"/>
      <c r="V431" s="32"/>
      <c r="W431" s="43"/>
      <c r="X431" s="43"/>
      <c r="Y431" s="43"/>
      <c r="Z431" s="43"/>
      <c r="AA431" s="43"/>
      <c r="AB431" s="44"/>
      <c r="AC431" s="43"/>
      <c r="AD431" s="43"/>
      <c r="AE431" s="45"/>
      <c r="AF431" s="45"/>
      <c r="AG431" s="45"/>
      <c r="AH431" s="45"/>
      <c r="AI431" s="45"/>
      <c r="AJ431" s="45"/>
      <c r="AK431" s="35"/>
      <c r="AL431" s="42"/>
      <c r="AM431" s="42"/>
      <c r="AN431" s="42"/>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row>
    <row r="432" spans="1:69" s="41" customFormat="1" ht="12.75">
      <c r="A432" s="23"/>
      <c r="B432" s="23" t="s">
        <v>759</v>
      </c>
      <c r="C432" s="24" t="s">
        <v>760</v>
      </c>
      <c r="D432" s="25" t="s">
        <v>26</v>
      </c>
      <c r="E432" s="26">
        <v>32.36</v>
      </c>
      <c r="F432" s="26">
        <v>33.978</v>
      </c>
      <c r="G432" s="27">
        <v>37.3758</v>
      </c>
      <c r="H432" s="27">
        <v>46.9813806</v>
      </c>
      <c r="I432" s="28" t="s">
        <v>16</v>
      </c>
      <c r="J432" s="29">
        <f t="shared" si="455"/>
        <v>5</v>
      </c>
      <c r="K432" s="29">
        <f t="shared" si="456"/>
        <v>9.999999999999986</v>
      </c>
      <c r="L432" s="30">
        <f t="shared" si="457"/>
        <v>41.449762199999995</v>
      </c>
      <c r="M432" s="30">
        <f t="shared" si="458"/>
        <v>42.9074184</v>
      </c>
      <c r="N432" s="31">
        <f t="shared" si="459"/>
        <v>37.8616854</v>
      </c>
      <c r="O432" s="31">
        <f t="shared" si="460"/>
        <v>44.103443999999996</v>
      </c>
      <c r="P432" s="31">
        <f t="shared" si="461"/>
        <v>47.093508</v>
      </c>
      <c r="Q432" s="31">
        <f t="shared" si="462"/>
        <v>42.5336604</v>
      </c>
      <c r="R432" s="36">
        <f t="shared" si="463"/>
        <v>46.9813806</v>
      </c>
      <c r="S432" s="31">
        <f t="shared" si="464"/>
        <v>51.4851645</v>
      </c>
      <c r="T432" s="45"/>
      <c r="U432" s="32"/>
      <c r="V432" s="32"/>
      <c r="W432" s="43"/>
      <c r="X432" s="43"/>
      <c r="Y432" s="43"/>
      <c r="Z432" s="43"/>
      <c r="AA432" s="43"/>
      <c r="AB432" s="44"/>
      <c r="AC432" s="43"/>
      <c r="AD432" s="43"/>
      <c r="AE432" s="45"/>
      <c r="AF432" s="45"/>
      <c r="AG432" s="45"/>
      <c r="AH432" s="45"/>
      <c r="AI432" s="45"/>
      <c r="AJ432" s="45"/>
      <c r="AK432" s="35"/>
      <c r="AL432" s="42"/>
      <c r="AM432" s="42"/>
      <c r="AN432" s="42"/>
      <c r="AO432" s="42"/>
      <c r="AP432" s="42"/>
      <c r="AQ432" s="42"/>
      <c r="AR432" s="42"/>
      <c r="AS432" s="42"/>
      <c r="AT432" s="42"/>
      <c r="AU432" s="42"/>
      <c r="AV432" s="42"/>
      <c r="AW432" s="42"/>
      <c r="AX432" s="42"/>
      <c r="AY432" s="42"/>
      <c r="AZ432" s="42"/>
      <c r="BA432" s="42"/>
      <c r="BB432" s="42"/>
      <c r="BC432" s="42"/>
      <c r="BD432" s="42"/>
      <c r="BE432" s="42"/>
      <c r="BF432" s="42"/>
      <c r="BG432" s="42"/>
      <c r="BH432" s="42"/>
      <c r="BI432" s="42"/>
      <c r="BJ432" s="42"/>
      <c r="BK432" s="42"/>
      <c r="BL432" s="42"/>
      <c r="BM432" s="42"/>
      <c r="BN432" s="42"/>
      <c r="BO432" s="42"/>
      <c r="BP432" s="42"/>
      <c r="BQ432" s="42"/>
    </row>
    <row r="433" spans="1:69" s="41" customFormat="1" ht="12.75">
      <c r="A433" s="23"/>
      <c r="B433" s="23" t="s">
        <v>761</v>
      </c>
      <c r="C433" s="24" t="s">
        <v>762</v>
      </c>
      <c r="D433" s="25" t="s">
        <v>26</v>
      </c>
      <c r="E433" s="26">
        <v>32.36</v>
      </c>
      <c r="F433" s="26">
        <v>33.978</v>
      </c>
      <c r="G433" s="27">
        <v>37.3758</v>
      </c>
      <c r="H433" s="27">
        <v>46.9813806</v>
      </c>
      <c r="I433" s="28" t="s">
        <v>16</v>
      </c>
      <c r="J433" s="29">
        <f t="shared" si="455"/>
        <v>5</v>
      </c>
      <c r="K433" s="29">
        <f t="shared" si="456"/>
        <v>9.999999999999986</v>
      </c>
      <c r="L433" s="30">
        <f t="shared" si="457"/>
        <v>41.449762199999995</v>
      </c>
      <c r="M433" s="30">
        <f t="shared" si="458"/>
        <v>42.9074184</v>
      </c>
      <c r="N433" s="31">
        <f t="shared" si="459"/>
        <v>37.8616854</v>
      </c>
      <c r="O433" s="31">
        <f t="shared" si="460"/>
        <v>44.103443999999996</v>
      </c>
      <c r="P433" s="31">
        <f t="shared" si="461"/>
        <v>47.093508</v>
      </c>
      <c r="Q433" s="31">
        <f t="shared" si="462"/>
        <v>42.5336604</v>
      </c>
      <c r="R433" s="36">
        <f t="shared" si="463"/>
        <v>46.9813806</v>
      </c>
      <c r="S433" s="31">
        <f t="shared" si="464"/>
        <v>51.4851645</v>
      </c>
      <c r="T433" s="45"/>
      <c r="U433" s="32"/>
      <c r="V433" s="32"/>
      <c r="W433" s="43"/>
      <c r="X433" s="43"/>
      <c r="Y433" s="43"/>
      <c r="Z433" s="43"/>
      <c r="AA433" s="43"/>
      <c r="AB433" s="44"/>
      <c r="AC433" s="43"/>
      <c r="AD433" s="43"/>
      <c r="AE433" s="45"/>
      <c r="AF433" s="45"/>
      <c r="AG433" s="45"/>
      <c r="AH433" s="45"/>
      <c r="AI433" s="45"/>
      <c r="AJ433" s="45"/>
      <c r="AK433" s="35"/>
      <c r="AL433" s="42"/>
      <c r="AM433" s="42"/>
      <c r="AN433" s="42"/>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row>
    <row r="434" spans="1:69" s="41" customFormat="1" ht="12.75">
      <c r="A434" s="23"/>
      <c r="B434" s="23" t="s">
        <v>763</v>
      </c>
      <c r="C434" s="24" t="s">
        <v>764</v>
      </c>
      <c r="D434" s="25" t="s">
        <v>26</v>
      </c>
      <c r="E434" s="26">
        <v>28.61</v>
      </c>
      <c r="F434" s="26">
        <v>30.0405</v>
      </c>
      <c r="G434" s="27">
        <v>33.04455</v>
      </c>
      <c r="H434" s="27">
        <v>41.53699935</v>
      </c>
      <c r="I434" s="28" t="s">
        <v>16</v>
      </c>
      <c r="J434" s="29">
        <f t="shared" si="455"/>
        <v>5</v>
      </c>
      <c r="K434" s="29">
        <f t="shared" si="456"/>
        <v>9.999999999999986</v>
      </c>
      <c r="L434" s="30">
        <f t="shared" si="457"/>
        <v>36.64640595</v>
      </c>
      <c r="M434" s="30">
        <f t="shared" si="458"/>
        <v>37.9351434</v>
      </c>
      <c r="N434" s="31">
        <f t="shared" si="459"/>
        <v>33.47412915</v>
      </c>
      <c r="O434" s="31">
        <f t="shared" si="460"/>
        <v>38.99256900000001</v>
      </c>
      <c r="P434" s="31">
        <f t="shared" si="461"/>
        <v>41.63613300000001</v>
      </c>
      <c r="Q434" s="31">
        <f t="shared" si="462"/>
        <v>37.6046979</v>
      </c>
      <c r="R434" s="36">
        <f t="shared" si="463"/>
        <v>41.53699935</v>
      </c>
      <c r="S434" s="31">
        <f t="shared" si="464"/>
        <v>45.518867625</v>
      </c>
      <c r="T434" s="45"/>
      <c r="U434" s="32"/>
      <c r="V434" s="32"/>
      <c r="W434" s="20"/>
      <c r="X434" s="20"/>
      <c r="Y434" s="20"/>
      <c r="Z434" s="20"/>
      <c r="AA434" s="20"/>
      <c r="AB434" s="21"/>
      <c r="AC434" s="20"/>
      <c r="AD434" s="20"/>
      <c r="AE434" s="45"/>
      <c r="AF434" s="45"/>
      <c r="AG434" s="45"/>
      <c r="AH434" s="45"/>
      <c r="AI434" s="45"/>
      <c r="AJ434" s="45"/>
      <c r="AK434" s="35"/>
      <c r="AL434" s="42"/>
      <c r="AM434" s="42"/>
      <c r="AN434" s="42"/>
      <c r="AO434" s="42"/>
      <c r="AP434" s="42"/>
      <c r="AQ434" s="42"/>
      <c r="AR434" s="42"/>
      <c r="AS434" s="42"/>
      <c r="AT434" s="42"/>
      <c r="AU434" s="42"/>
      <c r="AV434" s="42"/>
      <c r="AW434" s="42"/>
      <c r="AX434" s="42"/>
      <c r="AY434" s="42"/>
      <c r="AZ434" s="42"/>
      <c r="BA434" s="42"/>
      <c r="BB434" s="42"/>
      <c r="BC434" s="42"/>
      <c r="BD434" s="42"/>
      <c r="BE434" s="42"/>
      <c r="BF434" s="42"/>
      <c r="BG434" s="42"/>
      <c r="BH434" s="42"/>
      <c r="BI434" s="42"/>
      <c r="BJ434" s="42"/>
      <c r="BK434" s="42"/>
      <c r="BL434" s="42"/>
      <c r="BM434" s="42"/>
      <c r="BN434" s="42"/>
      <c r="BO434" s="42"/>
      <c r="BP434" s="42"/>
      <c r="BQ434" s="42"/>
    </row>
    <row r="435" spans="1:69" s="41" customFormat="1" ht="12.75">
      <c r="A435" s="23"/>
      <c r="B435" s="23" t="s">
        <v>765</v>
      </c>
      <c r="C435" s="24" t="s">
        <v>766</v>
      </c>
      <c r="D435" s="25" t="s">
        <v>26</v>
      </c>
      <c r="E435" s="26">
        <v>35.15</v>
      </c>
      <c r="F435" s="26">
        <v>36.9075</v>
      </c>
      <c r="G435" s="27">
        <v>40.59825</v>
      </c>
      <c r="H435" s="27">
        <v>51.03200024999999</v>
      </c>
      <c r="I435" s="28" t="s">
        <v>16</v>
      </c>
      <c r="J435" s="29">
        <f t="shared" si="455"/>
        <v>5</v>
      </c>
      <c r="K435" s="29">
        <f t="shared" si="456"/>
        <v>10.000000000000014</v>
      </c>
      <c r="L435" s="30">
        <f t="shared" si="457"/>
        <v>45.02345925</v>
      </c>
      <c r="M435" s="30">
        <f t="shared" si="458"/>
        <v>46.606790999999994</v>
      </c>
      <c r="N435" s="31">
        <f t="shared" si="459"/>
        <v>41.12602725</v>
      </c>
      <c r="O435" s="31">
        <f t="shared" si="460"/>
        <v>47.90593499999999</v>
      </c>
      <c r="P435" s="31">
        <f t="shared" si="461"/>
        <v>51.15379499999999</v>
      </c>
      <c r="Q435" s="31">
        <f t="shared" si="462"/>
        <v>46.2008085</v>
      </c>
      <c r="R435" s="36">
        <f t="shared" si="463"/>
        <v>51.03200024999999</v>
      </c>
      <c r="S435" s="31">
        <f t="shared" si="464"/>
        <v>55.924089375</v>
      </c>
      <c r="T435" s="45"/>
      <c r="U435" s="32"/>
      <c r="V435" s="32"/>
      <c r="W435" s="20"/>
      <c r="X435" s="20"/>
      <c r="Y435" s="20"/>
      <c r="Z435" s="20"/>
      <c r="AA435" s="20"/>
      <c r="AB435" s="21"/>
      <c r="AC435" s="20"/>
      <c r="AD435" s="20"/>
      <c r="AE435" s="45"/>
      <c r="AF435" s="45"/>
      <c r="AG435" s="45"/>
      <c r="AH435" s="45"/>
      <c r="AI435" s="45"/>
      <c r="AJ435" s="45"/>
      <c r="AK435" s="35"/>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row>
    <row r="436" spans="1:69" s="41" customFormat="1" ht="12.75">
      <c r="A436" s="23"/>
      <c r="B436" s="23" t="s">
        <v>767</v>
      </c>
      <c r="C436" s="24" t="s">
        <v>768</v>
      </c>
      <c r="D436" s="25" t="s">
        <v>26</v>
      </c>
      <c r="E436" s="26">
        <v>65.61</v>
      </c>
      <c r="F436" s="26">
        <v>68.8905</v>
      </c>
      <c r="G436" s="27">
        <v>75.77955</v>
      </c>
      <c r="H436" s="27">
        <v>95.25489435000001</v>
      </c>
      <c r="I436" s="28" t="s">
        <v>16</v>
      </c>
      <c r="J436" s="29">
        <f t="shared" si="455"/>
        <v>5</v>
      </c>
      <c r="K436" s="29">
        <f t="shared" si="456"/>
        <v>9.999999999999986</v>
      </c>
      <c r="L436" s="30">
        <f t="shared" si="457"/>
        <v>84.03952095</v>
      </c>
      <c r="M436" s="30">
        <f t="shared" si="458"/>
        <v>86.99492339999999</v>
      </c>
      <c r="N436" s="31">
        <f t="shared" si="459"/>
        <v>76.76468415000001</v>
      </c>
      <c r="O436" s="31">
        <f t="shared" si="460"/>
        <v>89.41986900000002</v>
      </c>
      <c r="P436" s="31">
        <f t="shared" si="461"/>
        <v>95.48223300000001</v>
      </c>
      <c r="Q436" s="31">
        <f t="shared" si="462"/>
        <v>86.2371279</v>
      </c>
      <c r="R436" s="36">
        <f t="shared" si="463"/>
        <v>95.25489435000001</v>
      </c>
      <c r="S436" s="31">
        <f t="shared" si="464"/>
        <v>104.386330125</v>
      </c>
      <c r="T436" s="45"/>
      <c r="U436" s="32"/>
      <c r="V436" s="32"/>
      <c r="W436" s="43"/>
      <c r="X436" s="43"/>
      <c r="Y436" s="43"/>
      <c r="Z436" s="43"/>
      <c r="AA436" s="43"/>
      <c r="AB436" s="44"/>
      <c r="AC436" s="43"/>
      <c r="AD436" s="43"/>
      <c r="AE436" s="45"/>
      <c r="AF436" s="45"/>
      <c r="AG436" s="45"/>
      <c r="AH436" s="45"/>
      <c r="AI436" s="45"/>
      <c r="AJ436" s="45"/>
      <c r="AK436" s="35"/>
      <c r="AL436" s="42"/>
      <c r="AM436" s="42"/>
      <c r="AN436" s="42"/>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row>
    <row r="437" spans="1:69" s="41" customFormat="1" ht="12.75">
      <c r="A437" s="23"/>
      <c r="B437" s="23" t="s">
        <v>769</v>
      </c>
      <c r="C437" s="24" t="s">
        <v>770</v>
      </c>
      <c r="D437" s="25" t="s">
        <v>26</v>
      </c>
      <c r="E437" s="26">
        <v>189.69</v>
      </c>
      <c r="F437" s="26">
        <v>199.1745</v>
      </c>
      <c r="G437" s="27">
        <v>219.09195</v>
      </c>
      <c r="H437" s="27">
        <v>275.3985811499999</v>
      </c>
      <c r="I437" s="28" t="s">
        <v>16</v>
      </c>
      <c r="J437" s="29">
        <f t="shared" si="455"/>
        <v>5</v>
      </c>
      <c r="K437" s="29">
        <f t="shared" si="456"/>
        <v>10.000000000000014</v>
      </c>
      <c r="L437" s="30">
        <f t="shared" si="457"/>
        <v>242.97297254999998</v>
      </c>
      <c r="M437" s="30">
        <f t="shared" si="458"/>
        <v>251.51755859999997</v>
      </c>
      <c r="N437" s="31">
        <f t="shared" si="459"/>
        <v>221.94014534999994</v>
      </c>
      <c r="O437" s="31">
        <f t="shared" si="460"/>
        <v>258.52850099999995</v>
      </c>
      <c r="P437" s="31">
        <f t="shared" si="461"/>
        <v>276.05585699999995</v>
      </c>
      <c r="Q437" s="31">
        <f t="shared" si="462"/>
        <v>249.32663909999997</v>
      </c>
      <c r="R437" s="36">
        <f t="shared" si="463"/>
        <v>275.3985811499999</v>
      </c>
      <c r="S437" s="31">
        <f t="shared" si="464"/>
        <v>301.799161125</v>
      </c>
      <c r="T437" s="45"/>
      <c r="U437" s="32"/>
      <c r="V437" s="32"/>
      <c r="W437" s="43"/>
      <c r="X437" s="43"/>
      <c r="Y437" s="43"/>
      <c r="Z437" s="43"/>
      <c r="AA437" s="43"/>
      <c r="AB437" s="44"/>
      <c r="AC437" s="43"/>
      <c r="AD437" s="43"/>
      <c r="AE437" s="45"/>
      <c r="AF437" s="45"/>
      <c r="AG437" s="45"/>
      <c r="AH437" s="45"/>
      <c r="AI437" s="45"/>
      <c r="AJ437" s="45"/>
      <c r="AK437" s="35"/>
      <c r="AL437" s="42"/>
      <c r="AM437" s="42"/>
      <c r="AN437" s="42"/>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row>
    <row r="438" spans="1:69" s="41" customFormat="1" ht="12.75">
      <c r="A438" s="23"/>
      <c r="B438" s="23" t="s">
        <v>771</v>
      </c>
      <c r="C438" s="24" t="s">
        <v>772</v>
      </c>
      <c r="D438" s="25" t="s">
        <v>26</v>
      </c>
      <c r="E438" s="26">
        <v>8.37</v>
      </c>
      <c r="F438" s="26">
        <v>8.7885</v>
      </c>
      <c r="G438" s="27">
        <v>9.66735</v>
      </c>
      <c r="H438" s="27">
        <v>12.151858949999996</v>
      </c>
      <c r="I438" s="28" t="s">
        <v>16</v>
      </c>
      <c r="J438" s="29">
        <f t="shared" si="455"/>
        <v>5.000000000000028</v>
      </c>
      <c r="K438" s="29">
        <f t="shared" si="456"/>
        <v>10.000000000000014</v>
      </c>
      <c r="L438" s="30">
        <f t="shared" si="457"/>
        <v>10.721091150000001</v>
      </c>
      <c r="M438" s="30">
        <f t="shared" si="458"/>
        <v>11.0981178</v>
      </c>
      <c r="N438" s="31">
        <f t="shared" si="459"/>
        <v>9.793025549999996</v>
      </c>
      <c r="O438" s="31">
        <f t="shared" si="460"/>
        <v>11.407472999999998</v>
      </c>
      <c r="P438" s="31">
        <f t="shared" si="461"/>
        <v>12.180860999999998</v>
      </c>
      <c r="Q438" s="31">
        <f t="shared" si="462"/>
        <v>11.0014443</v>
      </c>
      <c r="R438" s="36">
        <f t="shared" si="463"/>
        <v>12.151858949999996</v>
      </c>
      <c r="S438" s="31">
        <f t="shared" si="464"/>
        <v>13.316774624999999</v>
      </c>
      <c r="T438" s="45"/>
      <c r="U438" s="32"/>
      <c r="V438" s="32"/>
      <c r="W438" s="43"/>
      <c r="X438" s="43"/>
      <c r="Y438" s="43"/>
      <c r="Z438" s="43"/>
      <c r="AA438" s="43"/>
      <c r="AB438" s="44"/>
      <c r="AC438" s="43"/>
      <c r="AD438" s="43"/>
      <c r="AE438" s="45"/>
      <c r="AF438" s="45"/>
      <c r="AG438" s="45"/>
      <c r="AH438" s="45"/>
      <c r="AI438" s="45"/>
      <c r="AJ438" s="45"/>
      <c r="AK438" s="35"/>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row>
    <row r="439" spans="1:69" s="41" customFormat="1" ht="12.75">
      <c r="A439" s="23"/>
      <c r="B439" s="23" t="s">
        <v>773</v>
      </c>
      <c r="C439" s="24" t="s">
        <v>774</v>
      </c>
      <c r="D439" s="25" t="s">
        <v>26</v>
      </c>
      <c r="E439" s="26">
        <v>35.15</v>
      </c>
      <c r="F439" s="26">
        <v>36.9075</v>
      </c>
      <c r="G439" s="27">
        <v>40.59825</v>
      </c>
      <c r="H439" s="27">
        <v>51.03200024999999</v>
      </c>
      <c r="I439" s="28" t="s">
        <v>16</v>
      </c>
      <c r="J439" s="29">
        <f t="shared" si="455"/>
        <v>5</v>
      </c>
      <c r="K439" s="29">
        <f t="shared" si="456"/>
        <v>10.000000000000014</v>
      </c>
      <c r="L439" s="30">
        <f t="shared" si="457"/>
        <v>45.02345925</v>
      </c>
      <c r="M439" s="30">
        <f t="shared" si="458"/>
        <v>46.606790999999994</v>
      </c>
      <c r="N439" s="31">
        <f t="shared" si="459"/>
        <v>41.12602725</v>
      </c>
      <c r="O439" s="31">
        <f t="shared" si="460"/>
        <v>47.90593499999999</v>
      </c>
      <c r="P439" s="31">
        <f t="shared" si="461"/>
        <v>51.15379499999999</v>
      </c>
      <c r="Q439" s="31">
        <f t="shared" si="462"/>
        <v>46.2008085</v>
      </c>
      <c r="R439" s="36">
        <f t="shared" si="463"/>
        <v>51.03200024999999</v>
      </c>
      <c r="S439" s="31">
        <f t="shared" si="464"/>
        <v>55.924089375</v>
      </c>
      <c r="T439" s="45"/>
      <c r="U439" s="32"/>
      <c r="V439" s="32"/>
      <c r="W439" s="43"/>
      <c r="X439" s="43"/>
      <c r="Y439" s="43"/>
      <c r="Z439" s="43"/>
      <c r="AA439" s="43"/>
      <c r="AB439" s="44"/>
      <c r="AC439" s="43"/>
      <c r="AD439" s="43"/>
      <c r="AE439" s="45"/>
      <c r="AF439" s="45"/>
      <c r="AG439" s="45"/>
      <c r="AH439" s="45"/>
      <c r="AI439" s="45"/>
      <c r="AJ439" s="45"/>
      <c r="AK439" s="35"/>
      <c r="AL439" s="42"/>
      <c r="AM439" s="42"/>
      <c r="AN439" s="42"/>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row>
    <row r="440" spans="1:69" s="41" customFormat="1" ht="12.75">
      <c r="A440" s="23"/>
      <c r="B440" s="23" t="s">
        <v>775</v>
      </c>
      <c r="C440" s="24" t="s">
        <v>776</v>
      </c>
      <c r="D440" s="25" t="s">
        <v>26</v>
      </c>
      <c r="E440" s="26">
        <v>45.54</v>
      </c>
      <c r="F440" s="26">
        <v>47.817</v>
      </c>
      <c r="G440" s="27">
        <v>52.5987</v>
      </c>
      <c r="H440" s="27">
        <v>66.1165659</v>
      </c>
      <c r="I440" s="28" t="s">
        <v>16</v>
      </c>
      <c r="J440" s="29">
        <f t="shared" si="455"/>
        <v>5</v>
      </c>
      <c r="K440" s="29">
        <f t="shared" si="456"/>
        <v>10.000000000000014</v>
      </c>
      <c r="L440" s="30">
        <f t="shared" si="457"/>
        <v>58.331958300000004</v>
      </c>
      <c r="M440" s="30">
        <f t="shared" si="458"/>
        <v>60.383307599999995</v>
      </c>
      <c r="N440" s="31">
        <f t="shared" si="459"/>
        <v>53.28248309999999</v>
      </c>
      <c r="O440" s="31">
        <f t="shared" si="460"/>
        <v>62.06646599999999</v>
      </c>
      <c r="P440" s="31">
        <f t="shared" si="461"/>
        <v>66.274362</v>
      </c>
      <c r="Q440" s="31">
        <f t="shared" si="462"/>
        <v>59.857320599999994</v>
      </c>
      <c r="R440" s="36">
        <f t="shared" si="463"/>
        <v>66.1165659</v>
      </c>
      <c r="S440" s="31">
        <f t="shared" si="464"/>
        <v>72.45470925000001</v>
      </c>
      <c r="T440" s="45"/>
      <c r="U440" s="32"/>
      <c r="V440" s="32"/>
      <c r="W440" s="20"/>
      <c r="X440" s="20"/>
      <c r="Y440" s="20"/>
      <c r="Z440" s="20"/>
      <c r="AA440" s="20"/>
      <c r="AB440" s="21"/>
      <c r="AC440" s="20"/>
      <c r="AD440" s="20"/>
      <c r="AE440" s="45"/>
      <c r="AF440" s="45"/>
      <c r="AG440" s="45"/>
      <c r="AH440" s="45"/>
      <c r="AI440" s="45"/>
      <c r="AJ440" s="45"/>
      <c r="AK440" s="35"/>
      <c r="AL440" s="42"/>
      <c r="AM440" s="42"/>
      <c r="AN440" s="42"/>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row>
    <row r="441" spans="1:69" s="41" customFormat="1" ht="12.75">
      <c r="A441" s="23"/>
      <c r="B441" s="23" t="s">
        <v>777</v>
      </c>
      <c r="C441" s="24" t="s">
        <v>778</v>
      </c>
      <c r="D441" s="25" t="s">
        <v>26</v>
      </c>
      <c r="E441" s="26">
        <v>34.65</v>
      </c>
      <c r="F441" s="26">
        <v>36.3825</v>
      </c>
      <c r="G441" s="27">
        <v>40.02075</v>
      </c>
      <c r="H441" s="27">
        <v>50.306082749999995</v>
      </c>
      <c r="I441" s="28" t="s">
        <v>16</v>
      </c>
      <c r="J441" s="29">
        <f t="shared" si="455"/>
        <v>5</v>
      </c>
      <c r="K441" s="29">
        <f t="shared" si="456"/>
        <v>10.000000000000014</v>
      </c>
      <c r="L441" s="30">
        <f t="shared" si="457"/>
        <v>44.38301175</v>
      </c>
      <c r="M441" s="30">
        <f t="shared" si="458"/>
        <v>45.94382099999999</v>
      </c>
      <c r="N441" s="31">
        <f t="shared" si="459"/>
        <v>40.54101974999999</v>
      </c>
      <c r="O441" s="31">
        <f t="shared" si="460"/>
        <v>47.224484999999994</v>
      </c>
      <c r="P441" s="31">
        <f t="shared" si="461"/>
        <v>50.426145</v>
      </c>
      <c r="Q441" s="31">
        <f t="shared" si="462"/>
        <v>45.5436135</v>
      </c>
      <c r="R441" s="36">
        <f t="shared" si="463"/>
        <v>50.306082749999995</v>
      </c>
      <c r="S441" s="31">
        <f t="shared" si="464"/>
        <v>55.128583125</v>
      </c>
      <c r="T441" s="45"/>
      <c r="U441" s="32"/>
      <c r="V441" s="32"/>
      <c r="W441" s="20"/>
      <c r="X441" s="20"/>
      <c r="Y441" s="20"/>
      <c r="Z441" s="20"/>
      <c r="AA441" s="20"/>
      <c r="AB441" s="21"/>
      <c r="AC441" s="20"/>
      <c r="AD441" s="20"/>
      <c r="AE441" s="45"/>
      <c r="AF441" s="45"/>
      <c r="AG441" s="45"/>
      <c r="AH441" s="45"/>
      <c r="AI441" s="45"/>
      <c r="AJ441" s="45"/>
      <c r="AK441" s="35"/>
      <c r="AL441" s="42"/>
      <c r="AM441" s="42"/>
      <c r="AN441" s="42"/>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row>
    <row r="442" spans="1:69" s="41" customFormat="1" ht="12.75">
      <c r="A442" s="23"/>
      <c r="B442" s="23" t="s">
        <v>779</v>
      </c>
      <c r="C442" s="24" t="s">
        <v>780</v>
      </c>
      <c r="D442" s="25" t="s">
        <v>26</v>
      </c>
      <c r="E442" s="26">
        <v>35.15</v>
      </c>
      <c r="F442" s="26">
        <v>36.9075</v>
      </c>
      <c r="G442" s="27">
        <v>40.59825</v>
      </c>
      <c r="H442" s="27">
        <v>51.03200024999999</v>
      </c>
      <c r="I442" s="28" t="s">
        <v>16</v>
      </c>
      <c r="J442" s="29">
        <f t="shared" si="455"/>
        <v>5</v>
      </c>
      <c r="K442" s="29">
        <f t="shared" si="456"/>
        <v>10.000000000000014</v>
      </c>
      <c r="L442" s="30">
        <f t="shared" si="457"/>
        <v>45.02345925</v>
      </c>
      <c r="M442" s="30">
        <f t="shared" si="458"/>
        <v>46.606790999999994</v>
      </c>
      <c r="N442" s="31">
        <f t="shared" si="459"/>
        <v>41.12602725</v>
      </c>
      <c r="O442" s="31">
        <f t="shared" si="460"/>
        <v>47.90593499999999</v>
      </c>
      <c r="P442" s="31">
        <f t="shared" si="461"/>
        <v>51.15379499999999</v>
      </c>
      <c r="Q442" s="31">
        <f t="shared" si="462"/>
        <v>46.2008085</v>
      </c>
      <c r="R442" s="36">
        <f t="shared" si="463"/>
        <v>51.03200024999999</v>
      </c>
      <c r="S442" s="31">
        <f t="shared" si="464"/>
        <v>55.924089375</v>
      </c>
      <c r="T442" s="45"/>
      <c r="U442" s="32"/>
      <c r="V442" s="32"/>
      <c r="W442" s="43"/>
      <c r="X442" s="43"/>
      <c r="Y442" s="43"/>
      <c r="Z442" s="43"/>
      <c r="AA442" s="43"/>
      <c r="AB442" s="44"/>
      <c r="AC442" s="43"/>
      <c r="AD442" s="43"/>
      <c r="AE442" s="45"/>
      <c r="AF442" s="45"/>
      <c r="AG442" s="45"/>
      <c r="AH442" s="45"/>
      <c r="AI442" s="45"/>
      <c r="AJ442" s="45"/>
      <c r="AK442" s="35"/>
      <c r="AL442" s="42"/>
      <c r="AM442" s="42"/>
      <c r="AN442" s="42"/>
      <c r="AO442" s="42"/>
      <c r="AP442" s="42"/>
      <c r="AQ442" s="42"/>
      <c r="AR442" s="42"/>
      <c r="AS442" s="42"/>
      <c r="AT442" s="42"/>
      <c r="AU442" s="42"/>
      <c r="AV442" s="42"/>
      <c r="AW442" s="42"/>
      <c r="AX442" s="42"/>
      <c r="AY442" s="42"/>
      <c r="AZ442" s="42"/>
      <c r="BA442" s="42"/>
      <c r="BB442" s="42"/>
      <c r="BC442" s="42"/>
      <c r="BD442" s="42"/>
      <c r="BE442" s="42"/>
      <c r="BF442" s="42"/>
      <c r="BG442" s="42"/>
      <c r="BH442" s="42"/>
      <c r="BI442" s="42"/>
      <c r="BJ442" s="42"/>
      <c r="BK442" s="42"/>
      <c r="BL442" s="42"/>
      <c r="BM442" s="42"/>
      <c r="BN442" s="42"/>
      <c r="BO442" s="42"/>
      <c r="BP442" s="42"/>
      <c r="BQ442" s="42"/>
    </row>
    <row r="443" spans="1:69" s="41" customFormat="1" ht="12.75">
      <c r="A443" s="23"/>
      <c r="B443" s="23" t="s">
        <v>781</v>
      </c>
      <c r="C443" s="24" t="s">
        <v>782</v>
      </c>
      <c r="D443" s="25" t="s">
        <v>26</v>
      </c>
      <c r="E443" s="26">
        <v>33.72</v>
      </c>
      <c r="F443" s="26">
        <v>35.406</v>
      </c>
      <c r="G443" s="27">
        <v>38.9466</v>
      </c>
      <c r="H443" s="27">
        <v>48.955876200000006</v>
      </c>
      <c r="I443" s="28" t="s">
        <v>16</v>
      </c>
      <c r="J443" s="29">
        <f t="shared" si="455"/>
        <v>5</v>
      </c>
      <c r="K443" s="29">
        <f t="shared" si="456"/>
        <v>9.999999999999986</v>
      </c>
      <c r="L443" s="30">
        <f t="shared" si="457"/>
        <v>43.191779399999994</v>
      </c>
      <c r="M443" s="30">
        <f t="shared" si="458"/>
        <v>44.710696799999994</v>
      </c>
      <c r="N443" s="31">
        <f t="shared" si="459"/>
        <v>39.4529058</v>
      </c>
      <c r="O443" s="31">
        <f t="shared" si="460"/>
        <v>45.956988</v>
      </c>
      <c r="P443" s="31">
        <f t="shared" si="461"/>
        <v>49.072716</v>
      </c>
      <c r="Q443" s="31">
        <f t="shared" si="462"/>
        <v>44.3212308</v>
      </c>
      <c r="R443" s="36">
        <f t="shared" si="463"/>
        <v>48.955876200000006</v>
      </c>
      <c r="S443" s="31">
        <f t="shared" si="464"/>
        <v>53.6489415</v>
      </c>
      <c r="T443" s="45"/>
      <c r="U443" s="32"/>
      <c r="V443" s="32"/>
      <c r="W443" s="43"/>
      <c r="X443" s="43"/>
      <c r="Y443" s="43"/>
      <c r="Z443" s="43"/>
      <c r="AA443" s="43"/>
      <c r="AB443" s="44"/>
      <c r="AC443" s="43"/>
      <c r="AD443" s="43"/>
      <c r="AE443" s="45"/>
      <c r="AF443" s="45"/>
      <c r="AG443" s="45"/>
      <c r="AH443" s="45"/>
      <c r="AI443" s="45"/>
      <c r="AJ443" s="45"/>
      <c r="AK443" s="35"/>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c r="BM443" s="42"/>
      <c r="BN443" s="42"/>
      <c r="BO443" s="42"/>
      <c r="BP443" s="42"/>
      <c r="BQ443" s="42"/>
    </row>
    <row r="444" spans="1:69" s="41" customFormat="1" ht="12.75">
      <c r="A444" s="23"/>
      <c r="B444" s="23" t="s">
        <v>783</v>
      </c>
      <c r="C444" s="24" t="s">
        <v>784</v>
      </c>
      <c r="D444" s="25" t="s">
        <v>26</v>
      </c>
      <c r="E444" s="26">
        <v>50.76</v>
      </c>
      <c r="F444" s="26">
        <v>53.298</v>
      </c>
      <c r="G444" s="27">
        <v>58.6278</v>
      </c>
      <c r="H444" s="27">
        <v>73.6951446</v>
      </c>
      <c r="I444" s="28" t="s">
        <v>16</v>
      </c>
      <c r="J444" s="29">
        <f t="shared" si="455"/>
        <v>5</v>
      </c>
      <c r="K444" s="29">
        <f t="shared" si="456"/>
        <v>9.999999999999986</v>
      </c>
      <c r="L444" s="30">
        <f t="shared" si="457"/>
        <v>65.0182302</v>
      </c>
      <c r="M444" s="30">
        <f t="shared" si="458"/>
        <v>67.3047144</v>
      </c>
      <c r="N444" s="31">
        <f t="shared" si="459"/>
        <v>59.38996140000001</v>
      </c>
      <c r="O444" s="31">
        <f t="shared" si="460"/>
        <v>69.18080400000001</v>
      </c>
      <c r="P444" s="31">
        <f t="shared" si="461"/>
        <v>73.87102800000001</v>
      </c>
      <c r="Q444" s="31">
        <f t="shared" si="462"/>
        <v>66.7184364</v>
      </c>
      <c r="R444" s="36">
        <f t="shared" si="463"/>
        <v>73.6951446</v>
      </c>
      <c r="S444" s="31">
        <f t="shared" si="464"/>
        <v>80.7597945</v>
      </c>
      <c r="T444" s="45"/>
      <c r="U444" s="32"/>
      <c r="V444" s="32"/>
      <c r="W444" s="43"/>
      <c r="X444" s="43"/>
      <c r="Y444" s="43"/>
      <c r="Z444" s="43"/>
      <c r="AA444" s="43"/>
      <c r="AB444" s="44"/>
      <c r="AC444" s="43"/>
      <c r="AD444" s="43"/>
      <c r="AE444" s="45"/>
      <c r="AF444" s="45"/>
      <c r="AG444" s="45"/>
      <c r="AH444" s="45"/>
      <c r="AI444" s="45"/>
      <c r="AJ444" s="45"/>
      <c r="AK444" s="35"/>
      <c r="AL444" s="42"/>
      <c r="AM444" s="42"/>
      <c r="AN444" s="42"/>
      <c r="AO444" s="42"/>
      <c r="AP444" s="42"/>
      <c r="AQ444" s="42"/>
      <c r="AR444" s="42"/>
      <c r="AS444" s="42"/>
      <c r="AT444" s="42"/>
      <c r="AU444" s="42"/>
      <c r="AV444" s="42"/>
      <c r="AW444" s="42"/>
      <c r="AX444" s="42"/>
      <c r="AY444" s="42"/>
      <c r="AZ444" s="42"/>
      <c r="BA444" s="42"/>
      <c r="BB444" s="42"/>
      <c r="BC444" s="42"/>
      <c r="BD444" s="42"/>
      <c r="BE444" s="42"/>
      <c r="BF444" s="42"/>
      <c r="BG444" s="42"/>
      <c r="BH444" s="42"/>
      <c r="BI444" s="42"/>
      <c r="BJ444" s="42"/>
      <c r="BK444" s="42"/>
      <c r="BL444" s="42"/>
      <c r="BM444" s="42"/>
      <c r="BN444" s="42"/>
      <c r="BO444" s="42"/>
      <c r="BP444" s="42"/>
      <c r="BQ444" s="42"/>
    </row>
    <row r="445" spans="1:69" s="41" customFormat="1" ht="12.75">
      <c r="A445" s="23"/>
      <c r="B445" s="23" t="s">
        <v>785</v>
      </c>
      <c r="C445" s="24" t="s">
        <v>786</v>
      </c>
      <c r="D445" s="25" t="s">
        <v>26</v>
      </c>
      <c r="E445" s="26">
        <v>50.76</v>
      </c>
      <c r="F445" s="26">
        <v>53.298</v>
      </c>
      <c r="G445" s="27">
        <v>58.6278</v>
      </c>
      <c r="H445" s="27">
        <v>73.6951446</v>
      </c>
      <c r="I445" s="28" t="s">
        <v>16</v>
      </c>
      <c r="J445" s="29">
        <f t="shared" si="455"/>
        <v>5</v>
      </c>
      <c r="K445" s="29">
        <f t="shared" si="456"/>
        <v>9.999999999999986</v>
      </c>
      <c r="L445" s="30">
        <f t="shared" si="457"/>
        <v>65.0182302</v>
      </c>
      <c r="M445" s="30">
        <f t="shared" si="458"/>
        <v>67.3047144</v>
      </c>
      <c r="N445" s="31">
        <f t="shared" si="459"/>
        <v>59.38996140000001</v>
      </c>
      <c r="O445" s="31">
        <f t="shared" si="460"/>
        <v>69.18080400000001</v>
      </c>
      <c r="P445" s="31">
        <f t="shared" si="461"/>
        <v>73.87102800000001</v>
      </c>
      <c r="Q445" s="31">
        <f t="shared" si="462"/>
        <v>66.7184364</v>
      </c>
      <c r="R445" s="36">
        <f t="shared" si="463"/>
        <v>73.6951446</v>
      </c>
      <c r="S445" s="31">
        <f t="shared" si="464"/>
        <v>80.7597945</v>
      </c>
      <c r="T445" s="45"/>
      <c r="U445" s="32"/>
      <c r="V445" s="32"/>
      <c r="W445" s="43"/>
      <c r="X445" s="43"/>
      <c r="Y445" s="43"/>
      <c r="Z445" s="43"/>
      <c r="AA445" s="43"/>
      <c r="AB445" s="44"/>
      <c r="AC445" s="43"/>
      <c r="AD445" s="43"/>
      <c r="AE445" s="45"/>
      <c r="AF445" s="45"/>
      <c r="AG445" s="45"/>
      <c r="AH445" s="45"/>
      <c r="AI445" s="45"/>
      <c r="AJ445" s="45"/>
      <c r="AK445" s="35"/>
      <c r="AL445" s="42"/>
      <c r="AM445" s="42"/>
      <c r="AN445" s="42"/>
      <c r="AO445" s="42"/>
      <c r="AP445" s="42"/>
      <c r="AQ445" s="42"/>
      <c r="AR445" s="42"/>
      <c r="AS445" s="42"/>
      <c r="AT445" s="42"/>
      <c r="AU445" s="42"/>
      <c r="AV445" s="42"/>
      <c r="AW445" s="42"/>
      <c r="AX445" s="42"/>
      <c r="AY445" s="42"/>
      <c r="AZ445" s="42"/>
      <c r="BA445" s="42"/>
      <c r="BB445" s="42"/>
      <c r="BC445" s="42"/>
      <c r="BD445" s="42"/>
      <c r="BE445" s="42"/>
      <c r="BF445" s="42"/>
      <c r="BG445" s="42"/>
      <c r="BH445" s="42"/>
      <c r="BI445" s="42"/>
      <c r="BJ445" s="42"/>
      <c r="BK445" s="42"/>
      <c r="BL445" s="42"/>
      <c r="BM445" s="42"/>
      <c r="BN445" s="42"/>
      <c r="BO445" s="42"/>
      <c r="BP445" s="42"/>
      <c r="BQ445" s="42"/>
    </row>
    <row r="446" spans="1:69" s="41" customFormat="1" ht="12.75">
      <c r="A446" s="23"/>
      <c r="B446" s="23" t="s">
        <v>787</v>
      </c>
      <c r="C446" s="24" t="s">
        <v>788</v>
      </c>
      <c r="D446" s="25" t="s">
        <v>26</v>
      </c>
      <c r="E446" s="26">
        <v>45.74</v>
      </c>
      <c r="F446" s="26">
        <v>48.027</v>
      </c>
      <c r="G446" s="27">
        <v>52.8297</v>
      </c>
      <c r="H446" s="27">
        <v>66.4069329</v>
      </c>
      <c r="I446" s="28" t="s">
        <v>16</v>
      </c>
      <c r="J446" s="29">
        <f t="shared" si="455"/>
        <v>5</v>
      </c>
      <c r="K446" s="29">
        <f t="shared" si="456"/>
        <v>10.000000000000014</v>
      </c>
      <c r="L446" s="30">
        <f t="shared" si="457"/>
        <v>58.5881373</v>
      </c>
      <c r="M446" s="30">
        <f t="shared" si="458"/>
        <v>60.6484956</v>
      </c>
      <c r="N446" s="31">
        <f t="shared" si="459"/>
        <v>53.516486099999995</v>
      </c>
      <c r="O446" s="31">
        <f t="shared" si="460"/>
        <v>62.339045999999996</v>
      </c>
      <c r="P446" s="31">
        <f t="shared" si="461"/>
        <v>66.565422</v>
      </c>
      <c r="Q446" s="31">
        <f t="shared" si="462"/>
        <v>60.1201986</v>
      </c>
      <c r="R446" s="36">
        <f t="shared" si="463"/>
        <v>66.4069329</v>
      </c>
      <c r="S446" s="31">
        <f t="shared" si="464"/>
        <v>72.77291175</v>
      </c>
      <c r="T446" s="45"/>
      <c r="U446" s="32"/>
      <c r="V446" s="32"/>
      <c r="W446" s="43"/>
      <c r="X446" s="43"/>
      <c r="Y446" s="43"/>
      <c r="Z446" s="43"/>
      <c r="AA446" s="43"/>
      <c r="AB446" s="44"/>
      <c r="AC446" s="43"/>
      <c r="AD446" s="43"/>
      <c r="AE446" s="45"/>
      <c r="AF446" s="45"/>
      <c r="AG446" s="45"/>
      <c r="AH446" s="45"/>
      <c r="AI446" s="45"/>
      <c r="AJ446" s="45"/>
      <c r="AK446" s="35"/>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row>
    <row r="447" spans="1:69" s="41" customFormat="1" ht="12.75">
      <c r="A447" s="23"/>
      <c r="B447" s="23" t="s">
        <v>789</v>
      </c>
      <c r="C447" s="24" t="s">
        <v>790</v>
      </c>
      <c r="D447" s="25" t="s">
        <v>26</v>
      </c>
      <c r="E447" s="26">
        <v>24.93</v>
      </c>
      <c r="F447" s="26">
        <v>26.1765</v>
      </c>
      <c r="G447" s="27">
        <v>28.79415</v>
      </c>
      <c r="H447" s="27">
        <v>36.19424655</v>
      </c>
      <c r="I447" s="28" t="s">
        <v>16</v>
      </c>
      <c r="J447" s="29">
        <f t="shared" si="455"/>
        <v>5</v>
      </c>
      <c r="K447" s="29">
        <f t="shared" si="456"/>
        <v>9.999999999999986</v>
      </c>
      <c r="L447" s="30">
        <f t="shared" si="457"/>
        <v>31.93271235</v>
      </c>
      <c r="M447" s="30">
        <f t="shared" si="458"/>
        <v>33.055684199999995</v>
      </c>
      <c r="N447" s="31">
        <f t="shared" si="459"/>
        <v>29.168473950000003</v>
      </c>
      <c r="O447" s="31">
        <f t="shared" si="460"/>
        <v>33.977097</v>
      </c>
      <c r="P447" s="31">
        <f t="shared" si="461"/>
        <v>36.280629000000005</v>
      </c>
      <c r="Q447" s="31">
        <f t="shared" si="462"/>
        <v>32.76774270000001</v>
      </c>
      <c r="R447" s="36">
        <f t="shared" si="463"/>
        <v>36.19424655</v>
      </c>
      <c r="S447" s="31">
        <f t="shared" si="464"/>
        <v>39.66394162500001</v>
      </c>
      <c r="T447" s="45"/>
      <c r="U447" s="32"/>
      <c r="V447" s="32"/>
      <c r="W447" s="43"/>
      <c r="X447" s="43"/>
      <c r="Y447" s="43"/>
      <c r="Z447" s="43"/>
      <c r="AA447" s="43"/>
      <c r="AB447" s="44"/>
      <c r="AC447" s="43"/>
      <c r="AD447" s="43"/>
      <c r="AE447" s="45"/>
      <c r="AF447" s="45"/>
      <c r="AG447" s="45"/>
      <c r="AH447" s="45"/>
      <c r="AI447" s="45"/>
      <c r="AJ447" s="45"/>
      <c r="AK447" s="35"/>
      <c r="AL447" s="42"/>
      <c r="AM447" s="42"/>
      <c r="AN447" s="42"/>
      <c r="AO447" s="42"/>
      <c r="AP447" s="42"/>
      <c r="AQ447" s="42"/>
      <c r="AR447" s="42"/>
      <c r="AS447" s="42"/>
      <c r="AT447" s="42"/>
      <c r="AU447" s="42"/>
      <c r="AV447" s="42"/>
      <c r="AW447" s="42"/>
      <c r="AX447" s="42"/>
      <c r="AY447" s="42"/>
      <c r="AZ447" s="42"/>
      <c r="BA447" s="42"/>
      <c r="BB447" s="42"/>
      <c r="BC447" s="42"/>
      <c r="BD447" s="42"/>
      <c r="BE447" s="42"/>
      <c r="BF447" s="42"/>
      <c r="BG447" s="42"/>
      <c r="BH447" s="42"/>
      <c r="BI447" s="42"/>
      <c r="BJ447" s="42"/>
      <c r="BK447" s="42"/>
      <c r="BL447" s="42"/>
      <c r="BM447" s="42"/>
      <c r="BN447" s="42"/>
      <c r="BO447" s="42"/>
      <c r="BP447" s="42"/>
      <c r="BQ447" s="42"/>
    </row>
    <row r="448" spans="1:69" s="41" customFormat="1" ht="12.75">
      <c r="A448" s="23"/>
      <c r="B448" s="23" t="s">
        <v>791</v>
      </c>
      <c r="C448" s="24" t="s">
        <v>792</v>
      </c>
      <c r="D448" s="25" t="s">
        <v>26</v>
      </c>
      <c r="E448" s="26">
        <v>34.65</v>
      </c>
      <c r="F448" s="26">
        <v>36.3825</v>
      </c>
      <c r="G448" s="27">
        <v>40.02075</v>
      </c>
      <c r="H448" s="27">
        <v>50.306082749999995</v>
      </c>
      <c r="I448" s="28" t="s">
        <v>16</v>
      </c>
      <c r="J448" s="29">
        <f t="shared" si="455"/>
        <v>5</v>
      </c>
      <c r="K448" s="29">
        <f t="shared" si="456"/>
        <v>10.000000000000014</v>
      </c>
      <c r="L448" s="30">
        <f t="shared" si="457"/>
        <v>44.38301175</v>
      </c>
      <c r="M448" s="30">
        <f t="shared" si="458"/>
        <v>45.94382099999999</v>
      </c>
      <c r="N448" s="31">
        <f t="shared" si="459"/>
        <v>40.54101974999999</v>
      </c>
      <c r="O448" s="31">
        <f t="shared" si="460"/>
        <v>47.224484999999994</v>
      </c>
      <c r="P448" s="31">
        <f t="shared" si="461"/>
        <v>50.426145</v>
      </c>
      <c r="Q448" s="31">
        <f t="shared" si="462"/>
        <v>45.5436135</v>
      </c>
      <c r="R448" s="36">
        <f t="shared" si="463"/>
        <v>50.306082749999995</v>
      </c>
      <c r="S448" s="31">
        <f t="shared" si="464"/>
        <v>55.128583125</v>
      </c>
      <c r="T448" s="45"/>
      <c r="U448" s="32"/>
      <c r="V448" s="32"/>
      <c r="W448" s="43"/>
      <c r="X448" s="43"/>
      <c r="Y448" s="43"/>
      <c r="Z448" s="43"/>
      <c r="AA448" s="43"/>
      <c r="AB448" s="44"/>
      <c r="AC448" s="43"/>
      <c r="AD448" s="43"/>
      <c r="AE448" s="45"/>
      <c r="AF448" s="45"/>
      <c r="AG448" s="45"/>
      <c r="AH448" s="45"/>
      <c r="AI448" s="45"/>
      <c r="AJ448" s="45"/>
      <c r="AK448" s="35"/>
      <c r="AL448" s="42"/>
      <c r="AM448" s="42"/>
      <c r="AN448" s="42"/>
      <c r="AO448" s="42"/>
      <c r="AP448" s="42"/>
      <c r="AQ448" s="42"/>
      <c r="AR448" s="42"/>
      <c r="AS448" s="42"/>
      <c r="AT448" s="42"/>
      <c r="AU448" s="42"/>
      <c r="AV448" s="42"/>
      <c r="AW448" s="42"/>
      <c r="AX448" s="42"/>
      <c r="AY448" s="42"/>
      <c r="AZ448" s="42"/>
      <c r="BA448" s="42"/>
      <c r="BB448" s="42"/>
      <c r="BC448" s="42"/>
      <c r="BD448" s="42"/>
      <c r="BE448" s="42"/>
      <c r="BF448" s="42"/>
      <c r="BG448" s="42"/>
      <c r="BH448" s="42"/>
      <c r="BI448" s="42"/>
      <c r="BJ448" s="42"/>
      <c r="BK448" s="42"/>
      <c r="BL448" s="42"/>
      <c r="BM448" s="42"/>
      <c r="BN448" s="42"/>
      <c r="BO448" s="42"/>
      <c r="BP448" s="42"/>
      <c r="BQ448" s="42"/>
    </row>
    <row r="449" spans="1:69" s="41" customFormat="1" ht="12.75">
      <c r="A449" s="23"/>
      <c r="B449" s="23" t="s">
        <v>793</v>
      </c>
      <c r="C449" s="24" t="s">
        <v>794</v>
      </c>
      <c r="D449" s="25" t="s">
        <v>26</v>
      </c>
      <c r="E449" s="26">
        <v>32.36</v>
      </c>
      <c r="F449" s="26">
        <v>33.978</v>
      </c>
      <c r="G449" s="27">
        <v>37.3758</v>
      </c>
      <c r="H449" s="27">
        <v>46.9813806</v>
      </c>
      <c r="I449" s="28" t="s">
        <v>16</v>
      </c>
      <c r="J449" s="29">
        <f t="shared" si="455"/>
        <v>5</v>
      </c>
      <c r="K449" s="29">
        <f t="shared" si="456"/>
        <v>9.999999999999986</v>
      </c>
      <c r="L449" s="30">
        <f t="shared" si="457"/>
        <v>41.449762199999995</v>
      </c>
      <c r="M449" s="30">
        <f t="shared" si="458"/>
        <v>42.9074184</v>
      </c>
      <c r="N449" s="31">
        <f t="shared" si="459"/>
        <v>37.8616854</v>
      </c>
      <c r="O449" s="31">
        <f t="shared" si="460"/>
        <v>44.103443999999996</v>
      </c>
      <c r="P449" s="31">
        <f t="shared" si="461"/>
        <v>47.093508</v>
      </c>
      <c r="Q449" s="31">
        <f t="shared" si="462"/>
        <v>42.5336604</v>
      </c>
      <c r="R449" s="36">
        <f t="shared" si="463"/>
        <v>46.9813806</v>
      </c>
      <c r="S449" s="31">
        <f t="shared" si="464"/>
        <v>51.4851645</v>
      </c>
      <c r="T449" s="45"/>
      <c r="U449" s="32"/>
      <c r="V449" s="32"/>
      <c r="W449" s="43"/>
      <c r="X449" s="43"/>
      <c r="Y449" s="43"/>
      <c r="Z449" s="43"/>
      <c r="AA449" s="43"/>
      <c r="AB449" s="44"/>
      <c r="AC449" s="43"/>
      <c r="AD449" s="43"/>
      <c r="AE449" s="45"/>
      <c r="AF449" s="45"/>
      <c r="AG449" s="45"/>
      <c r="AH449" s="45"/>
      <c r="AI449" s="45"/>
      <c r="AJ449" s="45"/>
      <c r="AK449" s="35"/>
      <c r="AL449" s="42"/>
      <c r="AM449" s="42"/>
      <c r="AN449" s="42"/>
      <c r="AO449" s="42"/>
      <c r="AP449" s="42"/>
      <c r="AQ449" s="42"/>
      <c r="AR449" s="42"/>
      <c r="AS449" s="42"/>
      <c r="AT449" s="42"/>
      <c r="AU449" s="42"/>
      <c r="AV449" s="42"/>
      <c r="AW449" s="42"/>
      <c r="AX449" s="42"/>
      <c r="AY449" s="42"/>
      <c r="AZ449" s="42"/>
      <c r="BA449" s="42"/>
      <c r="BB449" s="42"/>
      <c r="BC449" s="42"/>
      <c r="BD449" s="42"/>
      <c r="BE449" s="42"/>
      <c r="BF449" s="42"/>
      <c r="BG449" s="42"/>
      <c r="BH449" s="42"/>
      <c r="BI449" s="42"/>
      <c r="BJ449" s="42"/>
      <c r="BK449" s="42"/>
      <c r="BL449" s="42"/>
      <c r="BM449" s="42"/>
      <c r="BN449" s="42"/>
      <c r="BO449" s="42"/>
      <c r="BP449" s="42"/>
      <c r="BQ449" s="42"/>
    </row>
    <row r="450" spans="1:69" s="41" customFormat="1" ht="12.75">
      <c r="A450" s="23"/>
      <c r="B450" s="23" t="s">
        <v>795</v>
      </c>
      <c r="C450" s="24" t="s">
        <v>796</v>
      </c>
      <c r="D450" s="25" t="s">
        <v>26</v>
      </c>
      <c r="E450" s="26">
        <v>18.48</v>
      </c>
      <c r="F450" s="26">
        <v>19.404</v>
      </c>
      <c r="G450" s="27">
        <v>21.3444</v>
      </c>
      <c r="H450" s="27">
        <v>26.829910799999997</v>
      </c>
      <c r="I450" s="28" t="s">
        <v>16</v>
      </c>
      <c r="J450" s="29">
        <f t="shared" si="455"/>
        <v>5</v>
      </c>
      <c r="K450" s="29">
        <f t="shared" si="456"/>
        <v>10.000000000000014</v>
      </c>
      <c r="L450" s="30">
        <f t="shared" si="457"/>
        <v>23.6709396</v>
      </c>
      <c r="M450" s="30">
        <f t="shared" si="458"/>
        <v>24.5033712</v>
      </c>
      <c r="N450" s="31">
        <f t="shared" si="459"/>
        <v>21.621877199999993</v>
      </c>
      <c r="O450" s="31">
        <f t="shared" si="460"/>
        <v>25.186391999999998</v>
      </c>
      <c r="P450" s="31">
        <f t="shared" si="461"/>
        <v>26.893943999999998</v>
      </c>
      <c r="Q450" s="31">
        <f t="shared" si="462"/>
        <v>24.289927199999997</v>
      </c>
      <c r="R450" s="36">
        <f t="shared" si="463"/>
        <v>26.829910799999997</v>
      </c>
      <c r="S450" s="31">
        <f t="shared" si="464"/>
        <v>29.401911</v>
      </c>
      <c r="T450" s="45"/>
      <c r="U450" s="32"/>
      <c r="V450" s="32"/>
      <c r="W450" s="43"/>
      <c r="X450" s="43"/>
      <c r="Y450" s="43"/>
      <c r="Z450" s="43"/>
      <c r="AA450" s="43"/>
      <c r="AB450" s="44"/>
      <c r="AC450" s="43"/>
      <c r="AD450" s="43"/>
      <c r="AE450" s="45"/>
      <c r="AF450" s="45"/>
      <c r="AG450" s="45"/>
      <c r="AH450" s="45"/>
      <c r="AI450" s="45"/>
      <c r="AJ450" s="45"/>
      <c r="AK450" s="35"/>
      <c r="AL450" s="42"/>
      <c r="AM450" s="42"/>
      <c r="AN450" s="42"/>
      <c r="AO450" s="42"/>
      <c r="AP450" s="42"/>
      <c r="AQ450" s="42"/>
      <c r="AR450" s="42"/>
      <c r="AS450" s="42"/>
      <c r="AT450" s="42"/>
      <c r="AU450" s="42"/>
      <c r="AV450" s="42"/>
      <c r="AW450" s="42"/>
      <c r="AX450" s="42"/>
      <c r="AY450" s="42"/>
      <c r="AZ450" s="42"/>
      <c r="BA450" s="42"/>
      <c r="BB450" s="42"/>
      <c r="BC450" s="42"/>
      <c r="BD450" s="42"/>
      <c r="BE450" s="42"/>
      <c r="BF450" s="42"/>
      <c r="BG450" s="42"/>
      <c r="BH450" s="42"/>
      <c r="BI450" s="42"/>
      <c r="BJ450" s="42"/>
      <c r="BK450" s="42"/>
      <c r="BL450" s="42"/>
      <c r="BM450" s="42"/>
      <c r="BN450" s="42"/>
      <c r="BO450" s="42"/>
      <c r="BP450" s="42"/>
      <c r="BQ450" s="42"/>
    </row>
    <row r="451" spans="1:69" s="41" customFormat="1" ht="12.75">
      <c r="A451" s="23"/>
      <c r="B451" s="23" t="s">
        <v>797</v>
      </c>
      <c r="C451" s="24" t="s">
        <v>798</v>
      </c>
      <c r="D451" s="25" t="s">
        <v>26</v>
      </c>
      <c r="E451" s="26">
        <v>32.36</v>
      </c>
      <c r="F451" s="26">
        <v>33.978</v>
      </c>
      <c r="G451" s="27">
        <v>37.3758</v>
      </c>
      <c r="H451" s="27">
        <v>46.9813806</v>
      </c>
      <c r="I451" s="28" t="s">
        <v>16</v>
      </c>
      <c r="J451" s="29">
        <f t="shared" si="455"/>
        <v>5</v>
      </c>
      <c r="K451" s="29">
        <f t="shared" si="456"/>
        <v>9.999999999999986</v>
      </c>
      <c r="L451" s="30">
        <f t="shared" si="457"/>
        <v>41.449762199999995</v>
      </c>
      <c r="M451" s="30">
        <f t="shared" si="458"/>
        <v>42.9074184</v>
      </c>
      <c r="N451" s="31">
        <f t="shared" si="459"/>
        <v>37.8616854</v>
      </c>
      <c r="O451" s="31">
        <f t="shared" si="460"/>
        <v>44.103443999999996</v>
      </c>
      <c r="P451" s="31">
        <f t="shared" si="461"/>
        <v>47.093508</v>
      </c>
      <c r="Q451" s="31">
        <f t="shared" si="462"/>
        <v>42.5336604</v>
      </c>
      <c r="R451" s="36">
        <f t="shared" si="463"/>
        <v>46.9813806</v>
      </c>
      <c r="S451" s="31">
        <f t="shared" si="464"/>
        <v>51.4851645</v>
      </c>
      <c r="T451" s="45"/>
      <c r="U451" s="32"/>
      <c r="V451" s="32"/>
      <c r="W451" s="43"/>
      <c r="X451" s="43"/>
      <c r="Y451" s="43"/>
      <c r="Z451" s="43"/>
      <c r="AA451" s="43"/>
      <c r="AB451" s="44"/>
      <c r="AC451" s="43"/>
      <c r="AD451" s="43"/>
      <c r="AE451" s="45"/>
      <c r="AF451" s="45"/>
      <c r="AG451" s="45"/>
      <c r="AH451" s="45"/>
      <c r="AI451" s="45"/>
      <c r="AJ451" s="45"/>
      <c r="AK451" s="35"/>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c r="BI451" s="42"/>
      <c r="BJ451" s="42"/>
      <c r="BK451" s="42"/>
      <c r="BL451" s="42"/>
      <c r="BM451" s="42"/>
      <c r="BN451" s="42"/>
      <c r="BO451" s="42"/>
      <c r="BP451" s="42"/>
      <c r="BQ451" s="42"/>
    </row>
    <row r="452" spans="1:69" s="41" customFormat="1" ht="12.75">
      <c r="A452" s="23"/>
      <c r="B452" s="23" t="s">
        <v>799</v>
      </c>
      <c r="C452" s="24" t="s">
        <v>800</v>
      </c>
      <c r="D452" s="25" t="s">
        <v>26</v>
      </c>
      <c r="E452" s="26">
        <v>41.6</v>
      </c>
      <c r="F452" s="26">
        <v>43.68</v>
      </c>
      <c r="G452" s="27">
        <v>48.048</v>
      </c>
      <c r="H452" s="27">
        <v>60.396336</v>
      </c>
      <c r="I452" s="28" t="s">
        <v>16</v>
      </c>
      <c r="J452" s="29">
        <f t="shared" si="455"/>
        <v>5</v>
      </c>
      <c r="K452" s="29">
        <f t="shared" si="456"/>
        <v>10.000000000000014</v>
      </c>
      <c r="L452" s="30">
        <f t="shared" si="457"/>
        <v>53.285232</v>
      </c>
      <c r="M452" s="30">
        <f t="shared" si="458"/>
        <v>55.159104</v>
      </c>
      <c r="N452" s="31">
        <f t="shared" si="459"/>
        <v>48.672624</v>
      </c>
      <c r="O452" s="31">
        <f t="shared" si="460"/>
        <v>56.696639999999995</v>
      </c>
      <c r="P452" s="31">
        <f t="shared" si="461"/>
        <v>60.540479999999995</v>
      </c>
      <c r="Q452" s="31">
        <f t="shared" si="462"/>
        <v>54.678624</v>
      </c>
      <c r="R452" s="36">
        <f t="shared" si="463"/>
        <v>60.396336</v>
      </c>
      <c r="S452" s="31">
        <f t="shared" si="464"/>
        <v>66.18612</v>
      </c>
      <c r="T452" s="45"/>
      <c r="U452" s="32"/>
      <c r="V452" s="32"/>
      <c r="W452" s="43"/>
      <c r="X452" s="43"/>
      <c r="Y452" s="43"/>
      <c r="Z452" s="43"/>
      <c r="AA452" s="43"/>
      <c r="AB452" s="44"/>
      <c r="AC452" s="43"/>
      <c r="AD452" s="43"/>
      <c r="AE452" s="45"/>
      <c r="AF452" s="45"/>
      <c r="AG452" s="45"/>
      <c r="AH452" s="45"/>
      <c r="AI452" s="45"/>
      <c r="AJ452" s="45"/>
      <c r="AK452" s="35"/>
      <c r="AL452" s="42"/>
      <c r="AM452" s="42"/>
      <c r="AN452" s="42"/>
      <c r="AO452" s="42"/>
      <c r="AP452" s="42"/>
      <c r="AQ452" s="42"/>
      <c r="AR452" s="42"/>
      <c r="AS452" s="42"/>
      <c r="AT452" s="42"/>
      <c r="AU452" s="42"/>
      <c r="AV452" s="42"/>
      <c r="AW452" s="42"/>
      <c r="AX452" s="42"/>
      <c r="AY452" s="42"/>
      <c r="AZ452" s="42"/>
      <c r="BA452" s="42"/>
      <c r="BB452" s="42"/>
      <c r="BC452" s="42"/>
      <c r="BD452" s="42"/>
      <c r="BE452" s="42"/>
      <c r="BF452" s="42"/>
      <c r="BG452" s="42"/>
      <c r="BH452" s="42"/>
      <c r="BI452" s="42"/>
      <c r="BJ452" s="42"/>
      <c r="BK452" s="42"/>
      <c r="BL452" s="42"/>
      <c r="BM452" s="42"/>
      <c r="BN452" s="42"/>
      <c r="BO452" s="42"/>
      <c r="BP452" s="42"/>
      <c r="BQ452" s="42"/>
    </row>
    <row r="453" spans="1:69" s="41" customFormat="1" ht="12.75">
      <c r="A453" s="23"/>
      <c r="B453" s="23" t="s">
        <v>801</v>
      </c>
      <c r="C453" s="24" t="s">
        <v>802</v>
      </c>
      <c r="D453" s="25" t="s">
        <v>26</v>
      </c>
      <c r="E453" s="26">
        <v>22.31</v>
      </c>
      <c r="F453" s="26">
        <v>23.4255</v>
      </c>
      <c r="G453" s="27">
        <v>25.76805</v>
      </c>
      <c r="H453" s="27">
        <v>32.39043885</v>
      </c>
      <c r="I453" s="28" t="s">
        <v>16</v>
      </c>
      <c r="J453" s="29">
        <f t="shared" si="455"/>
        <v>5</v>
      </c>
      <c r="K453" s="29">
        <f t="shared" si="456"/>
        <v>9.999999999999986</v>
      </c>
      <c r="L453" s="30">
        <f t="shared" si="457"/>
        <v>28.57676745</v>
      </c>
      <c r="M453" s="30">
        <f t="shared" si="458"/>
        <v>29.581721399999996</v>
      </c>
      <c r="N453" s="31">
        <f t="shared" si="459"/>
        <v>26.103034649999998</v>
      </c>
      <c r="O453" s="31">
        <f t="shared" si="460"/>
        <v>30.406299000000004</v>
      </c>
      <c r="P453" s="31">
        <f t="shared" si="461"/>
        <v>32.467743</v>
      </c>
      <c r="Q453" s="31">
        <f t="shared" si="462"/>
        <v>29.3240409</v>
      </c>
      <c r="R453" s="36">
        <f t="shared" si="463"/>
        <v>32.39043885</v>
      </c>
      <c r="S453" s="31">
        <f t="shared" si="464"/>
        <v>35.495488875</v>
      </c>
      <c r="T453" s="45"/>
      <c r="U453" s="32"/>
      <c r="V453" s="32"/>
      <c r="W453" s="43"/>
      <c r="X453" s="43"/>
      <c r="Y453" s="43"/>
      <c r="Z453" s="43"/>
      <c r="AA453" s="43"/>
      <c r="AB453" s="44"/>
      <c r="AC453" s="43"/>
      <c r="AD453" s="43"/>
      <c r="AE453" s="45"/>
      <c r="AF453" s="45"/>
      <c r="AG453" s="45"/>
      <c r="AH453" s="45"/>
      <c r="AI453" s="45"/>
      <c r="AJ453" s="45"/>
      <c r="AK453" s="35"/>
      <c r="AL453" s="42"/>
      <c r="AM453" s="42"/>
      <c r="AN453" s="42"/>
      <c r="AO453" s="42"/>
      <c r="AP453" s="42"/>
      <c r="AQ453" s="42"/>
      <c r="AR453" s="42"/>
      <c r="AS453" s="42"/>
      <c r="AT453" s="42"/>
      <c r="AU453" s="42"/>
      <c r="AV453" s="42"/>
      <c r="AW453" s="42"/>
      <c r="AX453" s="42"/>
      <c r="AY453" s="42"/>
      <c r="AZ453" s="42"/>
      <c r="BA453" s="42"/>
      <c r="BB453" s="42"/>
      <c r="BC453" s="42"/>
      <c r="BD453" s="42"/>
      <c r="BE453" s="42"/>
      <c r="BF453" s="42"/>
      <c r="BG453" s="42"/>
      <c r="BH453" s="42"/>
      <c r="BI453" s="42"/>
      <c r="BJ453" s="42"/>
      <c r="BK453" s="42"/>
      <c r="BL453" s="42"/>
      <c r="BM453" s="42"/>
      <c r="BN453" s="42"/>
      <c r="BO453" s="42"/>
      <c r="BP453" s="42"/>
      <c r="BQ453" s="42"/>
    </row>
    <row r="454" spans="1:69" s="41" customFormat="1" ht="12.75">
      <c r="A454" s="23"/>
      <c r="B454" s="23" t="s">
        <v>803</v>
      </c>
      <c r="C454" s="24" t="s">
        <v>804</v>
      </c>
      <c r="D454" s="25" t="s">
        <v>26</v>
      </c>
      <c r="E454" s="26">
        <v>41.6</v>
      </c>
      <c r="F454" s="26">
        <v>43.68</v>
      </c>
      <c r="G454" s="27">
        <v>48.048</v>
      </c>
      <c r="H454" s="27">
        <v>60.396336</v>
      </c>
      <c r="I454" s="28" t="s">
        <v>16</v>
      </c>
      <c r="J454" s="29">
        <f t="shared" si="455"/>
        <v>5</v>
      </c>
      <c r="K454" s="29">
        <f t="shared" si="456"/>
        <v>10.000000000000014</v>
      </c>
      <c r="L454" s="30">
        <f t="shared" si="457"/>
        <v>53.285232</v>
      </c>
      <c r="M454" s="30">
        <f t="shared" si="458"/>
        <v>55.159104</v>
      </c>
      <c r="N454" s="31">
        <f t="shared" si="459"/>
        <v>48.672624</v>
      </c>
      <c r="O454" s="31">
        <f t="shared" si="460"/>
        <v>56.696639999999995</v>
      </c>
      <c r="P454" s="31">
        <f t="shared" si="461"/>
        <v>60.540479999999995</v>
      </c>
      <c r="Q454" s="31">
        <f t="shared" si="462"/>
        <v>54.678624</v>
      </c>
      <c r="R454" s="36">
        <f t="shared" si="463"/>
        <v>60.396336</v>
      </c>
      <c r="S454" s="31">
        <f t="shared" si="464"/>
        <v>66.18612</v>
      </c>
      <c r="T454" s="45"/>
      <c r="U454" s="32"/>
      <c r="V454" s="32"/>
      <c r="W454" s="43"/>
      <c r="X454" s="43"/>
      <c r="Y454" s="43"/>
      <c r="Z454" s="43"/>
      <c r="AA454" s="43"/>
      <c r="AB454" s="44"/>
      <c r="AC454" s="43"/>
      <c r="AD454" s="43"/>
      <c r="AE454" s="45"/>
      <c r="AF454" s="45"/>
      <c r="AG454" s="45"/>
      <c r="AH454" s="45"/>
      <c r="AI454" s="45"/>
      <c r="AJ454" s="45"/>
      <c r="AK454" s="35"/>
      <c r="AL454" s="42"/>
      <c r="AM454" s="42"/>
      <c r="AN454" s="42"/>
      <c r="AO454" s="42"/>
      <c r="AP454" s="42"/>
      <c r="AQ454" s="42"/>
      <c r="AR454" s="42"/>
      <c r="AS454" s="42"/>
      <c r="AT454" s="42"/>
      <c r="AU454" s="42"/>
      <c r="AV454" s="42"/>
      <c r="AW454" s="42"/>
      <c r="AX454" s="42"/>
      <c r="AY454" s="42"/>
      <c r="AZ454" s="42"/>
      <c r="BA454" s="42"/>
      <c r="BB454" s="42"/>
      <c r="BC454" s="42"/>
      <c r="BD454" s="42"/>
      <c r="BE454" s="42"/>
      <c r="BF454" s="42"/>
      <c r="BG454" s="42"/>
      <c r="BH454" s="42"/>
      <c r="BI454" s="42"/>
      <c r="BJ454" s="42"/>
      <c r="BK454" s="42"/>
      <c r="BL454" s="42"/>
      <c r="BM454" s="42"/>
      <c r="BN454" s="42"/>
      <c r="BO454" s="42"/>
      <c r="BP454" s="42"/>
      <c r="BQ454" s="42"/>
    </row>
    <row r="455" spans="1:69" s="41" customFormat="1" ht="12.75">
      <c r="A455" s="23"/>
      <c r="B455" s="23" t="s">
        <v>805</v>
      </c>
      <c r="C455" s="24" t="s">
        <v>806</v>
      </c>
      <c r="D455" s="25" t="s">
        <v>26</v>
      </c>
      <c r="E455" s="26">
        <v>34.65</v>
      </c>
      <c r="F455" s="26">
        <v>36.3825</v>
      </c>
      <c r="G455" s="27">
        <v>40.02075</v>
      </c>
      <c r="H455" s="27">
        <v>50.306082749999995</v>
      </c>
      <c r="I455" s="28" t="s">
        <v>16</v>
      </c>
      <c r="J455" s="29">
        <f t="shared" si="455"/>
        <v>5</v>
      </c>
      <c r="K455" s="29">
        <f t="shared" si="456"/>
        <v>10.000000000000014</v>
      </c>
      <c r="L455" s="30">
        <f t="shared" si="457"/>
        <v>44.38301175</v>
      </c>
      <c r="M455" s="30">
        <f t="shared" si="458"/>
        <v>45.94382099999999</v>
      </c>
      <c r="N455" s="31">
        <f t="shared" si="459"/>
        <v>40.54101974999999</v>
      </c>
      <c r="O455" s="31">
        <f t="shared" si="460"/>
        <v>47.224484999999994</v>
      </c>
      <c r="P455" s="31">
        <f t="shared" si="461"/>
        <v>50.426145</v>
      </c>
      <c r="Q455" s="31">
        <f t="shared" si="462"/>
        <v>45.5436135</v>
      </c>
      <c r="R455" s="36">
        <f t="shared" si="463"/>
        <v>50.306082749999995</v>
      </c>
      <c r="S455" s="31">
        <f t="shared" si="464"/>
        <v>55.128583125</v>
      </c>
      <c r="T455" s="45"/>
      <c r="U455" s="32"/>
      <c r="V455" s="32"/>
      <c r="W455" s="20"/>
      <c r="X455" s="20"/>
      <c r="Y455" s="20"/>
      <c r="Z455" s="20"/>
      <c r="AA455" s="20"/>
      <c r="AB455" s="21"/>
      <c r="AC455" s="20"/>
      <c r="AD455" s="20"/>
      <c r="AE455" s="45"/>
      <c r="AF455" s="45"/>
      <c r="AG455" s="45"/>
      <c r="AH455" s="45"/>
      <c r="AI455" s="45"/>
      <c r="AJ455" s="45"/>
      <c r="AK455" s="35"/>
      <c r="AL455" s="42"/>
      <c r="AM455" s="42"/>
      <c r="AN455" s="42"/>
      <c r="AO455" s="42"/>
      <c r="AP455" s="42"/>
      <c r="AQ455" s="42"/>
      <c r="AR455" s="42"/>
      <c r="AS455" s="42"/>
      <c r="AT455" s="42"/>
      <c r="AU455" s="42"/>
      <c r="AV455" s="42"/>
      <c r="AW455" s="42"/>
      <c r="AX455" s="42"/>
      <c r="AY455" s="42"/>
      <c r="AZ455" s="42"/>
      <c r="BA455" s="42"/>
      <c r="BB455" s="42"/>
      <c r="BC455" s="42"/>
      <c r="BD455" s="42"/>
      <c r="BE455" s="42"/>
      <c r="BF455" s="42"/>
      <c r="BG455" s="42"/>
      <c r="BH455" s="42"/>
      <c r="BI455" s="42"/>
      <c r="BJ455" s="42"/>
      <c r="BK455" s="42"/>
      <c r="BL455" s="42"/>
      <c r="BM455" s="42"/>
      <c r="BN455" s="42"/>
      <c r="BO455" s="42"/>
      <c r="BP455" s="42"/>
      <c r="BQ455" s="42"/>
    </row>
    <row r="456" spans="1:69" s="41" customFormat="1" ht="25.5">
      <c r="A456" s="23"/>
      <c r="B456" s="23" t="s">
        <v>807</v>
      </c>
      <c r="C456" s="24" t="s">
        <v>808</v>
      </c>
      <c r="D456" s="25" t="s">
        <v>26</v>
      </c>
      <c r="E456" s="26">
        <v>43.7</v>
      </c>
      <c r="F456" s="26">
        <v>45.885</v>
      </c>
      <c r="G456" s="27">
        <v>50.4735</v>
      </c>
      <c r="H456" s="27">
        <v>63.445189500000005</v>
      </c>
      <c r="I456" s="28" t="s">
        <v>16</v>
      </c>
      <c r="J456" s="29">
        <f t="shared" si="455"/>
        <v>4.999999999999986</v>
      </c>
      <c r="K456" s="29">
        <f t="shared" si="456"/>
        <v>10.000000000000014</v>
      </c>
      <c r="L456" s="30">
        <f t="shared" si="457"/>
        <v>55.975111500000004</v>
      </c>
      <c r="M456" s="30">
        <f t="shared" si="458"/>
        <v>57.943577999999995</v>
      </c>
      <c r="N456" s="31">
        <f t="shared" si="459"/>
        <v>51.1296555</v>
      </c>
      <c r="O456" s="31">
        <f t="shared" si="460"/>
        <v>59.558730000000004</v>
      </c>
      <c r="P456" s="31">
        <f t="shared" si="461"/>
        <v>63.59660999999999</v>
      </c>
      <c r="Q456" s="31">
        <f t="shared" si="462"/>
        <v>57.438843</v>
      </c>
      <c r="R456" s="36">
        <f t="shared" si="463"/>
        <v>63.445189500000005</v>
      </c>
      <c r="S456" s="31">
        <f t="shared" si="464"/>
        <v>69.52724625</v>
      </c>
      <c r="T456" s="45"/>
      <c r="U456" s="32"/>
      <c r="V456" s="32"/>
      <c r="W456" s="20"/>
      <c r="X456" s="20"/>
      <c r="Y456" s="20"/>
      <c r="Z456" s="20"/>
      <c r="AA456" s="20"/>
      <c r="AB456" s="21"/>
      <c r="AC456" s="20"/>
      <c r="AD456" s="20"/>
      <c r="AE456" s="45"/>
      <c r="AF456" s="45"/>
      <c r="AG456" s="45"/>
      <c r="AH456" s="45"/>
      <c r="AI456" s="45"/>
      <c r="AJ456" s="45"/>
      <c r="AK456" s="35"/>
      <c r="AL456" s="42"/>
      <c r="AM456" s="42"/>
      <c r="AN456" s="42"/>
      <c r="AO456" s="42"/>
      <c r="AP456" s="42"/>
      <c r="AQ456" s="42"/>
      <c r="AR456" s="42"/>
      <c r="AS456" s="42"/>
      <c r="AT456" s="42"/>
      <c r="AU456" s="42"/>
      <c r="AV456" s="42"/>
      <c r="AW456" s="42"/>
      <c r="AX456" s="42"/>
      <c r="AY456" s="42"/>
      <c r="AZ456" s="42"/>
      <c r="BA456" s="42"/>
      <c r="BB456" s="42"/>
      <c r="BC456" s="42"/>
      <c r="BD456" s="42"/>
      <c r="BE456" s="42"/>
      <c r="BF456" s="42"/>
      <c r="BG456" s="42"/>
      <c r="BH456" s="42"/>
      <c r="BI456" s="42"/>
      <c r="BJ456" s="42"/>
      <c r="BK456" s="42"/>
      <c r="BL456" s="42"/>
      <c r="BM456" s="42"/>
      <c r="BN456" s="42"/>
      <c r="BO456" s="42"/>
      <c r="BP456" s="42"/>
      <c r="BQ456" s="42"/>
    </row>
    <row r="457" spans="1:69" s="41" customFormat="1" ht="12.75">
      <c r="A457" s="23"/>
      <c r="B457" s="23" t="s">
        <v>809</v>
      </c>
      <c r="C457" s="24" t="s">
        <v>810</v>
      </c>
      <c r="D457" s="25" t="s">
        <v>26</v>
      </c>
      <c r="E457" s="26">
        <v>1.91</v>
      </c>
      <c r="F457" s="26">
        <v>2.0055</v>
      </c>
      <c r="G457" s="27">
        <v>2.20605</v>
      </c>
      <c r="H457" s="27">
        <v>2.7730048500000004</v>
      </c>
      <c r="I457" s="28" t="s">
        <v>16</v>
      </c>
      <c r="J457" s="29">
        <f t="shared" si="455"/>
        <v>5</v>
      </c>
      <c r="K457" s="29">
        <f t="shared" si="456"/>
        <v>9.999999999999986</v>
      </c>
      <c r="L457" s="30">
        <f t="shared" si="457"/>
        <v>2.4465094499999998</v>
      </c>
      <c r="M457" s="30">
        <f t="shared" si="458"/>
        <v>2.5325453999999996</v>
      </c>
      <c r="N457" s="31">
        <f t="shared" si="459"/>
        <v>2.23472865</v>
      </c>
      <c r="O457" s="31">
        <f t="shared" si="460"/>
        <v>2.603139</v>
      </c>
      <c r="P457" s="31">
        <f t="shared" si="461"/>
        <v>2.7796230000000004</v>
      </c>
      <c r="Q457" s="31">
        <f t="shared" si="462"/>
        <v>2.5104849000000002</v>
      </c>
      <c r="R457" s="36">
        <f t="shared" si="463"/>
        <v>2.7730048500000004</v>
      </c>
      <c r="S457" s="31">
        <f t="shared" si="464"/>
        <v>3.0388338750000004</v>
      </c>
      <c r="T457" s="45"/>
      <c r="U457" s="32"/>
      <c r="V457" s="32"/>
      <c r="W457" s="20"/>
      <c r="X457" s="20"/>
      <c r="Y457" s="20"/>
      <c r="Z457" s="20"/>
      <c r="AA457" s="20"/>
      <c r="AB457" s="21"/>
      <c r="AC457" s="20"/>
      <c r="AD457" s="20"/>
      <c r="AE457" s="45"/>
      <c r="AF457" s="45"/>
      <c r="AG457" s="45"/>
      <c r="AH457" s="45"/>
      <c r="AI457" s="45"/>
      <c r="AJ457" s="45"/>
      <c r="AK457" s="35"/>
      <c r="AL457" s="42"/>
      <c r="AM457" s="42"/>
      <c r="AN457" s="42"/>
      <c r="AO457" s="42"/>
      <c r="AP457" s="42"/>
      <c r="AQ457" s="42"/>
      <c r="AR457" s="42"/>
      <c r="AS457" s="42"/>
      <c r="AT457" s="42"/>
      <c r="AU457" s="42"/>
      <c r="AV457" s="42"/>
      <c r="AW457" s="42"/>
      <c r="AX457" s="42"/>
      <c r="AY457" s="42"/>
      <c r="AZ457" s="42"/>
      <c r="BA457" s="42"/>
      <c r="BB457" s="42"/>
      <c r="BC457" s="42"/>
      <c r="BD457" s="42"/>
      <c r="BE457" s="42"/>
      <c r="BF457" s="42"/>
      <c r="BG457" s="42"/>
      <c r="BH457" s="42"/>
      <c r="BI457" s="42"/>
      <c r="BJ457" s="42"/>
      <c r="BK457" s="42"/>
      <c r="BL457" s="42"/>
      <c r="BM457" s="42"/>
      <c r="BN457" s="42"/>
      <c r="BO457" s="42"/>
      <c r="BP457" s="42"/>
      <c r="BQ457" s="42"/>
    </row>
    <row r="458" spans="1:69" s="41" customFormat="1" ht="38.25">
      <c r="A458" s="23"/>
      <c r="B458" s="23" t="s">
        <v>811</v>
      </c>
      <c r="C458" s="24" t="s">
        <v>812</v>
      </c>
      <c r="D458" s="38"/>
      <c r="E458" s="26"/>
      <c r="F458" s="26"/>
      <c r="G458" s="27"/>
      <c r="H458" s="27"/>
      <c r="I458" s="18"/>
      <c r="J458" s="39"/>
      <c r="K458" s="39"/>
      <c r="L458" s="30"/>
      <c r="M458" s="30"/>
      <c r="N458" s="31"/>
      <c r="O458" s="31"/>
      <c r="P458" s="31"/>
      <c r="Q458" s="31"/>
      <c r="R458" s="31"/>
      <c r="S458" s="31"/>
      <c r="T458" s="19"/>
      <c r="U458" s="32"/>
      <c r="V458" s="32"/>
      <c r="W458" s="20"/>
      <c r="X458" s="20"/>
      <c r="Y458" s="20"/>
      <c r="Z458" s="20"/>
      <c r="AA458" s="20"/>
      <c r="AB458" s="21"/>
      <c r="AC458" s="20"/>
      <c r="AD458" s="20"/>
      <c r="AE458" s="45"/>
      <c r="AF458" s="45"/>
      <c r="AG458" s="45"/>
      <c r="AH458" s="45"/>
      <c r="AI458" s="45"/>
      <c r="AJ458" s="45"/>
      <c r="AK458" s="35"/>
      <c r="AL458" s="42"/>
      <c r="AM458" s="42"/>
      <c r="AN458" s="42"/>
      <c r="AO458" s="42"/>
      <c r="AP458" s="42"/>
      <c r="AQ458" s="42"/>
      <c r="AR458" s="42"/>
      <c r="AS458" s="42"/>
      <c r="AT458" s="42"/>
      <c r="AU458" s="42"/>
      <c r="AV458" s="42"/>
      <c r="AW458" s="42"/>
      <c r="AX458" s="42"/>
      <c r="AY458" s="42"/>
      <c r="AZ458" s="42"/>
      <c r="BA458" s="42"/>
      <c r="BB458" s="42"/>
      <c r="BC458" s="42"/>
      <c r="BD458" s="42"/>
      <c r="BE458" s="42"/>
      <c r="BF458" s="42"/>
      <c r="BG458" s="42"/>
      <c r="BH458" s="42"/>
      <c r="BI458" s="42"/>
      <c r="BJ458" s="42"/>
      <c r="BK458" s="42"/>
      <c r="BL458" s="42"/>
      <c r="BM458" s="42"/>
      <c r="BN458" s="42"/>
      <c r="BO458" s="42"/>
      <c r="BP458" s="42"/>
      <c r="BQ458" s="42"/>
    </row>
    <row r="459" spans="1:69" s="41" customFormat="1" ht="12.75">
      <c r="A459" s="23"/>
      <c r="B459" s="23" t="s">
        <v>813</v>
      </c>
      <c r="C459" s="24" t="s">
        <v>814</v>
      </c>
      <c r="D459" s="25" t="s">
        <v>26</v>
      </c>
      <c r="E459" s="26">
        <v>10.91</v>
      </c>
      <c r="F459" s="26">
        <v>11.4555</v>
      </c>
      <c r="G459" s="27">
        <v>12.60105</v>
      </c>
      <c r="H459" s="27">
        <v>15.839519849999999</v>
      </c>
      <c r="I459" s="28" t="s">
        <v>16</v>
      </c>
      <c r="J459" s="29">
        <f aca="true" t="shared" si="465" ref="J459:J460">(F459/E459*100)-100</f>
        <v>5</v>
      </c>
      <c r="K459" s="29">
        <f aca="true" t="shared" si="466" ref="K459:K460">(G459/F459*100)-100</f>
        <v>10.000000000000014</v>
      </c>
      <c r="L459" s="30">
        <f aca="true" t="shared" si="467" ref="L459:L460">+G459*1.109</f>
        <v>13.97456445</v>
      </c>
      <c r="M459" s="30">
        <f aca="true" t="shared" si="468" ref="M459:M460">+G459*1.148</f>
        <v>14.4660054</v>
      </c>
      <c r="N459" s="31">
        <f aca="true" t="shared" si="469" ref="N459:N460">+G459*(100+(16.3-J459-K459))/100</f>
        <v>12.764863649999997</v>
      </c>
      <c r="O459" s="31">
        <f aca="true" t="shared" si="470" ref="O459:O460">+G459*(100+(33-J459-K459))/100</f>
        <v>14.869239</v>
      </c>
      <c r="P459" s="31">
        <f aca="true" t="shared" si="471" ref="P459:P460">+G459*(100+(67.5+14.5)/2-J459-K459)/100</f>
        <v>15.877322999999999</v>
      </c>
      <c r="Q459" s="31">
        <f aca="true" t="shared" si="472" ref="Q459:Q460">+G459+(G459*0.5)*((67.5+14.5)/2-J459-K459)/100+(G459*0.5)*0.016</f>
        <v>14.339994899999999</v>
      </c>
      <c r="R459" s="36">
        <f aca="true" t="shared" si="473" ref="R459:R460">+G459*(100+(40.7-J459-K459))/100</f>
        <v>15.839519849999999</v>
      </c>
      <c r="S459" s="31">
        <f aca="true" t="shared" si="474" ref="S459:S460">+G459+(G459*0.5)*(88.9-J459-K459)/100+(G459*0.5)*0.016</f>
        <v>17.357946374999997</v>
      </c>
      <c r="T459" s="45"/>
      <c r="U459" s="32"/>
      <c r="V459" s="32"/>
      <c r="W459" s="20"/>
      <c r="X459" s="20"/>
      <c r="Y459" s="20"/>
      <c r="Z459" s="20"/>
      <c r="AA459" s="20"/>
      <c r="AB459" s="21"/>
      <c r="AC459" s="20"/>
      <c r="AD459" s="20"/>
      <c r="AE459" s="45"/>
      <c r="AF459" s="45"/>
      <c r="AG459" s="45"/>
      <c r="AH459" s="45"/>
      <c r="AI459" s="45"/>
      <c r="AJ459" s="45"/>
      <c r="AK459" s="35"/>
      <c r="AL459" s="42"/>
      <c r="AM459" s="42"/>
      <c r="AN459" s="42"/>
      <c r="AO459" s="42"/>
      <c r="AP459" s="42"/>
      <c r="AQ459" s="42"/>
      <c r="AR459" s="42"/>
      <c r="AS459" s="42"/>
      <c r="AT459" s="42"/>
      <c r="AU459" s="42"/>
      <c r="AV459" s="42"/>
      <c r="AW459" s="42"/>
      <c r="AX459" s="42"/>
      <c r="AY459" s="42"/>
      <c r="AZ459" s="42"/>
      <c r="BA459" s="42"/>
      <c r="BB459" s="42"/>
      <c r="BC459" s="42"/>
      <c r="BD459" s="42"/>
      <c r="BE459" s="42"/>
      <c r="BF459" s="42"/>
      <c r="BG459" s="42"/>
      <c r="BH459" s="42"/>
      <c r="BI459" s="42"/>
      <c r="BJ459" s="42"/>
      <c r="BK459" s="42"/>
      <c r="BL459" s="42"/>
      <c r="BM459" s="42"/>
      <c r="BN459" s="42"/>
      <c r="BO459" s="42"/>
      <c r="BP459" s="42"/>
      <c r="BQ459" s="42"/>
    </row>
    <row r="460" spans="1:69" s="41" customFormat="1" ht="12.75">
      <c r="A460" s="23"/>
      <c r="B460" s="23" t="s">
        <v>815</v>
      </c>
      <c r="C460" s="24" t="s">
        <v>816</v>
      </c>
      <c r="D460" s="25" t="s">
        <v>26</v>
      </c>
      <c r="E460" s="26">
        <v>30.76</v>
      </c>
      <c r="F460" s="26">
        <v>32.298</v>
      </c>
      <c r="G460" s="27">
        <v>35.5278</v>
      </c>
      <c r="H460" s="27">
        <v>44.6584446</v>
      </c>
      <c r="I460" s="28" t="s">
        <v>16</v>
      </c>
      <c r="J460" s="29">
        <f t="shared" si="465"/>
        <v>5</v>
      </c>
      <c r="K460" s="29">
        <f t="shared" si="466"/>
        <v>9.999999999999986</v>
      </c>
      <c r="L460" s="30">
        <f t="shared" si="467"/>
        <v>39.4003302</v>
      </c>
      <c r="M460" s="30">
        <f t="shared" si="468"/>
        <v>40.785914399999996</v>
      </c>
      <c r="N460" s="31">
        <f t="shared" si="469"/>
        <v>35.9896614</v>
      </c>
      <c r="O460" s="31">
        <f t="shared" si="470"/>
        <v>41.922804000000006</v>
      </c>
      <c r="P460" s="31">
        <f t="shared" si="471"/>
        <v>44.765028</v>
      </c>
      <c r="Q460" s="31">
        <f t="shared" si="472"/>
        <v>40.4306364</v>
      </c>
      <c r="R460" s="36">
        <f t="shared" si="473"/>
        <v>44.6584446</v>
      </c>
      <c r="S460" s="31">
        <f t="shared" si="474"/>
        <v>48.939544500000004</v>
      </c>
      <c r="T460" s="45"/>
      <c r="U460" s="32"/>
      <c r="V460" s="32"/>
      <c r="W460" s="20"/>
      <c r="X460" s="20"/>
      <c r="Y460" s="20"/>
      <c r="Z460" s="20"/>
      <c r="AA460" s="20"/>
      <c r="AB460" s="21"/>
      <c r="AC460" s="20"/>
      <c r="AD460" s="20"/>
      <c r="AE460" s="45"/>
      <c r="AF460" s="45"/>
      <c r="AG460" s="45"/>
      <c r="AH460" s="45"/>
      <c r="AI460" s="45"/>
      <c r="AJ460" s="45"/>
      <c r="AK460" s="35"/>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42"/>
      <c r="BL460" s="42"/>
      <c r="BM460" s="42"/>
      <c r="BN460" s="42"/>
      <c r="BO460" s="42"/>
      <c r="BP460" s="42"/>
      <c r="BQ460" s="42"/>
    </row>
    <row r="461" spans="1:69" s="41" customFormat="1" ht="38.25">
      <c r="A461" s="23"/>
      <c r="B461" s="23" t="s">
        <v>817</v>
      </c>
      <c r="C461" s="24" t="s">
        <v>818</v>
      </c>
      <c r="D461" s="38"/>
      <c r="E461" s="26"/>
      <c r="F461" s="26"/>
      <c r="G461" s="27"/>
      <c r="H461" s="27"/>
      <c r="I461" s="18"/>
      <c r="J461" s="39"/>
      <c r="K461" s="39"/>
      <c r="L461" s="30"/>
      <c r="M461" s="30"/>
      <c r="N461" s="31"/>
      <c r="O461" s="31"/>
      <c r="P461" s="31"/>
      <c r="Q461" s="31"/>
      <c r="R461" s="31"/>
      <c r="S461" s="31"/>
      <c r="T461" s="19"/>
      <c r="U461" s="32"/>
      <c r="V461" s="32"/>
      <c r="W461" s="20"/>
      <c r="X461" s="20"/>
      <c r="Y461" s="20"/>
      <c r="Z461" s="20"/>
      <c r="AA461" s="20"/>
      <c r="AB461" s="21"/>
      <c r="AC461" s="20"/>
      <c r="AD461" s="20"/>
      <c r="AE461" s="45"/>
      <c r="AF461" s="45"/>
      <c r="AG461" s="45"/>
      <c r="AH461" s="45"/>
      <c r="AI461" s="45"/>
      <c r="AJ461" s="45"/>
      <c r="AK461" s="35"/>
      <c r="AL461" s="42"/>
      <c r="AM461" s="42"/>
      <c r="AN461" s="42"/>
      <c r="AO461" s="42"/>
      <c r="AP461" s="42"/>
      <c r="AQ461" s="42"/>
      <c r="AR461" s="42"/>
      <c r="AS461" s="42"/>
      <c r="AT461" s="42"/>
      <c r="AU461" s="42"/>
      <c r="AV461" s="42"/>
      <c r="AW461" s="42"/>
      <c r="AX461" s="42"/>
      <c r="AY461" s="42"/>
      <c r="AZ461" s="42"/>
      <c r="BA461" s="42"/>
      <c r="BB461" s="42"/>
      <c r="BC461" s="42"/>
      <c r="BD461" s="42"/>
      <c r="BE461" s="42"/>
      <c r="BF461" s="42"/>
      <c r="BG461" s="42"/>
      <c r="BH461" s="42"/>
      <c r="BI461" s="42"/>
      <c r="BJ461" s="42"/>
      <c r="BK461" s="42"/>
      <c r="BL461" s="42"/>
      <c r="BM461" s="42"/>
      <c r="BN461" s="42"/>
      <c r="BO461" s="42"/>
      <c r="BP461" s="42"/>
      <c r="BQ461" s="42"/>
    </row>
    <row r="462" spans="1:69" s="41" customFormat="1" ht="12.75">
      <c r="A462" s="23"/>
      <c r="B462" s="23" t="s">
        <v>819</v>
      </c>
      <c r="C462" s="24" t="s">
        <v>820</v>
      </c>
      <c r="D462" s="25" t="s">
        <v>26</v>
      </c>
      <c r="E462" s="26">
        <v>16.64</v>
      </c>
      <c r="F462" s="26">
        <v>17.472</v>
      </c>
      <c r="G462" s="27">
        <v>19.2192</v>
      </c>
      <c r="H462" s="27">
        <v>24.158534400000004</v>
      </c>
      <c r="I462" s="28" t="s">
        <v>16</v>
      </c>
      <c r="J462" s="29">
        <f aca="true" t="shared" si="475" ref="J462:J476">(F462/E462*100)-100</f>
        <v>5</v>
      </c>
      <c r="K462" s="29">
        <f aca="true" t="shared" si="476" ref="K462:K476">(G462/F462*100)-100</f>
        <v>9.999999999999986</v>
      </c>
      <c r="L462" s="30">
        <f aca="true" t="shared" si="477" ref="L462:L476">+G462*1.109</f>
        <v>21.3140928</v>
      </c>
      <c r="M462" s="30">
        <f aca="true" t="shared" si="478" ref="M462:M476">+G462*1.148</f>
        <v>22.0636416</v>
      </c>
      <c r="N462" s="31">
        <f aca="true" t="shared" si="479" ref="N462:N476">+G462*(100+(16.3-J462-K462))/100</f>
        <v>19.4690496</v>
      </c>
      <c r="O462" s="31">
        <f aca="true" t="shared" si="480" ref="O462:O476">+G462*(100+(33-J462-K462))/100</f>
        <v>22.678656000000004</v>
      </c>
      <c r="P462" s="31">
        <f aca="true" t="shared" si="481" ref="P462:P476">+G462*(100+(67.5+14.5)/2-J462-K462)/100</f>
        <v>24.216192000000007</v>
      </c>
      <c r="Q462" s="31">
        <f aca="true" t="shared" si="482" ref="Q462:Q476">+G462+(G462*0.5)*((67.5+14.5)/2-J462-K462)/100+(G462*0.5)*0.016</f>
        <v>21.871449600000005</v>
      </c>
      <c r="R462" s="36">
        <f aca="true" t="shared" si="483" ref="R462:R476">+G462*(100+(40.7-J462-K462))/100</f>
        <v>24.158534400000004</v>
      </c>
      <c r="S462" s="31">
        <f aca="true" t="shared" si="484" ref="S462:S476">+G462+(G462*0.5)*(88.9-J462-K462)/100+(G462*0.5)*0.016</f>
        <v>26.474448000000006</v>
      </c>
      <c r="T462" s="45"/>
      <c r="U462" s="32"/>
      <c r="V462" s="32"/>
      <c r="W462" s="20"/>
      <c r="X462" s="20"/>
      <c r="Y462" s="20"/>
      <c r="Z462" s="20"/>
      <c r="AA462" s="20"/>
      <c r="AB462" s="21"/>
      <c r="AC462" s="20"/>
      <c r="AD462" s="20"/>
      <c r="AE462" s="45"/>
      <c r="AF462" s="45"/>
      <c r="AG462" s="45"/>
      <c r="AH462" s="45"/>
      <c r="AI462" s="45"/>
      <c r="AJ462" s="45"/>
      <c r="AK462" s="35"/>
      <c r="AL462" s="42"/>
      <c r="AM462" s="42"/>
      <c r="AN462" s="42"/>
      <c r="AO462" s="42"/>
      <c r="AP462" s="42"/>
      <c r="AQ462" s="42"/>
      <c r="AR462" s="42"/>
      <c r="AS462" s="42"/>
      <c r="AT462" s="42"/>
      <c r="AU462" s="42"/>
      <c r="AV462" s="42"/>
      <c r="AW462" s="42"/>
      <c r="AX462" s="42"/>
      <c r="AY462" s="42"/>
      <c r="AZ462" s="42"/>
      <c r="BA462" s="42"/>
      <c r="BB462" s="42"/>
      <c r="BC462" s="42"/>
      <c r="BD462" s="42"/>
      <c r="BE462" s="42"/>
      <c r="BF462" s="42"/>
      <c r="BG462" s="42"/>
      <c r="BH462" s="42"/>
      <c r="BI462" s="42"/>
      <c r="BJ462" s="42"/>
      <c r="BK462" s="42"/>
      <c r="BL462" s="42"/>
      <c r="BM462" s="42"/>
      <c r="BN462" s="42"/>
      <c r="BO462" s="42"/>
      <c r="BP462" s="42"/>
      <c r="BQ462" s="42"/>
    </row>
    <row r="463" spans="1:69" s="41" customFormat="1" ht="12.75">
      <c r="A463" s="23"/>
      <c r="B463" s="23" t="s">
        <v>821</v>
      </c>
      <c r="C463" s="24" t="s">
        <v>822</v>
      </c>
      <c r="D463" s="25" t="s">
        <v>26</v>
      </c>
      <c r="E463" s="26">
        <v>6.9</v>
      </c>
      <c r="F463" s="26">
        <v>7.245</v>
      </c>
      <c r="G463" s="27">
        <v>7.9695</v>
      </c>
      <c r="H463" s="27">
        <v>10.017661499999999</v>
      </c>
      <c r="I463" s="28" t="s">
        <v>16</v>
      </c>
      <c r="J463" s="29">
        <f t="shared" si="475"/>
        <v>5</v>
      </c>
      <c r="K463" s="29">
        <f t="shared" si="476"/>
        <v>10.000000000000014</v>
      </c>
      <c r="L463" s="30">
        <f t="shared" si="477"/>
        <v>8.8381755</v>
      </c>
      <c r="M463" s="30">
        <f t="shared" si="478"/>
        <v>9.148985999999999</v>
      </c>
      <c r="N463" s="31">
        <f t="shared" si="479"/>
        <v>8.073103499999998</v>
      </c>
      <c r="O463" s="31">
        <f t="shared" si="480"/>
        <v>9.404009999999998</v>
      </c>
      <c r="P463" s="31">
        <f t="shared" si="481"/>
        <v>10.04157</v>
      </c>
      <c r="Q463" s="31">
        <f t="shared" si="482"/>
        <v>9.069291</v>
      </c>
      <c r="R463" s="36">
        <f t="shared" si="483"/>
        <v>10.017661499999999</v>
      </c>
      <c r="S463" s="31">
        <f t="shared" si="484"/>
        <v>10.977986249999999</v>
      </c>
      <c r="T463" s="45"/>
      <c r="U463" s="32"/>
      <c r="V463" s="32"/>
      <c r="W463" s="20"/>
      <c r="X463" s="20"/>
      <c r="Y463" s="20"/>
      <c r="Z463" s="20"/>
      <c r="AA463" s="20"/>
      <c r="AB463" s="21"/>
      <c r="AC463" s="20"/>
      <c r="AD463" s="20"/>
      <c r="AE463" s="45"/>
      <c r="AF463" s="45"/>
      <c r="AG463" s="45"/>
      <c r="AH463" s="45"/>
      <c r="AI463" s="45"/>
      <c r="AJ463" s="45"/>
      <c r="AK463" s="35"/>
      <c r="AL463" s="42"/>
      <c r="AM463" s="42"/>
      <c r="AN463" s="42"/>
      <c r="AO463" s="42"/>
      <c r="AP463" s="42"/>
      <c r="AQ463" s="42"/>
      <c r="AR463" s="42"/>
      <c r="AS463" s="42"/>
      <c r="AT463" s="42"/>
      <c r="AU463" s="42"/>
      <c r="AV463" s="42"/>
      <c r="AW463" s="42"/>
      <c r="AX463" s="42"/>
      <c r="AY463" s="42"/>
      <c r="AZ463" s="42"/>
      <c r="BA463" s="42"/>
      <c r="BB463" s="42"/>
      <c r="BC463" s="42"/>
      <c r="BD463" s="42"/>
      <c r="BE463" s="42"/>
      <c r="BF463" s="42"/>
      <c r="BG463" s="42"/>
      <c r="BH463" s="42"/>
      <c r="BI463" s="42"/>
      <c r="BJ463" s="42"/>
      <c r="BK463" s="42"/>
      <c r="BL463" s="42"/>
      <c r="BM463" s="42"/>
      <c r="BN463" s="42"/>
      <c r="BO463" s="42"/>
      <c r="BP463" s="42"/>
      <c r="BQ463" s="42"/>
    </row>
    <row r="464" spans="1:69" s="41" customFormat="1" ht="12.75">
      <c r="A464" s="23"/>
      <c r="B464" s="23" t="s">
        <v>823</v>
      </c>
      <c r="C464" s="24" t="s">
        <v>824</v>
      </c>
      <c r="D464" s="25" t="s">
        <v>26</v>
      </c>
      <c r="E464" s="26">
        <v>12.03</v>
      </c>
      <c r="F464" s="26">
        <v>12.6315</v>
      </c>
      <c r="G464" s="27">
        <v>13.89465</v>
      </c>
      <c r="H464" s="27">
        <v>17.46557505</v>
      </c>
      <c r="I464" s="28" t="s">
        <v>16</v>
      </c>
      <c r="J464" s="29">
        <f t="shared" si="475"/>
        <v>5</v>
      </c>
      <c r="K464" s="29">
        <f t="shared" si="476"/>
        <v>9.999999999999986</v>
      </c>
      <c r="L464" s="30">
        <f t="shared" si="477"/>
        <v>15.40916685</v>
      </c>
      <c r="M464" s="30">
        <f t="shared" si="478"/>
        <v>15.951058199999999</v>
      </c>
      <c r="N464" s="31">
        <f t="shared" si="479"/>
        <v>14.075280450000003</v>
      </c>
      <c r="O464" s="31">
        <f t="shared" si="480"/>
        <v>16.395687000000002</v>
      </c>
      <c r="P464" s="31">
        <f t="shared" si="481"/>
        <v>17.507259</v>
      </c>
      <c r="Q464" s="31">
        <f t="shared" si="482"/>
        <v>15.8121117</v>
      </c>
      <c r="R464" s="36">
        <f t="shared" si="483"/>
        <v>17.46557505</v>
      </c>
      <c r="S464" s="31">
        <f t="shared" si="484"/>
        <v>19.139880375000004</v>
      </c>
      <c r="T464" s="45"/>
      <c r="U464" s="32"/>
      <c r="V464" s="32"/>
      <c r="W464" s="20"/>
      <c r="X464" s="20"/>
      <c r="Y464" s="20"/>
      <c r="Z464" s="20"/>
      <c r="AA464" s="20"/>
      <c r="AB464" s="21"/>
      <c r="AC464" s="20"/>
      <c r="AD464" s="20"/>
      <c r="AE464" s="45"/>
      <c r="AF464" s="45"/>
      <c r="AG464" s="45"/>
      <c r="AH464" s="45"/>
      <c r="AI464" s="45"/>
      <c r="AJ464" s="45"/>
      <c r="AK464" s="35"/>
      <c r="AL464" s="42"/>
      <c r="AM464" s="42"/>
      <c r="AN464" s="42"/>
      <c r="AO464" s="42"/>
      <c r="AP464" s="42"/>
      <c r="AQ464" s="42"/>
      <c r="AR464" s="42"/>
      <c r="AS464" s="42"/>
      <c r="AT464" s="42"/>
      <c r="AU464" s="42"/>
      <c r="AV464" s="42"/>
      <c r="AW464" s="42"/>
      <c r="AX464" s="42"/>
      <c r="AY464" s="42"/>
      <c r="AZ464" s="42"/>
      <c r="BA464" s="42"/>
      <c r="BB464" s="42"/>
      <c r="BC464" s="42"/>
      <c r="BD464" s="42"/>
      <c r="BE464" s="42"/>
      <c r="BF464" s="42"/>
      <c r="BG464" s="42"/>
      <c r="BH464" s="42"/>
      <c r="BI464" s="42"/>
      <c r="BJ464" s="42"/>
      <c r="BK464" s="42"/>
      <c r="BL464" s="42"/>
      <c r="BM464" s="42"/>
      <c r="BN464" s="42"/>
      <c r="BO464" s="42"/>
      <c r="BP464" s="42"/>
      <c r="BQ464" s="42"/>
    </row>
    <row r="465" spans="1:69" s="41" customFormat="1" ht="12.75">
      <c r="A465" s="23"/>
      <c r="B465" s="23" t="s">
        <v>825</v>
      </c>
      <c r="C465" s="24" t="s">
        <v>826</v>
      </c>
      <c r="D465" s="25" t="s">
        <v>26</v>
      </c>
      <c r="E465" s="26">
        <v>11.06</v>
      </c>
      <c r="F465" s="26">
        <v>11.613</v>
      </c>
      <c r="G465" s="27">
        <v>12.7743</v>
      </c>
      <c r="H465" s="27">
        <v>16.0572951</v>
      </c>
      <c r="I465" s="28" t="s">
        <v>16</v>
      </c>
      <c r="J465" s="29">
        <f t="shared" si="475"/>
        <v>4.999999999999986</v>
      </c>
      <c r="K465" s="29">
        <f t="shared" si="476"/>
        <v>10.000000000000014</v>
      </c>
      <c r="L465" s="30">
        <f t="shared" si="477"/>
        <v>14.1666987</v>
      </c>
      <c r="M465" s="30">
        <f t="shared" si="478"/>
        <v>14.6648964</v>
      </c>
      <c r="N465" s="31">
        <f t="shared" si="479"/>
        <v>12.9403659</v>
      </c>
      <c r="O465" s="31">
        <f t="shared" si="480"/>
        <v>15.073674</v>
      </c>
      <c r="P465" s="31">
        <f t="shared" si="481"/>
        <v>16.095617999999998</v>
      </c>
      <c r="Q465" s="31">
        <f t="shared" si="482"/>
        <v>14.5371534</v>
      </c>
      <c r="R465" s="36">
        <f t="shared" si="483"/>
        <v>16.0572951</v>
      </c>
      <c r="S465" s="31">
        <f t="shared" si="484"/>
        <v>17.59659825</v>
      </c>
      <c r="T465" s="45"/>
      <c r="U465" s="32"/>
      <c r="V465" s="32"/>
      <c r="W465" s="20"/>
      <c r="X465" s="20"/>
      <c r="Y465" s="20"/>
      <c r="Z465" s="20"/>
      <c r="AA465" s="20"/>
      <c r="AB465" s="21"/>
      <c r="AC465" s="20"/>
      <c r="AD465" s="20"/>
      <c r="AE465" s="45"/>
      <c r="AF465" s="45"/>
      <c r="AG465" s="45"/>
      <c r="AH465" s="45"/>
      <c r="AI465" s="45"/>
      <c r="AJ465" s="45"/>
      <c r="AK465" s="35"/>
      <c r="AL465" s="42"/>
      <c r="AM465" s="42"/>
      <c r="AN465" s="42"/>
      <c r="AO465" s="42"/>
      <c r="AP465" s="42"/>
      <c r="AQ465" s="42"/>
      <c r="AR465" s="42"/>
      <c r="AS465" s="42"/>
      <c r="AT465" s="42"/>
      <c r="AU465" s="42"/>
      <c r="AV465" s="42"/>
      <c r="AW465" s="42"/>
      <c r="AX465" s="42"/>
      <c r="AY465" s="42"/>
      <c r="AZ465" s="42"/>
      <c r="BA465" s="42"/>
      <c r="BB465" s="42"/>
      <c r="BC465" s="42"/>
      <c r="BD465" s="42"/>
      <c r="BE465" s="42"/>
      <c r="BF465" s="42"/>
      <c r="BG465" s="42"/>
      <c r="BH465" s="42"/>
      <c r="BI465" s="42"/>
      <c r="BJ465" s="42"/>
      <c r="BK465" s="42"/>
      <c r="BL465" s="42"/>
      <c r="BM465" s="42"/>
      <c r="BN465" s="42"/>
      <c r="BO465" s="42"/>
      <c r="BP465" s="42"/>
      <c r="BQ465" s="42"/>
    </row>
    <row r="466" spans="1:69" s="41" customFormat="1" ht="12.75">
      <c r="A466" s="23"/>
      <c r="B466" s="23" t="s">
        <v>827</v>
      </c>
      <c r="C466" s="24" t="s">
        <v>828</v>
      </c>
      <c r="D466" s="25" t="s">
        <v>26</v>
      </c>
      <c r="E466" s="26">
        <v>29.78</v>
      </c>
      <c r="F466" s="26">
        <v>31.269</v>
      </c>
      <c r="G466" s="27">
        <v>34.3959</v>
      </c>
      <c r="H466" s="27">
        <v>43.235646300000006</v>
      </c>
      <c r="I466" s="28" t="s">
        <v>16</v>
      </c>
      <c r="J466" s="29">
        <f t="shared" si="475"/>
        <v>4.999999999999986</v>
      </c>
      <c r="K466" s="29">
        <f t="shared" si="476"/>
        <v>9.999999999999986</v>
      </c>
      <c r="L466" s="30">
        <f t="shared" si="477"/>
        <v>38.1450531</v>
      </c>
      <c r="M466" s="30">
        <f t="shared" si="478"/>
        <v>39.48649319999999</v>
      </c>
      <c r="N466" s="31">
        <f t="shared" si="479"/>
        <v>34.8430467</v>
      </c>
      <c r="O466" s="31">
        <f t="shared" si="480"/>
        <v>40.587162000000006</v>
      </c>
      <c r="P466" s="31">
        <f t="shared" si="481"/>
        <v>43.338834000000006</v>
      </c>
      <c r="Q466" s="31">
        <f t="shared" si="482"/>
        <v>39.1425342</v>
      </c>
      <c r="R466" s="36">
        <f t="shared" si="483"/>
        <v>43.235646300000006</v>
      </c>
      <c r="S466" s="31">
        <f t="shared" si="484"/>
        <v>47.38035225</v>
      </c>
      <c r="T466" s="45"/>
      <c r="U466" s="32"/>
      <c r="V466" s="32"/>
      <c r="W466" s="20"/>
      <c r="X466" s="20"/>
      <c r="Y466" s="20"/>
      <c r="Z466" s="20"/>
      <c r="AA466" s="20"/>
      <c r="AB466" s="21"/>
      <c r="AC466" s="20"/>
      <c r="AD466" s="20"/>
      <c r="AE466" s="45"/>
      <c r="AF466" s="45"/>
      <c r="AG466" s="45"/>
      <c r="AH466" s="45"/>
      <c r="AI466" s="45"/>
      <c r="AJ466" s="45"/>
      <c r="AK466" s="35"/>
      <c r="AL466" s="42"/>
      <c r="AM466" s="42"/>
      <c r="AN466" s="42"/>
      <c r="AO466" s="42"/>
      <c r="AP466" s="42"/>
      <c r="AQ466" s="42"/>
      <c r="AR466" s="42"/>
      <c r="AS466" s="42"/>
      <c r="AT466" s="42"/>
      <c r="AU466" s="42"/>
      <c r="AV466" s="42"/>
      <c r="AW466" s="42"/>
      <c r="AX466" s="42"/>
      <c r="AY466" s="42"/>
      <c r="AZ466" s="42"/>
      <c r="BA466" s="42"/>
      <c r="BB466" s="42"/>
      <c r="BC466" s="42"/>
      <c r="BD466" s="42"/>
      <c r="BE466" s="42"/>
      <c r="BF466" s="42"/>
      <c r="BG466" s="42"/>
      <c r="BH466" s="42"/>
      <c r="BI466" s="42"/>
      <c r="BJ466" s="42"/>
      <c r="BK466" s="42"/>
      <c r="BL466" s="42"/>
      <c r="BM466" s="42"/>
      <c r="BN466" s="42"/>
      <c r="BO466" s="42"/>
      <c r="BP466" s="42"/>
      <c r="BQ466" s="42"/>
    </row>
    <row r="467" spans="1:69" s="41" customFormat="1" ht="12.75">
      <c r="A467" s="23"/>
      <c r="B467" s="23" t="s">
        <v>829</v>
      </c>
      <c r="C467" s="24" t="s">
        <v>830</v>
      </c>
      <c r="D467" s="25" t="s">
        <v>26</v>
      </c>
      <c r="E467" s="26">
        <v>6.67</v>
      </c>
      <c r="F467" s="26">
        <v>7.0035</v>
      </c>
      <c r="G467" s="27">
        <v>7.70385</v>
      </c>
      <c r="H467" s="27">
        <v>9.68373945</v>
      </c>
      <c r="I467" s="28" t="s">
        <v>16</v>
      </c>
      <c r="J467" s="29">
        <f t="shared" si="475"/>
        <v>5</v>
      </c>
      <c r="K467" s="29">
        <f t="shared" si="476"/>
        <v>10.000000000000014</v>
      </c>
      <c r="L467" s="30">
        <f t="shared" si="477"/>
        <v>8.54356965</v>
      </c>
      <c r="M467" s="30">
        <f t="shared" si="478"/>
        <v>8.8440198</v>
      </c>
      <c r="N467" s="31">
        <f t="shared" si="479"/>
        <v>7.804000049999998</v>
      </c>
      <c r="O467" s="31">
        <f t="shared" si="480"/>
        <v>9.090542999999998</v>
      </c>
      <c r="P467" s="31">
        <f t="shared" si="481"/>
        <v>9.706850999999999</v>
      </c>
      <c r="Q467" s="31">
        <f t="shared" si="482"/>
        <v>8.7669813</v>
      </c>
      <c r="R467" s="36">
        <f t="shared" si="483"/>
        <v>9.68373945</v>
      </c>
      <c r="S467" s="31">
        <f t="shared" si="484"/>
        <v>10.612053374999999</v>
      </c>
      <c r="T467" s="45"/>
      <c r="U467" s="32"/>
      <c r="V467" s="32"/>
      <c r="W467" s="20"/>
      <c r="X467" s="20"/>
      <c r="Y467" s="20"/>
      <c r="Z467" s="20"/>
      <c r="AA467" s="20"/>
      <c r="AB467" s="21"/>
      <c r="AC467" s="20"/>
      <c r="AD467" s="20"/>
      <c r="AE467" s="45"/>
      <c r="AF467" s="45"/>
      <c r="AG467" s="45"/>
      <c r="AH467" s="45"/>
      <c r="AI467" s="45"/>
      <c r="AJ467" s="45"/>
      <c r="AK467" s="35"/>
      <c r="AL467" s="42"/>
      <c r="AM467" s="42"/>
      <c r="AN467" s="42"/>
      <c r="AO467" s="42"/>
      <c r="AP467" s="42"/>
      <c r="AQ467" s="42"/>
      <c r="AR467" s="42"/>
      <c r="AS467" s="42"/>
      <c r="AT467" s="42"/>
      <c r="AU467" s="42"/>
      <c r="AV467" s="42"/>
      <c r="AW467" s="42"/>
      <c r="AX467" s="42"/>
      <c r="AY467" s="42"/>
      <c r="AZ467" s="42"/>
      <c r="BA467" s="42"/>
      <c r="BB467" s="42"/>
      <c r="BC467" s="42"/>
      <c r="BD467" s="42"/>
      <c r="BE467" s="42"/>
      <c r="BF467" s="42"/>
      <c r="BG467" s="42"/>
      <c r="BH467" s="42"/>
      <c r="BI467" s="42"/>
      <c r="BJ467" s="42"/>
      <c r="BK467" s="42"/>
      <c r="BL467" s="42"/>
      <c r="BM467" s="42"/>
      <c r="BN467" s="42"/>
      <c r="BO467" s="42"/>
      <c r="BP467" s="42"/>
      <c r="BQ467" s="42"/>
    </row>
    <row r="468" spans="1:69" s="41" customFormat="1" ht="12.75">
      <c r="A468" s="23"/>
      <c r="B468" s="23" t="s">
        <v>831</v>
      </c>
      <c r="C468" s="24" t="s">
        <v>832</v>
      </c>
      <c r="D468" s="25" t="s">
        <v>26</v>
      </c>
      <c r="E468" s="26">
        <v>23.13</v>
      </c>
      <c r="F468" s="26">
        <v>24.2865</v>
      </c>
      <c r="G468" s="27">
        <v>26.71515</v>
      </c>
      <c r="H468" s="27">
        <v>33.58094355</v>
      </c>
      <c r="I468" s="28" t="s">
        <v>16</v>
      </c>
      <c r="J468" s="29">
        <f t="shared" si="475"/>
        <v>5</v>
      </c>
      <c r="K468" s="29">
        <f t="shared" si="476"/>
        <v>10.000000000000014</v>
      </c>
      <c r="L468" s="30">
        <f t="shared" si="477"/>
        <v>29.62710135</v>
      </c>
      <c r="M468" s="30">
        <f t="shared" si="478"/>
        <v>30.668992199999998</v>
      </c>
      <c r="N468" s="31">
        <f t="shared" si="479"/>
        <v>27.06244695</v>
      </c>
      <c r="O468" s="31">
        <f t="shared" si="480"/>
        <v>31.523877</v>
      </c>
      <c r="P468" s="31">
        <f t="shared" si="481"/>
        <v>33.661089</v>
      </c>
      <c r="Q468" s="31">
        <f t="shared" si="482"/>
        <v>30.401840699999997</v>
      </c>
      <c r="R468" s="36">
        <f t="shared" si="483"/>
        <v>33.58094355</v>
      </c>
      <c r="S468" s="31">
        <f t="shared" si="484"/>
        <v>36.800119125</v>
      </c>
      <c r="T468" s="45"/>
      <c r="U468" s="32"/>
      <c r="V468" s="32"/>
      <c r="W468" s="20"/>
      <c r="X468" s="20"/>
      <c r="Y468" s="20"/>
      <c r="Z468" s="20"/>
      <c r="AA468" s="20"/>
      <c r="AB468" s="21"/>
      <c r="AC468" s="20"/>
      <c r="AD468" s="20"/>
      <c r="AE468" s="45"/>
      <c r="AF468" s="45"/>
      <c r="AG468" s="45"/>
      <c r="AH468" s="45"/>
      <c r="AI468" s="45"/>
      <c r="AJ468" s="45"/>
      <c r="AK468" s="35"/>
      <c r="AL468" s="42"/>
      <c r="AM468" s="42"/>
      <c r="AN468" s="42"/>
      <c r="AO468" s="42"/>
      <c r="AP468" s="42"/>
      <c r="AQ468" s="42"/>
      <c r="AR468" s="42"/>
      <c r="AS468" s="42"/>
      <c r="AT468" s="42"/>
      <c r="AU468" s="42"/>
      <c r="AV468" s="42"/>
      <c r="AW468" s="42"/>
      <c r="AX468" s="42"/>
      <c r="AY468" s="42"/>
      <c r="AZ468" s="42"/>
      <c r="BA468" s="42"/>
      <c r="BB468" s="42"/>
      <c r="BC468" s="42"/>
      <c r="BD468" s="42"/>
      <c r="BE468" s="42"/>
      <c r="BF468" s="42"/>
      <c r="BG468" s="42"/>
      <c r="BH468" s="42"/>
      <c r="BI468" s="42"/>
      <c r="BJ468" s="42"/>
      <c r="BK468" s="42"/>
      <c r="BL468" s="42"/>
      <c r="BM468" s="42"/>
      <c r="BN468" s="42"/>
      <c r="BO468" s="42"/>
      <c r="BP468" s="42"/>
      <c r="BQ468" s="42"/>
    </row>
    <row r="469" spans="1:69" s="41" customFormat="1" ht="12.75">
      <c r="A469" s="23"/>
      <c r="B469" s="23" t="s">
        <v>833</v>
      </c>
      <c r="C469" s="24" t="s">
        <v>834</v>
      </c>
      <c r="D469" s="25" t="s">
        <v>26</v>
      </c>
      <c r="E469" s="26">
        <v>7.74</v>
      </c>
      <c r="F469" s="26">
        <v>8.127</v>
      </c>
      <c r="G469" s="27">
        <v>8.9397</v>
      </c>
      <c r="H469" s="27">
        <v>11.237202900000002</v>
      </c>
      <c r="I469" s="28" t="s">
        <v>16</v>
      </c>
      <c r="J469" s="29">
        <f t="shared" si="475"/>
        <v>5</v>
      </c>
      <c r="K469" s="29">
        <f t="shared" si="476"/>
        <v>9.999999999999986</v>
      </c>
      <c r="L469" s="30">
        <f t="shared" si="477"/>
        <v>9.9141273</v>
      </c>
      <c r="M469" s="30">
        <f t="shared" si="478"/>
        <v>10.2627756</v>
      </c>
      <c r="N469" s="31">
        <f t="shared" si="479"/>
        <v>9.055916100000001</v>
      </c>
      <c r="O469" s="31">
        <f t="shared" si="480"/>
        <v>10.548846000000001</v>
      </c>
      <c r="P469" s="31">
        <f t="shared" si="481"/>
        <v>11.264022000000002</v>
      </c>
      <c r="Q469" s="31">
        <f t="shared" si="482"/>
        <v>10.173378600000001</v>
      </c>
      <c r="R469" s="36">
        <f t="shared" si="483"/>
        <v>11.237202900000002</v>
      </c>
      <c r="S469" s="31">
        <f t="shared" si="484"/>
        <v>12.314436750000002</v>
      </c>
      <c r="T469" s="45"/>
      <c r="U469" s="32"/>
      <c r="V469" s="32"/>
      <c r="W469" s="20"/>
      <c r="X469" s="20"/>
      <c r="Y469" s="20"/>
      <c r="Z469" s="20"/>
      <c r="AA469" s="20"/>
      <c r="AB469" s="21"/>
      <c r="AC469" s="20"/>
      <c r="AD469" s="20"/>
      <c r="AE469" s="45"/>
      <c r="AF469" s="45"/>
      <c r="AG469" s="45"/>
      <c r="AH469" s="45"/>
      <c r="AI469" s="45"/>
      <c r="AJ469" s="45"/>
      <c r="AK469" s="35"/>
      <c r="AL469" s="42"/>
      <c r="AM469" s="42"/>
      <c r="AN469" s="42"/>
      <c r="AO469" s="42"/>
      <c r="AP469" s="42"/>
      <c r="AQ469" s="42"/>
      <c r="AR469" s="42"/>
      <c r="AS469" s="42"/>
      <c r="AT469" s="42"/>
      <c r="AU469" s="42"/>
      <c r="AV469" s="42"/>
      <c r="AW469" s="42"/>
      <c r="AX469" s="42"/>
      <c r="AY469" s="42"/>
      <c r="AZ469" s="42"/>
      <c r="BA469" s="42"/>
      <c r="BB469" s="42"/>
      <c r="BC469" s="42"/>
      <c r="BD469" s="42"/>
      <c r="BE469" s="42"/>
      <c r="BF469" s="42"/>
      <c r="BG469" s="42"/>
      <c r="BH469" s="42"/>
      <c r="BI469" s="42"/>
      <c r="BJ469" s="42"/>
      <c r="BK469" s="42"/>
      <c r="BL469" s="42"/>
      <c r="BM469" s="42"/>
      <c r="BN469" s="42"/>
      <c r="BO469" s="42"/>
      <c r="BP469" s="42"/>
      <c r="BQ469" s="42"/>
    </row>
    <row r="470" spans="1:69" s="41" customFormat="1" ht="12.75">
      <c r="A470" s="23"/>
      <c r="B470" s="23" t="s">
        <v>835</v>
      </c>
      <c r="C470" s="24" t="s">
        <v>836</v>
      </c>
      <c r="D470" s="25" t="s">
        <v>26</v>
      </c>
      <c r="E470" s="26">
        <v>62.32</v>
      </c>
      <c r="F470" s="26">
        <v>65.436</v>
      </c>
      <c r="G470" s="27">
        <v>71.9796</v>
      </c>
      <c r="H470" s="27">
        <v>90.4783572</v>
      </c>
      <c r="I470" s="28" t="s">
        <v>16</v>
      </c>
      <c r="J470" s="29">
        <f t="shared" si="475"/>
        <v>5</v>
      </c>
      <c r="K470" s="29">
        <f t="shared" si="476"/>
        <v>9.999999999999986</v>
      </c>
      <c r="L470" s="30">
        <f t="shared" si="477"/>
        <v>79.82537640000001</v>
      </c>
      <c r="M470" s="30">
        <f t="shared" si="478"/>
        <v>82.6325808</v>
      </c>
      <c r="N470" s="31">
        <f t="shared" si="479"/>
        <v>72.91533480000001</v>
      </c>
      <c r="O470" s="31">
        <f t="shared" si="480"/>
        <v>84.93592800000002</v>
      </c>
      <c r="P470" s="31">
        <f t="shared" si="481"/>
        <v>90.69429600000001</v>
      </c>
      <c r="Q470" s="31">
        <f t="shared" si="482"/>
        <v>81.91278480000001</v>
      </c>
      <c r="R470" s="36">
        <f t="shared" si="483"/>
        <v>90.4783572</v>
      </c>
      <c r="S470" s="31">
        <f t="shared" si="484"/>
        <v>99.15189900000001</v>
      </c>
      <c r="T470" s="45"/>
      <c r="U470" s="32"/>
      <c r="V470" s="32"/>
      <c r="W470" s="20"/>
      <c r="X470" s="20"/>
      <c r="Y470" s="20"/>
      <c r="Z470" s="20"/>
      <c r="AA470" s="20"/>
      <c r="AB470" s="21"/>
      <c r="AC470" s="20"/>
      <c r="AD470" s="20"/>
      <c r="AE470" s="45"/>
      <c r="AF470" s="45"/>
      <c r="AG470" s="45"/>
      <c r="AH470" s="45"/>
      <c r="AI470" s="45"/>
      <c r="AJ470" s="45"/>
      <c r="AK470" s="35"/>
      <c r="AL470" s="42"/>
      <c r="AM470" s="42"/>
      <c r="AN470" s="42"/>
      <c r="AO470" s="42"/>
      <c r="AP470" s="42"/>
      <c r="AQ470" s="42"/>
      <c r="AR470" s="42"/>
      <c r="AS470" s="42"/>
      <c r="AT470" s="42"/>
      <c r="AU470" s="42"/>
      <c r="AV470" s="42"/>
      <c r="AW470" s="42"/>
      <c r="AX470" s="42"/>
      <c r="AY470" s="42"/>
      <c r="AZ470" s="42"/>
      <c r="BA470" s="42"/>
      <c r="BB470" s="42"/>
      <c r="BC470" s="42"/>
      <c r="BD470" s="42"/>
      <c r="BE470" s="42"/>
      <c r="BF470" s="42"/>
      <c r="BG470" s="42"/>
      <c r="BH470" s="42"/>
      <c r="BI470" s="42"/>
      <c r="BJ470" s="42"/>
      <c r="BK470" s="42"/>
      <c r="BL470" s="42"/>
      <c r="BM470" s="42"/>
      <c r="BN470" s="42"/>
      <c r="BO470" s="42"/>
      <c r="BP470" s="42"/>
      <c r="BQ470" s="42"/>
    </row>
    <row r="471" spans="1:69" s="41" customFormat="1" ht="12.75">
      <c r="A471" s="23"/>
      <c r="B471" s="23" t="s">
        <v>837</v>
      </c>
      <c r="C471" s="24" t="s">
        <v>838</v>
      </c>
      <c r="D471" s="25" t="s">
        <v>26</v>
      </c>
      <c r="E471" s="26">
        <v>34.65</v>
      </c>
      <c r="F471" s="26">
        <v>36.3825</v>
      </c>
      <c r="G471" s="27">
        <v>40.02075</v>
      </c>
      <c r="H471" s="27">
        <v>50.306082749999995</v>
      </c>
      <c r="I471" s="28" t="s">
        <v>16</v>
      </c>
      <c r="J471" s="29">
        <f t="shared" si="475"/>
        <v>5</v>
      </c>
      <c r="K471" s="29">
        <f t="shared" si="476"/>
        <v>10.000000000000014</v>
      </c>
      <c r="L471" s="30">
        <f t="shared" si="477"/>
        <v>44.38301175</v>
      </c>
      <c r="M471" s="30">
        <f t="shared" si="478"/>
        <v>45.94382099999999</v>
      </c>
      <c r="N471" s="31">
        <f t="shared" si="479"/>
        <v>40.54101974999999</v>
      </c>
      <c r="O471" s="31">
        <f t="shared" si="480"/>
        <v>47.224484999999994</v>
      </c>
      <c r="P471" s="31">
        <f t="shared" si="481"/>
        <v>50.426145</v>
      </c>
      <c r="Q471" s="31">
        <f t="shared" si="482"/>
        <v>45.5436135</v>
      </c>
      <c r="R471" s="36">
        <f t="shared" si="483"/>
        <v>50.306082749999995</v>
      </c>
      <c r="S471" s="31">
        <f t="shared" si="484"/>
        <v>55.128583125</v>
      </c>
      <c r="T471" s="45"/>
      <c r="U471" s="32"/>
      <c r="V471" s="32"/>
      <c r="W471" s="20"/>
      <c r="X471" s="20"/>
      <c r="Y471" s="20"/>
      <c r="Z471" s="20"/>
      <c r="AA471" s="20"/>
      <c r="AB471" s="21"/>
      <c r="AC471" s="20"/>
      <c r="AD471" s="20"/>
      <c r="AE471" s="45"/>
      <c r="AF471" s="45"/>
      <c r="AG471" s="45"/>
      <c r="AH471" s="45"/>
      <c r="AI471" s="45"/>
      <c r="AJ471" s="45"/>
      <c r="AK471" s="35"/>
      <c r="AL471" s="42"/>
      <c r="AM471" s="42"/>
      <c r="AN471" s="42"/>
      <c r="AO471" s="42"/>
      <c r="AP471" s="42"/>
      <c r="AQ471" s="42"/>
      <c r="AR471" s="42"/>
      <c r="AS471" s="42"/>
      <c r="AT471" s="42"/>
      <c r="AU471" s="42"/>
      <c r="AV471" s="42"/>
      <c r="AW471" s="42"/>
      <c r="AX471" s="42"/>
      <c r="AY471" s="42"/>
      <c r="AZ471" s="42"/>
      <c r="BA471" s="42"/>
      <c r="BB471" s="42"/>
      <c r="BC471" s="42"/>
      <c r="BD471" s="42"/>
      <c r="BE471" s="42"/>
      <c r="BF471" s="42"/>
      <c r="BG471" s="42"/>
      <c r="BH471" s="42"/>
      <c r="BI471" s="42"/>
      <c r="BJ471" s="42"/>
      <c r="BK471" s="42"/>
      <c r="BL471" s="42"/>
      <c r="BM471" s="42"/>
      <c r="BN471" s="42"/>
      <c r="BO471" s="42"/>
      <c r="BP471" s="42"/>
      <c r="BQ471" s="42"/>
    </row>
    <row r="472" spans="1:69" s="41" customFormat="1" ht="12.75">
      <c r="A472" s="23"/>
      <c r="B472" s="23" t="s">
        <v>839</v>
      </c>
      <c r="C472" s="24" t="s">
        <v>840</v>
      </c>
      <c r="D472" s="25" t="s">
        <v>26</v>
      </c>
      <c r="E472" s="26">
        <v>18.01</v>
      </c>
      <c r="F472" s="26">
        <v>18.9105</v>
      </c>
      <c r="G472" s="27">
        <v>20.80155</v>
      </c>
      <c r="H472" s="27">
        <v>26.147548349999997</v>
      </c>
      <c r="I472" s="28" t="s">
        <v>16</v>
      </c>
      <c r="J472" s="29">
        <f t="shared" si="475"/>
        <v>4.999999999999986</v>
      </c>
      <c r="K472" s="29">
        <f t="shared" si="476"/>
        <v>10.000000000000014</v>
      </c>
      <c r="L472" s="30">
        <f t="shared" si="477"/>
        <v>23.068918949999997</v>
      </c>
      <c r="M472" s="30">
        <f t="shared" si="478"/>
        <v>23.880179399999996</v>
      </c>
      <c r="N472" s="31">
        <f t="shared" si="479"/>
        <v>21.07197015</v>
      </c>
      <c r="O472" s="31">
        <f t="shared" si="480"/>
        <v>24.545828999999998</v>
      </c>
      <c r="P472" s="31">
        <f t="shared" si="481"/>
        <v>26.209952999999995</v>
      </c>
      <c r="Q472" s="31">
        <f t="shared" si="482"/>
        <v>23.672163899999997</v>
      </c>
      <c r="R472" s="36">
        <f t="shared" si="483"/>
        <v>26.147548349999997</v>
      </c>
      <c r="S472" s="31">
        <f t="shared" si="484"/>
        <v>28.654135124999996</v>
      </c>
      <c r="T472" s="45"/>
      <c r="U472" s="32"/>
      <c r="V472" s="32"/>
      <c r="W472" s="20"/>
      <c r="X472" s="20"/>
      <c r="Y472" s="20"/>
      <c r="Z472" s="20"/>
      <c r="AA472" s="20"/>
      <c r="AB472" s="21"/>
      <c r="AC472" s="20"/>
      <c r="AD472" s="20"/>
      <c r="AE472" s="45"/>
      <c r="AF472" s="45"/>
      <c r="AG472" s="45"/>
      <c r="AH472" s="45"/>
      <c r="AI472" s="45"/>
      <c r="AJ472" s="45"/>
      <c r="AK472" s="35"/>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c r="BM472" s="42"/>
      <c r="BN472" s="42"/>
      <c r="BO472" s="42"/>
      <c r="BP472" s="42"/>
      <c r="BQ472" s="42"/>
    </row>
    <row r="473" spans="1:69" s="41" customFormat="1" ht="12.75">
      <c r="A473" s="23"/>
      <c r="B473" s="23" t="s">
        <v>841</v>
      </c>
      <c r="C473" s="24" t="s">
        <v>842</v>
      </c>
      <c r="D473" s="25" t="s">
        <v>26</v>
      </c>
      <c r="E473" s="26">
        <v>69.25</v>
      </c>
      <c r="F473" s="26">
        <v>72.7125</v>
      </c>
      <c r="G473" s="27">
        <v>79.98375</v>
      </c>
      <c r="H473" s="27">
        <v>100.53957375000002</v>
      </c>
      <c r="I473" s="28" t="s">
        <v>16</v>
      </c>
      <c r="J473" s="29">
        <f t="shared" si="475"/>
        <v>5</v>
      </c>
      <c r="K473" s="29">
        <f t="shared" si="476"/>
        <v>9.999999999999986</v>
      </c>
      <c r="L473" s="30">
        <f t="shared" si="477"/>
        <v>88.70197875</v>
      </c>
      <c r="M473" s="30">
        <f t="shared" si="478"/>
        <v>91.821345</v>
      </c>
      <c r="N473" s="31">
        <f t="shared" si="479"/>
        <v>81.02353875</v>
      </c>
      <c r="O473" s="31">
        <f t="shared" si="480"/>
        <v>94.380825</v>
      </c>
      <c r="P473" s="31">
        <f t="shared" si="481"/>
        <v>100.779525</v>
      </c>
      <c r="Q473" s="31">
        <f t="shared" si="482"/>
        <v>91.02150750000001</v>
      </c>
      <c r="R473" s="36">
        <f t="shared" si="483"/>
        <v>100.53957375000002</v>
      </c>
      <c r="S473" s="31">
        <f t="shared" si="484"/>
        <v>110.17761562500002</v>
      </c>
      <c r="T473" s="45"/>
      <c r="U473" s="32"/>
      <c r="V473" s="32"/>
      <c r="W473" s="20"/>
      <c r="X473" s="20"/>
      <c r="Y473" s="20"/>
      <c r="Z473" s="20"/>
      <c r="AA473" s="20"/>
      <c r="AB473" s="21"/>
      <c r="AC473" s="20"/>
      <c r="AD473" s="20"/>
      <c r="AE473" s="45"/>
      <c r="AF473" s="45"/>
      <c r="AG473" s="45"/>
      <c r="AH473" s="45"/>
      <c r="AI473" s="45"/>
      <c r="AJ473" s="45"/>
      <c r="AK473" s="35"/>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row>
    <row r="474" spans="1:69" s="41" customFormat="1" ht="12.75">
      <c r="A474" s="23"/>
      <c r="B474" s="23" t="s">
        <v>843</v>
      </c>
      <c r="C474" s="24" t="s">
        <v>844</v>
      </c>
      <c r="D474" s="25" t="s">
        <v>26</v>
      </c>
      <c r="E474" s="26">
        <v>6.51</v>
      </c>
      <c r="F474" s="26">
        <v>6.8355</v>
      </c>
      <c r="G474" s="27">
        <v>7.51905</v>
      </c>
      <c r="H474" s="27">
        <v>9.451445849999999</v>
      </c>
      <c r="I474" s="28" t="s">
        <v>16</v>
      </c>
      <c r="J474" s="29">
        <f t="shared" si="475"/>
        <v>5</v>
      </c>
      <c r="K474" s="29">
        <f t="shared" si="476"/>
        <v>10.000000000000014</v>
      </c>
      <c r="L474" s="30">
        <f t="shared" si="477"/>
        <v>8.33862645</v>
      </c>
      <c r="M474" s="30">
        <f t="shared" si="478"/>
        <v>8.6318694</v>
      </c>
      <c r="N474" s="31">
        <f t="shared" si="479"/>
        <v>7.616797649999999</v>
      </c>
      <c r="O474" s="31">
        <f t="shared" si="480"/>
        <v>8.872478999999998</v>
      </c>
      <c r="P474" s="31">
        <f t="shared" si="481"/>
        <v>9.474003</v>
      </c>
      <c r="Q474" s="31">
        <f t="shared" si="482"/>
        <v>8.5566789</v>
      </c>
      <c r="R474" s="36">
        <f t="shared" si="483"/>
        <v>9.451445849999999</v>
      </c>
      <c r="S474" s="31">
        <f t="shared" si="484"/>
        <v>10.357491374999999</v>
      </c>
      <c r="T474" s="45"/>
      <c r="U474" s="32"/>
      <c r="V474" s="32"/>
      <c r="W474" s="20"/>
      <c r="X474" s="20"/>
      <c r="Y474" s="20"/>
      <c r="Z474" s="20"/>
      <c r="AA474" s="20"/>
      <c r="AB474" s="21"/>
      <c r="AC474" s="20"/>
      <c r="AD474" s="20"/>
      <c r="AE474" s="45"/>
      <c r="AF474" s="45"/>
      <c r="AG474" s="45"/>
      <c r="AH474" s="45"/>
      <c r="AI474" s="45"/>
      <c r="AJ474" s="45"/>
      <c r="AK474" s="35"/>
      <c r="AL474" s="42"/>
      <c r="AM474" s="42"/>
      <c r="AN474" s="42"/>
      <c r="AO474" s="42"/>
      <c r="AP474" s="42"/>
      <c r="AQ474" s="42"/>
      <c r="AR474" s="42"/>
      <c r="AS474" s="42"/>
      <c r="AT474" s="42"/>
      <c r="AU474" s="42"/>
      <c r="AV474" s="42"/>
      <c r="AW474" s="42"/>
      <c r="AX474" s="42"/>
      <c r="AY474" s="42"/>
      <c r="AZ474" s="42"/>
      <c r="BA474" s="42"/>
      <c r="BB474" s="42"/>
      <c r="BC474" s="42"/>
      <c r="BD474" s="42"/>
      <c r="BE474" s="42"/>
      <c r="BF474" s="42"/>
      <c r="BG474" s="42"/>
      <c r="BH474" s="42"/>
      <c r="BI474" s="42"/>
      <c r="BJ474" s="42"/>
      <c r="BK474" s="42"/>
      <c r="BL474" s="42"/>
      <c r="BM474" s="42"/>
      <c r="BN474" s="42"/>
      <c r="BO474" s="42"/>
      <c r="BP474" s="42"/>
      <c r="BQ474" s="42"/>
    </row>
    <row r="475" spans="1:69" s="41" customFormat="1" ht="12.75">
      <c r="A475" s="23"/>
      <c r="B475" s="23" t="s">
        <v>845</v>
      </c>
      <c r="C475" s="24" t="s">
        <v>846</v>
      </c>
      <c r="D475" s="25" t="s">
        <v>26</v>
      </c>
      <c r="E475" s="26">
        <v>3.46</v>
      </c>
      <c r="F475" s="26">
        <v>3.633</v>
      </c>
      <c r="G475" s="27">
        <v>3.9963</v>
      </c>
      <c r="H475" s="27">
        <v>5.0233491</v>
      </c>
      <c r="I475" s="28" t="s">
        <v>16</v>
      </c>
      <c r="J475" s="29">
        <f t="shared" si="475"/>
        <v>5</v>
      </c>
      <c r="K475" s="29">
        <f t="shared" si="476"/>
        <v>10.000000000000014</v>
      </c>
      <c r="L475" s="30">
        <f t="shared" si="477"/>
        <v>4.4318967</v>
      </c>
      <c r="M475" s="30">
        <f t="shared" si="478"/>
        <v>4.5877524</v>
      </c>
      <c r="N475" s="31">
        <f t="shared" si="479"/>
        <v>4.0482518999999995</v>
      </c>
      <c r="O475" s="31">
        <f t="shared" si="480"/>
        <v>4.715634</v>
      </c>
      <c r="P475" s="31">
        <f t="shared" si="481"/>
        <v>5.035337999999999</v>
      </c>
      <c r="Q475" s="31">
        <f t="shared" si="482"/>
        <v>4.547789399999999</v>
      </c>
      <c r="R475" s="36">
        <f t="shared" si="483"/>
        <v>5.0233491</v>
      </c>
      <c r="S475" s="31">
        <f t="shared" si="484"/>
        <v>5.50490325</v>
      </c>
      <c r="T475" s="45"/>
      <c r="U475" s="32"/>
      <c r="V475" s="32"/>
      <c r="W475" s="20"/>
      <c r="X475" s="20"/>
      <c r="Y475" s="20"/>
      <c r="Z475" s="20"/>
      <c r="AA475" s="20"/>
      <c r="AB475" s="21"/>
      <c r="AC475" s="20"/>
      <c r="AD475" s="20"/>
      <c r="AE475" s="45"/>
      <c r="AF475" s="45"/>
      <c r="AG475" s="45"/>
      <c r="AH475" s="45"/>
      <c r="AI475" s="45"/>
      <c r="AJ475" s="45"/>
      <c r="AK475" s="35"/>
      <c r="AL475" s="42"/>
      <c r="AM475" s="42"/>
      <c r="AN475" s="42"/>
      <c r="AO475" s="42"/>
      <c r="AP475" s="42"/>
      <c r="AQ475" s="42"/>
      <c r="AR475" s="42"/>
      <c r="AS475" s="42"/>
      <c r="AT475" s="42"/>
      <c r="AU475" s="42"/>
      <c r="AV475" s="42"/>
      <c r="AW475" s="42"/>
      <c r="AX475" s="42"/>
      <c r="AY475" s="42"/>
      <c r="AZ475" s="42"/>
      <c r="BA475" s="42"/>
      <c r="BB475" s="42"/>
      <c r="BC475" s="42"/>
      <c r="BD475" s="42"/>
      <c r="BE475" s="42"/>
      <c r="BF475" s="42"/>
      <c r="BG475" s="42"/>
      <c r="BH475" s="42"/>
      <c r="BI475" s="42"/>
      <c r="BJ475" s="42"/>
      <c r="BK475" s="42"/>
      <c r="BL475" s="42"/>
      <c r="BM475" s="42"/>
      <c r="BN475" s="42"/>
      <c r="BO475" s="42"/>
      <c r="BP475" s="42"/>
      <c r="BQ475" s="42"/>
    </row>
    <row r="476" spans="1:69" s="41" customFormat="1" ht="12.75">
      <c r="A476" s="23"/>
      <c r="B476" s="23" t="s">
        <v>847</v>
      </c>
      <c r="C476" s="24" t="s">
        <v>848</v>
      </c>
      <c r="D476" s="25" t="s">
        <v>26</v>
      </c>
      <c r="E476" s="26">
        <v>13.87</v>
      </c>
      <c r="F476" s="26">
        <v>14.5635</v>
      </c>
      <c r="G476" s="27">
        <v>16.01985</v>
      </c>
      <c r="H476" s="27">
        <v>20.13695145</v>
      </c>
      <c r="I476" s="28" t="s">
        <v>16</v>
      </c>
      <c r="J476" s="29">
        <f t="shared" si="475"/>
        <v>5</v>
      </c>
      <c r="K476" s="29">
        <f t="shared" si="476"/>
        <v>10.000000000000014</v>
      </c>
      <c r="L476" s="30">
        <f t="shared" si="477"/>
        <v>17.76601365</v>
      </c>
      <c r="M476" s="30">
        <f t="shared" si="478"/>
        <v>18.390787800000002</v>
      </c>
      <c r="N476" s="31">
        <f t="shared" si="479"/>
        <v>16.22810805</v>
      </c>
      <c r="O476" s="31">
        <f t="shared" si="480"/>
        <v>18.903423</v>
      </c>
      <c r="P476" s="31">
        <f t="shared" si="481"/>
        <v>20.185011</v>
      </c>
      <c r="Q476" s="31">
        <f t="shared" si="482"/>
        <v>18.230589300000002</v>
      </c>
      <c r="R476" s="36">
        <f t="shared" si="483"/>
        <v>20.13695145</v>
      </c>
      <c r="S476" s="31">
        <f t="shared" si="484"/>
        <v>22.067343375000004</v>
      </c>
      <c r="T476" s="45"/>
      <c r="U476" s="32"/>
      <c r="V476" s="32"/>
      <c r="W476" s="20"/>
      <c r="X476" s="20"/>
      <c r="Y476" s="20"/>
      <c r="Z476" s="20"/>
      <c r="AA476" s="20"/>
      <c r="AB476" s="21"/>
      <c r="AC476" s="20"/>
      <c r="AD476" s="20"/>
      <c r="AE476" s="45"/>
      <c r="AF476" s="45"/>
      <c r="AG476" s="45"/>
      <c r="AH476" s="45"/>
      <c r="AI476" s="45"/>
      <c r="AJ476" s="45"/>
      <c r="AK476" s="35"/>
      <c r="AL476" s="42"/>
      <c r="AM476" s="42"/>
      <c r="AN476" s="42"/>
      <c r="AO476" s="42"/>
      <c r="AP476" s="42"/>
      <c r="AQ476" s="42"/>
      <c r="AR476" s="42"/>
      <c r="AS476" s="42"/>
      <c r="AT476" s="42"/>
      <c r="AU476" s="42"/>
      <c r="AV476" s="42"/>
      <c r="AW476" s="42"/>
      <c r="AX476" s="42"/>
      <c r="AY476" s="42"/>
      <c r="AZ476" s="42"/>
      <c r="BA476" s="42"/>
      <c r="BB476" s="42"/>
      <c r="BC476" s="42"/>
      <c r="BD476" s="42"/>
      <c r="BE476" s="42"/>
      <c r="BF476" s="42"/>
      <c r="BG476" s="42"/>
      <c r="BH476" s="42"/>
      <c r="BI476" s="42"/>
      <c r="BJ476" s="42"/>
      <c r="BK476" s="42"/>
      <c r="BL476" s="42"/>
      <c r="BM476" s="42"/>
      <c r="BN476" s="42"/>
      <c r="BO476" s="42"/>
      <c r="BP476" s="42"/>
      <c r="BQ476" s="42"/>
    </row>
    <row r="477" spans="1:69" s="41" customFormat="1" ht="12.75">
      <c r="A477" s="23" t="s">
        <v>726</v>
      </c>
      <c r="B477" s="23"/>
      <c r="C477" s="24" t="s">
        <v>849</v>
      </c>
      <c r="D477" s="38"/>
      <c r="E477" s="26"/>
      <c r="F477" s="26"/>
      <c r="G477" s="27"/>
      <c r="H477" s="27"/>
      <c r="I477" s="18"/>
      <c r="J477" s="39"/>
      <c r="K477" s="39"/>
      <c r="L477" s="30"/>
      <c r="M477" s="30"/>
      <c r="N477" s="31"/>
      <c r="O477" s="31"/>
      <c r="P477" s="31"/>
      <c r="Q477" s="31"/>
      <c r="R477" s="31"/>
      <c r="S477" s="31"/>
      <c r="T477" s="19"/>
      <c r="U477" s="32"/>
      <c r="V477" s="32"/>
      <c r="W477" s="20"/>
      <c r="X477" s="20"/>
      <c r="Y477" s="20"/>
      <c r="Z477" s="20"/>
      <c r="AA477" s="20"/>
      <c r="AB477" s="21"/>
      <c r="AC477" s="20"/>
      <c r="AD477" s="20"/>
      <c r="AE477" s="45"/>
      <c r="AF477" s="45"/>
      <c r="AG477" s="45"/>
      <c r="AH477" s="45"/>
      <c r="AI477" s="45"/>
      <c r="AJ477" s="45"/>
      <c r="AK477" s="35"/>
      <c r="AL477" s="42"/>
      <c r="AM477" s="42"/>
      <c r="AN477" s="42"/>
      <c r="AO477" s="42"/>
      <c r="AP477" s="42"/>
      <c r="AQ477" s="42"/>
      <c r="AR477" s="42"/>
      <c r="AS477" s="42"/>
      <c r="AT477" s="42"/>
      <c r="AU477" s="42"/>
      <c r="AV477" s="42"/>
      <c r="AW477" s="42"/>
      <c r="AX477" s="42"/>
      <c r="AY477" s="42"/>
      <c r="AZ477" s="42"/>
      <c r="BA477" s="42"/>
      <c r="BB477" s="42"/>
      <c r="BC477" s="42"/>
      <c r="BD477" s="42"/>
      <c r="BE477" s="42"/>
      <c r="BF477" s="42"/>
      <c r="BG477" s="42"/>
      <c r="BH477" s="42"/>
      <c r="BI477" s="42"/>
      <c r="BJ477" s="42"/>
      <c r="BK477" s="42"/>
      <c r="BL477" s="42"/>
      <c r="BM477" s="42"/>
      <c r="BN477" s="42"/>
      <c r="BO477" s="42"/>
      <c r="BP477" s="42"/>
      <c r="BQ477" s="42"/>
    </row>
    <row r="478" spans="1:69" s="41" customFormat="1" ht="38.25">
      <c r="A478" s="23"/>
      <c r="B478" s="23" t="s">
        <v>50</v>
      </c>
      <c r="C478" s="24" t="s">
        <v>850</v>
      </c>
      <c r="D478" s="25" t="s">
        <v>26</v>
      </c>
      <c r="E478" s="26">
        <v>1.81</v>
      </c>
      <c r="F478" s="26">
        <v>1.9005</v>
      </c>
      <c r="G478" s="27">
        <v>2.09055</v>
      </c>
      <c r="H478" s="27">
        <v>2.3790459000000004</v>
      </c>
      <c r="I478" s="28" t="s">
        <v>15</v>
      </c>
      <c r="J478" s="29">
        <f>(F478/E478*100)-100</f>
        <v>5</v>
      </c>
      <c r="K478" s="29">
        <f>(G478/F478*100)-100</f>
        <v>9.999999999999986</v>
      </c>
      <c r="L478" s="30">
        <f>+G478*1.109</f>
        <v>2.31841995</v>
      </c>
      <c r="M478" s="30">
        <f>+G478*1.148</f>
        <v>2.3999513999999995</v>
      </c>
      <c r="N478" s="30">
        <f>+G478*(100+(16.3-J478-K478))/100</f>
        <v>2.11772715</v>
      </c>
      <c r="O478" s="31">
        <f>+G478*(100+(33-J478-K478))/100</f>
        <v>2.4668490000000003</v>
      </c>
      <c r="P478" s="30">
        <f>+G478*(100+(67.5+14.5)/2-J478-K478)/100</f>
        <v>2.6340930000000005</v>
      </c>
      <c r="Q478" s="36">
        <f>+G478+(G478*0.5)*((67.5+14.5)/2-J478-K478)/100+(G478*0.5)*0.016</f>
        <v>2.3790459000000004</v>
      </c>
      <c r="R478" s="31">
        <f>+G478*(100+(40.7-J478-K478))/100</f>
        <v>2.6278213500000005</v>
      </c>
      <c r="S478" s="31">
        <f>+G478+(G478*0.5)*(88.9-J478-K478)/100+(G478*0.5)*0.016</f>
        <v>2.8797326250000004</v>
      </c>
      <c r="T478" s="45"/>
      <c r="U478" s="32"/>
      <c r="V478" s="32"/>
      <c r="W478" s="20"/>
      <c r="X478" s="20"/>
      <c r="Y478" s="20"/>
      <c r="Z478" s="20"/>
      <c r="AA478" s="20"/>
      <c r="AB478" s="21"/>
      <c r="AC478" s="20"/>
      <c r="AD478" s="20"/>
      <c r="AE478" s="45"/>
      <c r="AF478" s="45"/>
      <c r="AG478" s="45"/>
      <c r="AH478" s="45"/>
      <c r="AI478" s="45"/>
      <c r="AJ478" s="45"/>
      <c r="AK478" s="35"/>
      <c r="AL478" s="42"/>
      <c r="AM478" s="42"/>
      <c r="AN478" s="42"/>
      <c r="AO478" s="42"/>
      <c r="AP478" s="42"/>
      <c r="AQ478" s="42"/>
      <c r="AR478" s="42"/>
      <c r="AS478" s="42"/>
      <c r="AT478" s="42"/>
      <c r="AU478" s="42"/>
      <c r="AV478" s="42"/>
      <c r="AW478" s="42"/>
      <c r="AX478" s="42"/>
      <c r="AY478" s="42"/>
      <c r="AZ478" s="42"/>
      <c r="BA478" s="42"/>
      <c r="BB478" s="42"/>
      <c r="BC478" s="42"/>
      <c r="BD478" s="42"/>
      <c r="BE478" s="42"/>
      <c r="BF478" s="42"/>
      <c r="BG478" s="42"/>
      <c r="BH478" s="42"/>
      <c r="BI478" s="42"/>
      <c r="BJ478" s="42"/>
      <c r="BK478" s="42"/>
      <c r="BL478" s="42"/>
      <c r="BM478" s="42"/>
      <c r="BN478" s="42"/>
      <c r="BO478" s="42"/>
      <c r="BP478" s="42"/>
      <c r="BQ478" s="42"/>
    </row>
    <row r="479" spans="1:69" s="41" customFormat="1" ht="38.25">
      <c r="A479" s="23"/>
      <c r="B479" s="23" t="s">
        <v>53</v>
      </c>
      <c r="C479" s="24" t="s">
        <v>851</v>
      </c>
      <c r="D479" s="38"/>
      <c r="E479" s="26"/>
      <c r="F479" s="26"/>
      <c r="G479" s="27"/>
      <c r="H479" s="27"/>
      <c r="I479" s="18"/>
      <c r="J479" s="39"/>
      <c r="K479" s="39"/>
      <c r="L479" s="30"/>
      <c r="M479" s="30"/>
      <c r="N479" s="31"/>
      <c r="O479" s="31"/>
      <c r="P479" s="31"/>
      <c r="Q479" s="31"/>
      <c r="R479" s="31"/>
      <c r="S479" s="31"/>
      <c r="T479" s="19"/>
      <c r="U479" s="32"/>
      <c r="V479" s="32"/>
      <c r="W479" s="20"/>
      <c r="X479" s="20"/>
      <c r="Y479" s="20"/>
      <c r="Z479" s="20"/>
      <c r="AA479" s="20"/>
      <c r="AB479" s="21"/>
      <c r="AC479" s="20"/>
      <c r="AD479" s="20"/>
      <c r="AE479" s="45"/>
      <c r="AF479" s="45"/>
      <c r="AG479" s="45"/>
      <c r="AH479" s="45"/>
      <c r="AI479" s="45"/>
      <c r="AJ479" s="45"/>
      <c r="AK479" s="35"/>
      <c r="AL479" s="42"/>
      <c r="AM479" s="42"/>
      <c r="AN479" s="42"/>
      <c r="AO479" s="42"/>
      <c r="AP479" s="42"/>
      <c r="AQ479" s="42"/>
      <c r="AR479" s="42"/>
      <c r="AS479" s="42"/>
      <c r="AT479" s="42"/>
      <c r="AU479" s="42"/>
      <c r="AV479" s="42"/>
      <c r="AW479" s="42"/>
      <c r="AX479" s="42"/>
      <c r="AY479" s="42"/>
      <c r="AZ479" s="42"/>
      <c r="BA479" s="42"/>
      <c r="BB479" s="42"/>
      <c r="BC479" s="42"/>
      <c r="BD479" s="42"/>
      <c r="BE479" s="42"/>
      <c r="BF479" s="42"/>
      <c r="BG479" s="42"/>
      <c r="BH479" s="42"/>
      <c r="BI479" s="42"/>
      <c r="BJ479" s="42"/>
      <c r="BK479" s="42"/>
      <c r="BL479" s="42"/>
      <c r="BM479" s="42"/>
      <c r="BN479" s="42"/>
      <c r="BO479" s="42"/>
      <c r="BP479" s="42"/>
      <c r="BQ479" s="42"/>
    </row>
    <row r="480" spans="1:69" s="41" customFormat="1" ht="12.75">
      <c r="A480" s="23"/>
      <c r="B480" s="23" t="s">
        <v>55</v>
      </c>
      <c r="C480" s="24" t="s">
        <v>852</v>
      </c>
      <c r="D480" s="25" t="s">
        <v>26</v>
      </c>
      <c r="E480" s="26">
        <v>4.41</v>
      </c>
      <c r="F480" s="26">
        <v>4.6305</v>
      </c>
      <c r="G480" s="27">
        <v>5.09355</v>
      </c>
      <c r="H480" s="27">
        <v>5.781179249999999</v>
      </c>
      <c r="I480" s="28" t="s">
        <v>853</v>
      </c>
      <c r="J480" s="29">
        <f aca="true" t="shared" si="485" ref="J480:J483">(F480/E480*100)-100</f>
        <v>4.999999999999986</v>
      </c>
      <c r="K480" s="29">
        <f aca="true" t="shared" si="486" ref="K480:K483">(G480/F480*100)-100</f>
        <v>10.000000000000014</v>
      </c>
      <c r="L480" s="30">
        <f aca="true" t="shared" si="487" ref="L480:L483">+G480*1.109</f>
        <v>5.64874695</v>
      </c>
      <c r="M480" s="30">
        <f aca="true" t="shared" si="488" ref="M480:M483">+G480*1.148</f>
        <v>5.847395399999999</v>
      </c>
      <c r="N480" s="31">
        <f aca="true" t="shared" si="489" ref="N480:N483">+G480*(100+(16.3-J480-K480))/100</f>
        <v>5.159766149999999</v>
      </c>
      <c r="O480" s="31">
        <f aca="true" t="shared" si="490" ref="O480:O483">+G480*(100+(33-J480-K480))/100</f>
        <v>6.010388999999999</v>
      </c>
      <c r="P480" s="31">
        <f aca="true" t="shared" si="491" ref="P480:P483">+G480*(100+(67.5+14.5)/2-J480-K480)/100</f>
        <v>6.417872999999998</v>
      </c>
      <c r="Q480" s="31">
        <f aca="true" t="shared" si="492" ref="Q480:Q483">+G480+(G480*0.5)*((67.5+14.5)/2-J480-K480)/100+(G480*0.5)*0.016</f>
        <v>5.796459899999999</v>
      </c>
      <c r="R480" s="31">
        <f aca="true" t="shared" si="493" ref="R480:R483">+G480*(100+(40.7-J480-K480))/100</f>
        <v>6.40259235</v>
      </c>
      <c r="S480" s="31">
        <f aca="true" t="shared" si="494" ref="S480:S483">+G480+(G480*0.5)*(88.9-J480-K480)/100+(G480*0.5)*0.016</f>
        <v>7.016365125</v>
      </c>
      <c r="T480" s="36">
        <f aca="true" t="shared" si="495" ref="T480:T481">+N480*50/100+R480*50/100</f>
        <v>5.781179249999999</v>
      </c>
      <c r="U480" s="32"/>
      <c r="V480" s="32"/>
      <c r="W480" s="20"/>
      <c r="X480" s="20"/>
      <c r="Y480" s="20"/>
      <c r="Z480" s="20"/>
      <c r="AA480" s="20"/>
      <c r="AB480" s="21"/>
      <c r="AC480" s="20"/>
      <c r="AD480" s="20"/>
      <c r="AE480" s="45"/>
      <c r="AF480" s="45"/>
      <c r="AG480" s="45"/>
      <c r="AH480" s="45"/>
      <c r="AI480" s="45"/>
      <c r="AJ480" s="45"/>
      <c r="AK480" s="35"/>
      <c r="AL480" s="42"/>
      <c r="AM480" s="42"/>
      <c r="AN480" s="42"/>
      <c r="AO480" s="42"/>
      <c r="AP480" s="42"/>
      <c r="AQ480" s="42"/>
      <c r="AR480" s="42"/>
      <c r="AS480" s="42"/>
      <c r="AT480" s="42"/>
      <c r="AU480" s="42"/>
      <c r="AV480" s="42"/>
      <c r="AW480" s="42"/>
      <c r="AX480" s="42"/>
      <c r="AY480" s="42"/>
      <c r="AZ480" s="42"/>
      <c r="BA480" s="42"/>
      <c r="BB480" s="42"/>
      <c r="BC480" s="42"/>
      <c r="BD480" s="42"/>
      <c r="BE480" s="42"/>
      <c r="BF480" s="42"/>
      <c r="BG480" s="42"/>
      <c r="BH480" s="42"/>
      <c r="BI480" s="42"/>
      <c r="BJ480" s="42"/>
      <c r="BK480" s="42"/>
      <c r="BL480" s="42"/>
      <c r="BM480" s="42"/>
      <c r="BN480" s="42"/>
      <c r="BO480" s="42"/>
      <c r="BP480" s="42"/>
      <c r="BQ480" s="42"/>
    </row>
    <row r="481" spans="1:69" s="41" customFormat="1" ht="12.75">
      <c r="A481" s="23"/>
      <c r="B481" s="23" t="s">
        <v>57</v>
      </c>
      <c r="C481" s="24" t="s">
        <v>854</v>
      </c>
      <c r="D481" s="25" t="s">
        <v>26</v>
      </c>
      <c r="E481" s="26">
        <v>9.81</v>
      </c>
      <c r="F481" s="26">
        <v>10.3005</v>
      </c>
      <c r="G481" s="27">
        <v>11.33055</v>
      </c>
      <c r="H481" s="27">
        <v>12.86017425</v>
      </c>
      <c r="I481" s="28" t="s">
        <v>853</v>
      </c>
      <c r="J481" s="29">
        <f t="shared" si="485"/>
        <v>4.999999999999986</v>
      </c>
      <c r="K481" s="29">
        <f t="shared" si="486"/>
        <v>10.000000000000014</v>
      </c>
      <c r="L481" s="30">
        <f t="shared" si="487"/>
        <v>12.56557995</v>
      </c>
      <c r="M481" s="30">
        <f t="shared" si="488"/>
        <v>13.0074714</v>
      </c>
      <c r="N481" s="31">
        <f t="shared" si="489"/>
        <v>11.47784715</v>
      </c>
      <c r="O481" s="31">
        <f t="shared" si="490"/>
        <v>13.370049000000002</v>
      </c>
      <c r="P481" s="31">
        <f t="shared" si="491"/>
        <v>14.276492999999999</v>
      </c>
      <c r="Q481" s="31">
        <f t="shared" si="492"/>
        <v>12.8941659</v>
      </c>
      <c r="R481" s="31">
        <f t="shared" si="493"/>
        <v>14.24250135</v>
      </c>
      <c r="S481" s="31">
        <f t="shared" si="494"/>
        <v>15.607832625000002</v>
      </c>
      <c r="T481" s="36">
        <f t="shared" si="495"/>
        <v>12.86017425</v>
      </c>
      <c r="U481" s="32"/>
      <c r="V481" s="32"/>
      <c r="W481" s="20"/>
      <c r="X481" s="20"/>
      <c r="Y481" s="20"/>
      <c r="Z481" s="20"/>
      <c r="AA481" s="20"/>
      <c r="AB481" s="21"/>
      <c r="AC481" s="20"/>
      <c r="AD481" s="20"/>
      <c r="AE481" s="45"/>
      <c r="AF481" s="45"/>
      <c r="AG481" s="45"/>
      <c r="AH481" s="45"/>
      <c r="AI481" s="45"/>
      <c r="AJ481" s="45"/>
      <c r="AK481" s="35"/>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row>
    <row r="482" spans="1:69" s="41" customFormat="1" ht="51">
      <c r="A482" s="23"/>
      <c r="B482" s="23" t="s">
        <v>855</v>
      </c>
      <c r="C482" s="24" t="s">
        <v>856</v>
      </c>
      <c r="D482" s="25" t="s">
        <v>26</v>
      </c>
      <c r="E482" s="26">
        <v>14.64</v>
      </c>
      <c r="F482" s="26">
        <v>15.372</v>
      </c>
      <c r="G482" s="27">
        <v>16.9092</v>
      </c>
      <c r="H482" s="27">
        <v>23.292423000000003</v>
      </c>
      <c r="I482" s="28" t="s">
        <v>17</v>
      </c>
      <c r="J482" s="29">
        <f t="shared" si="485"/>
        <v>5</v>
      </c>
      <c r="K482" s="29">
        <f t="shared" si="486"/>
        <v>9.999999999999986</v>
      </c>
      <c r="L482" s="30">
        <f t="shared" si="487"/>
        <v>18.7523028</v>
      </c>
      <c r="M482" s="30">
        <f t="shared" si="488"/>
        <v>19.4117616</v>
      </c>
      <c r="N482" s="31">
        <f t="shared" si="489"/>
        <v>17.129019600000003</v>
      </c>
      <c r="O482" s="31">
        <f t="shared" si="490"/>
        <v>19.952856</v>
      </c>
      <c r="P482" s="31">
        <f t="shared" si="491"/>
        <v>21.305592</v>
      </c>
      <c r="Q482" s="31">
        <f t="shared" si="492"/>
        <v>19.242669600000003</v>
      </c>
      <c r="R482" s="31">
        <f t="shared" si="493"/>
        <v>21.254864400000002</v>
      </c>
      <c r="S482" s="36">
        <f t="shared" si="494"/>
        <v>23.292423000000003</v>
      </c>
      <c r="T482" s="31"/>
      <c r="U482" s="32"/>
      <c r="V482" s="32"/>
      <c r="W482" s="20"/>
      <c r="X482" s="20"/>
      <c r="Y482" s="20"/>
      <c r="Z482" s="20"/>
      <c r="AA482" s="20"/>
      <c r="AB482" s="21"/>
      <c r="AC482" s="20"/>
      <c r="AD482" s="20"/>
      <c r="AE482" s="45"/>
      <c r="AF482" s="45"/>
      <c r="AG482" s="45"/>
      <c r="AH482" s="45"/>
      <c r="AI482" s="45"/>
      <c r="AJ482" s="45"/>
      <c r="AK482" s="35"/>
      <c r="AL482" s="42"/>
      <c r="AM482" s="42"/>
      <c r="AN482" s="42"/>
      <c r="AO482" s="42"/>
      <c r="AP482" s="42"/>
      <c r="AQ482" s="42"/>
      <c r="AR482" s="42"/>
      <c r="AS482" s="42"/>
      <c r="AT482" s="42"/>
      <c r="AU482" s="42"/>
      <c r="AV482" s="42"/>
      <c r="AW482" s="42"/>
      <c r="AX482" s="42"/>
      <c r="AY482" s="42"/>
      <c r="AZ482" s="42"/>
      <c r="BA482" s="42"/>
      <c r="BB482" s="42"/>
      <c r="BC482" s="42"/>
      <c r="BD482" s="42"/>
      <c r="BE482" s="42"/>
      <c r="BF482" s="42"/>
      <c r="BG482" s="42"/>
      <c r="BH482" s="42"/>
      <c r="BI482" s="42"/>
      <c r="BJ482" s="42"/>
      <c r="BK482" s="42"/>
      <c r="BL482" s="42"/>
      <c r="BM482" s="42"/>
      <c r="BN482" s="42"/>
      <c r="BO482" s="42"/>
      <c r="BP482" s="42"/>
      <c r="BQ482" s="42"/>
    </row>
    <row r="483" spans="1:69" s="41" customFormat="1" ht="25.5">
      <c r="A483" s="23"/>
      <c r="B483" s="23" t="s">
        <v>857</v>
      </c>
      <c r="C483" s="24" t="s">
        <v>858</v>
      </c>
      <c r="D483" s="25" t="s">
        <v>26</v>
      </c>
      <c r="E483" s="26">
        <v>0.34</v>
      </c>
      <c r="F483" s="26">
        <v>0.357</v>
      </c>
      <c r="G483" s="27">
        <v>0.3927</v>
      </c>
      <c r="H483" s="27">
        <v>0.5409442499999999</v>
      </c>
      <c r="I483" s="28" t="s">
        <v>17</v>
      </c>
      <c r="J483" s="29">
        <f t="shared" si="485"/>
        <v>4.999999999999986</v>
      </c>
      <c r="K483" s="29">
        <f t="shared" si="486"/>
        <v>10.000000000000014</v>
      </c>
      <c r="L483" s="30">
        <f t="shared" si="487"/>
        <v>0.4355043</v>
      </c>
      <c r="M483" s="30">
        <f t="shared" si="488"/>
        <v>0.45081959999999993</v>
      </c>
      <c r="N483" s="31">
        <f t="shared" si="489"/>
        <v>0.3978051</v>
      </c>
      <c r="O483" s="31">
        <f t="shared" si="490"/>
        <v>0.463386</v>
      </c>
      <c r="P483" s="31">
        <f t="shared" si="491"/>
        <v>0.49480199999999996</v>
      </c>
      <c r="Q483" s="31">
        <f t="shared" si="492"/>
        <v>0.44689260000000003</v>
      </c>
      <c r="R483" s="31">
        <f t="shared" si="493"/>
        <v>0.4936239</v>
      </c>
      <c r="S483" s="36">
        <f t="shared" si="494"/>
        <v>0.5409442499999999</v>
      </c>
      <c r="T483" s="31"/>
      <c r="U483" s="32"/>
      <c r="V483" s="32"/>
      <c r="W483" s="20"/>
      <c r="X483" s="20"/>
      <c r="Y483" s="20"/>
      <c r="Z483" s="20"/>
      <c r="AA483" s="20"/>
      <c r="AB483" s="21"/>
      <c r="AC483" s="20"/>
      <c r="AD483" s="20"/>
      <c r="AE483" s="45"/>
      <c r="AF483" s="45"/>
      <c r="AG483" s="45"/>
      <c r="AH483" s="45"/>
      <c r="AI483" s="45"/>
      <c r="AJ483" s="45"/>
      <c r="AK483" s="35"/>
      <c r="AL483" s="42"/>
      <c r="AM483" s="42"/>
      <c r="AN483" s="42"/>
      <c r="AO483" s="42"/>
      <c r="AP483" s="42"/>
      <c r="AQ483" s="42"/>
      <c r="AR483" s="42"/>
      <c r="AS483" s="42"/>
      <c r="AT483" s="42"/>
      <c r="AU483" s="42"/>
      <c r="AV483" s="42"/>
      <c r="AW483" s="42"/>
      <c r="AX483" s="42"/>
      <c r="AY483" s="42"/>
      <c r="AZ483" s="42"/>
      <c r="BA483" s="42"/>
      <c r="BB483" s="42"/>
      <c r="BC483" s="42"/>
      <c r="BD483" s="42"/>
      <c r="BE483" s="42"/>
      <c r="BF483" s="42"/>
      <c r="BG483" s="42"/>
      <c r="BH483" s="42"/>
      <c r="BI483" s="42"/>
      <c r="BJ483" s="42"/>
      <c r="BK483" s="42"/>
      <c r="BL483" s="42"/>
      <c r="BM483" s="42"/>
      <c r="BN483" s="42"/>
      <c r="BO483" s="42"/>
      <c r="BP483" s="42"/>
      <c r="BQ483" s="42"/>
    </row>
    <row r="484" spans="1:69" s="41" customFormat="1" ht="12.75">
      <c r="A484" s="23" t="s">
        <v>726</v>
      </c>
      <c r="B484" s="23"/>
      <c r="C484" s="24" t="s">
        <v>859</v>
      </c>
      <c r="D484" s="38"/>
      <c r="E484" s="26"/>
      <c r="F484" s="26"/>
      <c r="G484" s="27"/>
      <c r="H484" s="27"/>
      <c r="I484" s="18"/>
      <c r="J484" s="39"/>
      <c r="K484" s="39"/>
      <c r="L484" s="30"/>
      <c r="M484" s="30"/>
      <c r="N484" s="31"/>
      <c r="O484" s="31"/>
      <c r="P484" s="31"/>
      <c r="Q484" s="31"/>
      <c r="R484" s="31"/>
      <c r="S484" s="31"/>
      <c r="T484" s="19"/>
      <c r="U484" s="32"/>
      <c r="V484" s="32"/>
      <c r="W484" s="20"/>
      <c r="X484" s="20"/>
      <c r="Y484" s="20"/>
      <c r="Z484" s="20"/>
      <c r="AA484" s="20"/>
      <c r="AB484" s="21"/>
      <c r="AC484" s="20"/>
      <c r="AD484" s="20"/>
      <c r="AE484" s="45"/>
      <c r="AF484" s="45"/>
      <c r="AG484" s="45"/>
      <c r="AH484" s="45"/>
      <c r="AI484" s="45"/>
      <c r="AJ484" s="45"/>
      <c r="AK484" s="35"/>
      <c r="AL484" s="42"/>
      <c r="AM484" s="42"/>
      <c r="AN484" s="42"/>
      <c r="AO484" s="42"/>
      <c r="AP484" s="42"/>
      <c r="AQ484" s="42"/>
      <c r="AR484" s="42"/>
      <c r="AS484" s="42"/>
      <c r="AT484" s="42"/>
      <c r="AU484" s="42"/>
      <c r="AV484" s="42"/>
      <c r="AW484" s="42"/>
      <c r="AX484" s="42"/>
      <c r="AY484" s="42"/>
      <c r="AZ484" s="42"/>
      <c r="BA484" s="42"/>
      <c r="BB484" s="42"/>
      <c r="BC484" s="42"/>
      <c r="BD484" s="42"/>
      <c r="BE484" s="42"/>
      <c r="BF484" s="42"/>
      <c r="BG484" s="42"/>
      <c r="BH484" s="42"/>
      <c r="BI484" s="42"/>
      <c r="BJ484" s="42"/>
      <c r="BK484" s="42"/>
      <c r="BL484" s="42"/>
      <c r="BM484" s="42"/>
      <c r="BN484" s="42"/>
      <c r="BO484" s="42"/>
      <c r="BP484" s="42"/>
      <c r="BQ484" s="42"/>
    </row>
    <row r="485" spans="1:69" s="41" customFormat="1" ht="25.5">
      <c r="A485" s="23"/>
      <c r="B485" s="23" t="s">
        <v>60</v>
      </c>
      <c r="C485" s="24" t="s">
        <v>860</v>
      </c>
      <c r="D485" s="25" t="s">
        <v>26</v>
      </c>
      <c r="E485" s="26">
        <v>1.24</v>
      </c>
      <c r="F485" s="26">
        <v>1.302</v>
      </c>
      <c r="G485" s="27">
        <v>1.4322</v>
      </c>
      <c r="H485" s="27">
        <v>1.625547</v>
      </c>
      <c r="I485" s="28" t="s">
        <v>853</v>
      </c>
      <c r="J485" s="29">
        <f aca="true" t="shared" si="496" ref="J485:J487">(F485/E485*100)-100</f>
        <v>5</v>
      </c>
      <c r="K485" s="29">
        <f aca="true" t="shared" si="497" ref="K485:K487">(G485/F485*100)-100</f>
        <v>9.999999999999986</v>
      </c>
      <c r="L485" s="30">
        <f aca="true" t="shared" si="498" ref="L485:L487">+G485*1.109</f>
        <v>1.5883098</v>
      </c>
      <c r="M485" s="30">
        <f aca="true" t="shared" si="499" ref="M485:M487">+G485*1.148</f>
        <v>1.6441655999999998</v>
      </c>
      <c r="N485" s="31">
        <f aca="true" t="shared" si="500" ref="N485:N487">+G485*(100+(16.3-J485-K485))/100</f>
        <v>1.4508186</v>
      </c>
      <c r="O485" s="31">
        <f aca="true" t="shared" si="501" ref="O485:O487">+G485*(100+(33-J485-K485))/100</f>
        <v>1.689996</v>
      </c>
      <c r="P485" s="31">
        <f aca="true" t="shared" si="502" ref="P485:P487">+G485*(100+(67.5+14.5)/2-J485-K485)/100</f>
        <v>1.804572</v>
      </c>
      <c r="Q485" s="31">
        <f aca="true" t="shared" si="503" ref="Q485:Q487">+G485+(G485*0.5)*((67.5+14.5)/2-J485-K485)/100+(G485*0.5)*0.016</f>
        <v>1.6298436</v>
      </c>
      <c r="R485" s="31">
        <f aca="true" t="shared" si="504" ref="R485:R487">+G485*(100+(40.7-J485-K485))/100</f>
        <v>1.8002754</v>
      </c>
      <c r="S485" s="31">
        <f aca="true" t="shared" si="505" ref="S485:S487">+G485+(G485*0.5)*(88.9-J485-K485)/100+(G485*0.5)*0.016</f>
        <v>1.9728555</v>
      </c>
      <c r="T485" s="36">
        <f aca="true" t="shared" si="506" ref="T485:T487">+N485*50/100+R485*50/100</f>
        <v>1.625547</v>
      </c>
      <c r="U485" s="32"/>
      <c r="V485" s="32"/>
      <c r="W485" s="20"/>
      <c r="X485" s="20"/>
      <c r="Y485" s="20"/>
      <c r="Z485" s="20"/>
      <c r="AA485" s="20"/>
      <c r="AB485" s="21"/>
      <c r="AC485" s="20"/>
      <c r="AD485" s="20"/>
      <c r="AE485" s="45"/>
      <c r="AF485" s="45"/>
      <c r="AG485" s="45"/>
      <c r="AH485" s="45"/>
      <c r="AI485" s="45"/>
      <c r="AJ485" s="45"/>
      <c r="AK485" s="35"/>
      <c r="AL485" s="42"/>
      <c r="AM485" s="42"/>
      <c r="AN485" s="42"/>
      <c r="AO485" s="42"/>
      <c r="AP485" s="42"/>
      <c r="AQ485" s="42"/>
      <c r="AR485" s="42"/>
      <c r="AS485" s="42"/>
      <c r="AT485" s="42"/>
      <c r="AU485" s="42"/>
      <c r="AV485" s="42"/>
      <c r="AW485" s="42"/>
      <c r="AX485" s="42"/>
      <c r="AY485" s="42"/>
      <c r="AZ485" s="42"/>
      <c r="BA485" s="42"/>
      <c r="BB485" s="42"/>
      <c r="BC485" s="42"/>
      <c r="BD485" s="42"/>
      <c r="BE485" s="42"/>
      <c r="BF485" s="42"/>
      <c r="BG485" s="42"/>
      <c r="BH485" s="42"/>
      <c r="BI485" s="42"/>
      <c r="BJ485" s="42"/>
      <c r="BK485" s="42"/>
      <c r="BL485" s="42"/>
      <c r="BM485" s="42"/>
      <c r="BN485" s="42"/>
      <c r="BO485" s="42"/>
      <c r="BP485" s="42"/>
      <c r="BQ485" s="42"/>
    </row>
    <row r="486" spans="1:69" s="41" customFormat="1" ht="25.5">
      <c r="A486" s="23"/>
      <c r="B486" s="23" t="s">
        <v>62</v>
      </c>
      <c r="C486" s="24" t="s">
        <v>861</v>
      </c>
      <c r="D486" s="25" t="s">
        <v>26</v>
      </c>
      <c r="E486" s="26">
        <v>0.39</v>
      </c>
      <c r="F486" s="26">
        <v>0.4095</v>
      </c>
      <c r="G486" s="27">
        <v>0.45045</v>
      </c>
      <c r="H486" s="27">
        <v>0.51126075</v>
      </c>
      <c r="I486" s="28" t="s">
        <v>853</v>
      </c>
      <c r="J486" s="29">
        <f t="shared" si="496"/>
        <v>4.999999999999986</v>
      </c>
      <c r="K486" s="29">
        <f t="shared" si="497"/>
        <v>10.000000000000014</v>
      </c>
      <c r="L486" s="30">
        <f t="shared" si="498"/>
        <v>0.49954905</v>
      </c>
      <c r="M486" s="30">
        <f t="shared" si="499"/>
        <v>0.5171165999999999</v>
      </c>
      <c r="N486" s="31">
        <f t="shared" si="500"/>
        <v>0.45630585</v>
      </c>
      <c r="O486" s="31">
        <f t="shared" si="501"/>
        <v>0.531531</v>
      </c>
      <c r="P486" s="31">
        <f t="shared" si="502"/>
        <v>0.5675669999999999</v>
      </c>
      <c r="Q486" s="31">
        <f t="shared" si="503"/>
        <v>0.5126121</v>
      </c>
      <c r="R486" s="31">
        <f t="shared" si="504"/>
        <v>0.5662156500000001</v>
      </c>
      <c r="S486" s="31">
        <f t="shared" si="505"/>
        <v>0.6204948750000001</v>
      </c>
      <c r="T486" s="36">
        <f t="shared" si="506"/>
        <v>0.51126075</v>
      </c>
      <c r="U486" s="32"/>
      <c r="V486" s="32"/>
      <c r="W486" s="20"/>
      <c r="X486" s="20"/>
      <c r="Y486" s="20"/>
      <c r="Z486" s="20"/>
      <c r="AA486" s="20"/>
      <c r="AB486" s="21"/>
      <c r="AC486" s="20"/>
      <c r="AD486" s="20"/>
      <c r="AE486" s="45"/>
      <c r="AF486" s="45"/>
      <c r="AG486" s="45"/>
      <c r="AH486" s="45"/>
      <c r="AI486" s="45"/>
      <c r="AJ486" s="45"/>
      <c r="AK486" s="35"/>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2"/>
      <c r="BH486" s="42"/>
      <c r="BI486" s="42"/>
      <c r="BJ486" s="42"/>
      <c r="BK486" s="42"/>
      <c r="BL486" s="42"/>
      <c r="BM486" s="42"/>
      <c r="BN486" s="42"/>
      <c r="BO486" s="42"/>
      <c r="BP486" s="42"/>
      <c r="BQ486" s="42"/>
    </row>
    <row r="487" spans="1:69" s="41" customFormat="1" ht="25.5">
      <c r="A487" s="23"/>
      <c r="B487" s="23" t="s">
        <v>64</v>
      </c>
      <c r="C487" s="24" t="s">
        <v>862</v>
      </c>
      <c r="D487" s="25" t="s">
        <v>26</v>
      </c>
      <c r="E487" s="26">
        <v>1.37</v>
      </c>
      <c r="F487" s="26">
        <v>1.4385</v>
      </c>
      <c r="G487" s="27">
        <v>1.58235</v>
      </c>
      <c r="H487" s="27">
        <v>1.79596725</v>
      </c>
      <c r="I487" s="28" t="s">
        <v>853</v>
      </c>
      <c r="J487" s="29">
        <f t="shared" si="496"/>
        <v>4.999999999999986</v>
      </c>
      <c r="K487" s="29">
        <f t="shared" si="497"/>
        <v>10.000000000000014</v>
      </c>
      <c r="L487" s="30">
        <f t="shared" si="498"/>
        <v>1.75482615</v>
      </c>
      <c r="M487" s="30">
        <f t="shared" si="499"/>
        <v>1.8165377999999999</v>
      </c>
      <c r="N487" s="31">
        <f t="shared" si="500"/>
        <v>1.6029205499999997</v>
      </c>
      <c r="O487" s="31">
        <f t="shared" si="501"/>
        <v>1.867173</v>
      </c>
      <c r="P487" s="31">
        <f t="shared" si="502"/>
        <v>1.993761</v>
      </c>
      <c r="Q487" s="31">
        <f t="shared" si="503"/>
        <v>1.8007143</v>
      </c>
      <c r="R487" s="31">
        <f t="shared" si="504"/>
        <v>1.9890139500000001</v>
      </c>
      <c r="S487" s="31">
        <f t="shared" si="505"/>
        <v>2.179687125</v>
      </c>
      <c r="T487" s="36">
        <f t="shared" si="506"/>
        <v>1.79596725</v>
      </c>
      <c r="U487" s="32"/>
      <c r="V487" s="32"/>
      <c r="W487" s="20"/>
      <c r="X487" s="20"/>
      <c r="Y487" s="20"/>
      <c r="Z487" s="20"/>
      <c r="AA487" s="20"/>
      <c r="AB487" s="21"/>
      <c r="AC487" s="20"/>
      <c r="AD487" s="20"/>
      <c r="AE487" s="45"/>
      <c r="AF487" s="45"/>
      <c r="AG487" s="45"/>
      <c r="AH487" s="45"/>
      <c r="AI487" s="45"/>
      <c r="AJ487" s="45"/>
      <c r="AK487" s="35"/>
      <c r="AL487" s="42"/>
      <c r="AM487" s="42"/>
      <c r="AN487" s="42"/>
      <c r="AO487" s="42"/>
      <c r="AP487" s="42"/>
      <c r="AQ487" s="42"/>
      <c r="AR487" s="42"/>
      <c r="AS487" s="42"/>
      <c r="AT487" s="42"/>
      <c r="AU487" s="42"/>
      <c r="AV487" s="42"/>
      <c r="AW487" s="42"/>
      <c r="AX487" s="42"/>
      <c r="AY487" s="42"/>
      <c r="AZ487" s="42"/>
      <c r="BA487" s="42"/>
      <c r="BB487" s="42"/>
      <c r="BC487" s="42"/>
      <c r="BD487" s="42"/>
      <c r="BE487" s="42"/>
      <c r="BF487" s="42"/>
      <c r="BG487" s="42"/>
      <c r="BH487" s="42"/>
      <c r="BI487" s="42"/>
      <c r="BJ487" s="42"/>
      <c r="BK487" s="42"/>
      <c r="BL487" s="42"/>
      <c r="BM487" s="42"/>
      <c r="BN487" s="42"/>
      <c r="BO487" s="42"/>
      <c r="BP487" s="42"/>
      <c r="BQ487" s="42"/>
    </row>
    <row r="488" spans="1:69" s="41" customFormat="1" ht="12.75">
      <c r="A488" s="23"/>
      <c r="B488" s="23" t="s">
        <v>863</v>
      </c>
      <c r="C488" s="24" t="s">
        <v>864</v>
      </c>
      <c r="D488" s="38"/>
      <c r="E488" s="26"/>
      <c r="F488" s="26"/>
      <c r="G488" s="27"/>
      <c r="H488" s="27"/>
      <c r="I488" s="18"/>
      <c r="J488" s="39"/>
      <c r="K488" s="39"/>
      <c r="L488" s="30"/>
      <c r="M488" s="30"/>
      <c r="N488" s="31"/>
      <c r="O488" s="31"/>
      <c r="P488" s="31"/>
      <c r="Q488" s="31"/>
      <c r="R488" s="31"/>
      <c r="S488" s="31"/>
      <c r="T488" s="19"/>
      <c r="U488" s="32"/>
      <c r="V488" s="32"/>
      <c r="W488" s="20"/>
      <c r="X488" s="20"/>
      <c r="Y488" s="20"/>
      <c r="Z488" s="20"/>
      <c r="AA488" s="20"/>
      <c r="AB488" s="21"/>
      <c r="AC488" s="20"/>
      <c r="AD488" s="20"/>
      <c r="AE488" s="45"/>
      <c r="AF488" s="45"/>
      <c r="AG488" s="45"/>
      <c r="AH488" s="45"/>
      <c r="AI488" s="45"/>
      <c r="AJ488" s="45"/>
      <c r="AK488" s="35"/>
      <c r="AL488" s="42"/>
      <c r="AM488" s="42"/>
      <c r="AN488" s="42"/>
      <c r="AO488" s="42"/>
      <c r="AP488" s="42"/>
      <c r="AQ488" s="42"/>
      <c r="AR488" s="42"/>
      <c r="AS488" s="42"/>
      <c r="AT488" s="42"/>
      <c r="AU488" s="42"/>
      <c r="AV488" s="42"/>
      <c r="AW488" s="42"/>
      <c r="AX488" s="42"/>
      <c r="AY488" s="42"/>
      <c r="AZ488" s="42"/>
      <c r="BA488" s="42"/>
      <c r="BB488" s="42"/>
      <c r="BC488" s="42"/>
      <c r="BD488" s="42"/>
      <c r="BE488" s="42"/>
      <c r="BF488" s="42"/>
      <c r="BG488" s="42"/>
      <c r="BH488" s="42"/>
      <c r="BI488" s="42"/>
      <c r="BJ488" s="42"/>
      <c r="BK488" s="42"/>
      <c r="BL488" s="42"/>
      <c r="BM488" s="42"/>
      <c r="BN488" s="42"/>
      <c r="BO488" s="42"/>
      <c r="BP488" s="42"/>
      <c r="BQ488" s="42"/>
    </row>
    <row r="489" spans="1:69" s="41" customFormat="1" ht="12.75">
      <c r="A489" s="23"/>
      <c r="B489" s="23" t="s">
        <v>865</v>
      </c>
      <c r="C489" s="24" t="s">
        <v>866</v>
      </c>
      <c r="D489" s="25" t="s">
        <v>26</v>
      </c>
      <c r="E489" s="26">
        <v>0.73</v>
      </c>
      <c r="F489" s="26">
        <v>0.7665</v>
      </c>
      <c r="G489" s="27">
        <v>0.84315</v>
      </c>
      <c r="H489" s="27">
        <v>0.9949169999999998</v>
      </c>
      <c r="I489" s="28" t="s">
        <v>13</v>
      </c>
      <c r="J489" s="29">
        <f aca="true" t="shared" si="507" ref="J489:J494">(F489/E489*100)-100</f>
        <v>5</v>
      </c>
      <c r="K489" s="29">
        <f aca="true" t="shared" si="508" ref="K489:K494">(G489/F489*100)-100</f>
        <v>10.000000000000014</v>
      </c>
      <c r="L489" s="30">
        <f aca="true" t="shared" si="509" ref="L489:L494">+G489*1.109</f>
        <v>0.9350533499999999</v>
      </c>
      <c r="M489" s="30">
        <f aca="true" t="shared" si="510" ref="M489:M494">+G489*1.148</f>
        <v>0.9679361999999999</v>
      </c>
      <c r="N489" s="31">
        <f aca="true" t="shared" si="511" ref="N489:N494">+G489*(100+(16.3-J489-K489))/100</f>
        <v>0.8541109499999997</v>
      </c>
      <c r="O489" s="36">
        <f aca="true" t="shared" si="512" ref="O489:O494">+G489*(100+(33-J489-K489))/100</f>
        <v>0.9949169999999998</v>
      </c>
      <c r="P489" s="31">
        <f aca="true" t="shared" si="513" ref="P489:P494">+G489*(100+(67.5+14.5)/2-J489-K489)/100</f>
        <v>1.0623689999999997</v>
      </c>
      <c r="Q489" s="31">
        <f aca="true" t="shared" si="514" ref="Q489:Q494">+G489+(G489*0.5)*((67.5+14.5)/2-J489-K489)/100+(G489*0.5)*0.016</f>
        <v>0.9595046999999999</v>
      </c>
      <c r="R489" s="31">
        <f aca="true" t="shared" si="515" ref="R489:R494">+G489*(100+(40.7-J489-K489))/100</f>
        <v>1.0598395499999997</v>
      </c>
      <c r="S489" s="31">
        <f aca="true" t="shared" si="516" ref="S489:S494">+G489+(G489*0.5)*(88.9-J489-K489)/100+(G489*0.5)*0.016</f>
        <v>1.1614391249999998</v>
      </c>
      <c r="T489" s="45"/>
      <c r="U489" s="32"/>
      <c r="V489" s="32"/>
      <c r="W489" s="20"/>
      <c r="X489" s="20"/>
      <c r="Y489" s="20"/>
      <c r="Z489" s="20"/>
      <c r="AA489" s="20"/>
      <c r="AB489" s="21"/>
      <c r="AC489" s="20"/>
      <c r="AD489" s="20"/>
      <c r="AE489" s="45"/>
      <c r="AF489" s="45"/>
      <c r="AG489" s="45"/>
      <c r="AH489" s="45"/>
      <c r="AI489" s="45"/>
      <c r="AJ489" s="45"/>
      <c r="AK489" s="35"/>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c r="BJ489" s="42"/>
      <c r="BK489" s="42"/>
      <c r="BL489" s="42"/>
      <c r="BM489" s="42"/>
      <c r="BN489" s="42"/>
      <c r="BO489" s="42"/>
      <c r="BP489" s="42"/>
      <c r="BQ489" s="42"/>
    </row>
    <row r="490" spans="1:69" s="41" customFormat="1" ht="12.75">
      <c r="A490" s="23"/>
      <c r="B490" s="23" t="s">
        <v>867</v>
      </c>
      <c r="C490" s="24" t="s">
        <v>868</v>
      </c>
      <c r="D490" s="25" t="s">
        <v>26</v>
      </c>
      <c r="E490" s="26">
        <v>0.77</v>
      </c>
      <c r="F490" s="26">
        <v>0.8085</v>
      </c>
      <c r="G490" s="27">
        <v>0.88935</v>
      </c>
      <c r="H490" s="27">
        <v>1.049433</v>
      </c>
      <c r="I490" s="28" t="s">
        <v>13</v>
      </c>
      <c r="J490" s="29">
        <f t="shared" si="507"/>
        <v>5</v>
      </c>
      <c r="K490" s="29">
        <f t="shared" si="508"/>
        <v>9.999999999999986</v>
      </c>
      <c r="L490" s="30">
        <f t="shared" si="509"/>
        <v>0.98628915</v>
      </c>
      <c r="M490" s="30">
        <f t="shared" si="510"/>
        <v>1.0209738</v>
      </c>
      <c r="N490" s="31">
        <f t="shared" si="511"/>
        <v>0.90091155</v>
      </c>
      <c r="O490" s="36">
        <f t="shared" si="512"/>
        <v>1.049433</v>
      </c>
      <c r="P490" s="31">
        <f t="shared" si="513"/>
        <v>1.120581</v>
      </c>
      <c r="Q490" s="31">
        <f t="shared" si="514"/>
        <v>1.0120803</v>
      </c>
      <c r="R490" s="31">
        <f t="shared" si="515"/>
        <v>1.11791295</v>
      </c>
      <c r="S490" s="31">
        <f t="shared" si="516"/>
        <v>1.2250796250000002</v>
      </c>
      <c r="T490" s="45"/>
      <c r="U490" s="32"/>
      <c r="V490" s="32"/>
      <c r="W490" s="20"/>
      <c r="X490" s="20"/>
      <c r="Y490" s="20"/>
      <c r="Z490" s="20"/>
      <c r="AA490" s="20"/>
      <c r="AB490" s="21"/>
      <c r="AC490" s="20"/>
      <c r="AD490" s="20"/>
      <c r="AE490" s="45"/>
      <c r="AF490" s="45"/>
      <c r="AG490" s="45"/>
      <c r="AH490" s="45"/>
      <c r="AI490" s="45"/>
      <c r="AJ490" s="45"/>
      <c r="AK490" s="35"/>
      <c r="AL490" s="42"/>
      <c r="AM490" s="42"/>
      <c r="AN490" s="42"/>
      <c r="AO490" s="42"/>
      <c r="AP490" s="42"/>
      <c r="AQ490" s="42"/>
      <c r="AR490" s="42"/>
      <c r="AS490" s="42"/>
      <c r="AT490" s="42"/>
      <c r="AU490" s="42"/>
      <c r="AV490" s="42"/>
      <c r="AW490" s="42"/>
      <c r="AX490" s="42"/>
      <c r="AY490" s="42"/>
      <c r="AZ490" s="42"/>
      <c r="BA490" s="42"/>
      <c r="BB490" s="42"/>
      <c r="BC490" s="42"/>
      <c r="BD490" s="42"/>
      <c r="BE490" s="42"/>
      <c r="BF490" s="42"/>
      <c r="BG490" s="42"/>
      <c r="BH490" s="42"/>
      <c r="BI490" s="42"/>
      <c r="BJ490" s="42"/>
      <c r="BK490" s="42"/>
      <c r="BL490" s="42"/>
      <c r="BM490" s="42"/>
      <c r="BN490" s="42"/>
      <c r="BO490" s="42"/>
      <c r="BP490" s="42"/>
      <c r="BQ490" s="42"/>
    </row>
    <row r="491" spans="1:69" s="41" customFormat="1" ht="25.5">
      <c r="A491" s="23"/>
      <c r="B491" s="23" t="s">
        <v>869</v>
      </c>
      <c r="C491" s="24" t="s">
        <v>870</v>
      </c>
      <c r="D491" s="25" t="s">
        <v>26</v>
      </c>
      <c r="E491" s="26">
        <v>1.55</v>
      </c>
      <c r="F491" s="26">
        <v>1.6275</v>
      </c>
      <c r="G491" s="27">
        <v>1.79025</v>
      </c>
      <c r="H491" s="27">
        <v>2.112495</v>
      </c>
      <c r="I491" s="28" t="s">
        <v>13</v>
      </c>
      <c r="J491" s="29">
        <f t="shared" si="507"/>
        <v>5</v>
      </c>
      <c r="K491" s="29">
        <f t="shared" si="508"/>
        <v>9.999999999999986</v>
      </c>
      <c r="L491" s="30">
        <f t="shared" si="509"/>
        <v>1.9853872499999998</v>
      </c>
      <c r="M491" s="30">
        <f t="shared" si="510"/>
        <v>2.055207</v>
      </c>
      <c r="N491" s="31">
        <f t="shared" si="511"/>
        <v>1.81352325</v>
      </c>
      <c r="O491" s="36">
        <f t="shared" si="512"/>
        <v>2.112495</v>
      </c>
      <c r="P491" s="31">
        <f t="shared" si="513"/>
        <v>2.2557150000000004</v>
      </c>
      <c r="Q491" s="31">
        <f t="shared" si="514"/>
        <v>2.0373045</v>
      </c>
      <c r="R491" s="31">
        <f t="shared" si="515"/>
        <v>2.2503442500000004</v>
      </c>
      <c r="S491" s="31">
        <f t="shared" si="516"/>
        <v>2.466069375</v>
      </c>
      <c r="T491" s="45"/>
      <c r="U491" s="32"/>
      <c r="V491" s="32"/>
      <c r="W491" s="20"/>
      <c r="X491" s="20"/>
      <c r="Y491" s="20"/>
      <c r="Z491" s="20"/>
      <c r="AA491" s="20"/>
      <c r="AB491" s="21"/>
      <c r="AC491" s="20"/>
      <c r="AD491" s="20"/>
      <c r="AE491" s="45"/>
      <c r="AF491" s="45"/>
      <c r="AG491" s="45"/>
      <c r="AH491" s="45"/>
      <c r="AI491" s="45"/>
      <c r="AJ491" s="45"/>
      <c r="AK491" s="35"/>
      <c r="AL491" s="42"/>
      <c r="AM491" s="42"/>
      <c r="AN491" s="42"/>
      <c r="AO491" s="42"/>
      <c r="AP491" s="42"/>
      <c r="AQ491" s="42"/>
      <c r="AR491" s="42"/>
      <c r="AS491" s="42"/>
      <c r="AT491" s="42"/>
      <c r="AU491" s="42"/>
      <c r="AV491" s="42"/>
      <c r="AW491" s="42"/>
      <c r="AX491" s="42"/>
      <c r="AY491" s="42"/>
      <c r="AZ491" s="42"/>
      <c r="BA491" s="42"/>
      <c r="BB491" s="42"/>
      <c r="BC491" s="42"/>
      <c r="BD491" s="42"/>
      <c r="BE491" s="42"/>
      <c r="BF491" s="42"/>
      <c r="BG491" s="42"/>
      <c r="BH491" s="42"/>
      <c r="BI491" s="42"/>
      <c r="BJ491" s="42"/>
      <c r="BK491" s="42"/>
      <c r="BL491" s="42"/>
      <c r="BM491" s="42"/>
      <c r="BN491" s="42"/>
      <c r="BO491" s="42"/>
      <c r="BP491" s="42"/>
      <c r="BQ491" s="42"/>
    </row>
    <row r="492" spans="1:69" s="41" customFormat="1" ht="12.75">
      <c r="A492" s="23"/>
      <c r="B492" s="23" t="s">
        <v>871</v>
      </c>
      <c r="C492" s="24" t="s">
        <v>872</v>
      </c>
      <c r="D492" s="25" t="s">
        <v>52</v>
      </c>
      <c r="E492" s="26">
        <v>2.56</v>
      </c>
      <c r="F492" s="26">
        <v>2.688</v>
      </c>
      <c r="G492" s="27">
        <v>2.9568</v>
      </c>
      <c r="H492" s="27">
        <v>3.489024</v>
      </c>
      <c r="I492" s="28" t="s">
        <v>13</v>
      </c>
      <c r="J492" s="29">
        <f t="shared" si="507"/>
        <v>5</v>
      </c>
      <c r="K492" s="29">
        <f t="shared" si="508"/>
        <v>9.999999999999986</v>
      </c>
      <c r="L492" s="30">
        <f t="shared" si="509"/>
        <v>3.2790912</v>
      </c>
      <c r="M492" s="30">
        <f t="shared" si="510"/>
        <v>3.3944063999999994</v>
      </c>
      <c r="N492" s="31">
        <f t="shared" si="511"/>
        <v>2.9952384</v>
      </c>
      <c r="O492" s="36">
        <f t="shared" si="512"/>
        <v>3.489024</v>
      </c>
      <c r="P492" s="31">
        <f t="shared" si="513"/>
        <v>3.725568</v>
      </c>
      <c r="Q492" s="31">
        <f t="shared" si="514"/>
        <v>3.3648384</v>
      </c>
      <c r="R492" s="31">
        <f t="shared" si="515"/>
        <v>3.7166976000000007</v>
      </c>
      <c r="S492" s="31">
        <f t="shared" si="516"/>
        <v>4.072992</v>
      </c>
      <c r="T492" s="45"/>
      <c r="U492" s="32"/>
      <c r="V492" s="32"/>
      <c r="W492" s="20"/>
      <c r="X492" s="20"/>
      <c r="Y492" s="20"/>
      <c r="Z492" s="20"/>
      <c r="AA492" s="20"/>
      <c r="AB492" s="21"/>
      <c r="AC492" s="20"/>
      <c r="AD492" s="20"/>
      <c r="AE492" s="45"/>
      <c r="AF492" s="45"/>
      <c r="AG492" s="45"/>
      <c r="AH492" s="45"/>
      <c r="AI492" s="45"/>
      <c r="AJ492" s="45"/>
      <c r="AK492" s="35"/>
      <c r="AL492" s="42"/>
      <c r="AM492" s="42"/>
      <c r="AN492" s="42"/>
      <c r="AO492" s="42"/>
      <c r="AP492" s="42"/>
      <c r="AQ492" s="42"/>
      <c r="AR492" s="42"/>
      <c r="AS492" s="42"/>
      <c r="AT492" s="42"/>
      <c r="AU492" s="42"/>
      <c r="AV492" s="42"/>
      <c r="AW492" s="42"/>
      <c r="AX492" s="42"/>
      <c r="AY492" s="42"/>
      <c r="AZ492" s="42"/>
      <c r="BA492" s="42"/>
      <c r="BB492" s="42"/>
      <c r="BC492" s="42"/>
      <c r="BD492" s="42"/>
      <c r="BE492" s="42"/>
      <c r="BF492" s="42"/>
      <c r="BG492" s="42"/>
      <c r="BH492" s="42"/>
      <c r="BI492" s="42"/>
      <c r="BJ492" s="42"/>
      <c r="BK492" s="42"/>
      <c r="BL492" s="42"/>
      <c r="BM492" s="42"/>
      <c r="BN492" s="42"/>
      <c r="BO492" s="42"/>
      <c r="BP492" s="42"/>
      <c r="BQ492" s="42"/>
    </row>
    <row r="493" spans="1:69" s="41" customFormat="1" ht="25.5">
      <c r="A493" s="23"/>
      <c r="B493" s="23" t="s">
        <v>873</v>
      </c>
      <c r="C493" s="24" t="s">
        <v>874</v>
      </c>
      <c r="D493" s="25" t="s">
        <v>26</v>
      </c>
      <c r="E493" s="26">
        <v>0.26</v>
      </c>
      <c r="F493" s="26">
        <v>0.273</v>
      </c>
      <c r="G493" s="27">
        <v>0.3003</v>
      </c>
      <c r="H493" s="27">
        <v>0.35435400000000006</v>
      </c>
      <c r="I493" s="28" t="s">
        <v>13</v>
      </c>
      <c r="J493" s="29">
        <f t="shared" si="507"/>
        <v>5</v>
      </c>
      <c r="K493" s="29">
        <f t="shared" si="508"/>
        <v>9.999999999999986</v>
      </c>
      <c r="L493" s="30">
        <f t="shared" si="509"/>
        <v>0.3330327</v>
      </c>
      <c r="M493" s="30">
        <f t="shared" si="510"/>
        <v>0.3447444</v>
      </c>
      <c r="N493" s="31">
        <f t="shared" si="511"/>
        <v>0.3042039</v>
      </c>
      <c r="O493" s="36">
        <f t="shared" si="512"/>
        <v>0.35435400000000006</v>
      </c>
      <c r="P493" s="31">
        <f t="shared" si="513"/>
        <v>0.3783780000000001</v>
      </c>
      <c r="Q493" s="31">
        <f t="shared" si="514"/>
        <v>0.3417414000000001</v>
      </c>
      <c r="R493" s="31">
        <f t="shared" si="515"/>
        <v>0.37747710000000007</v>
      </c>
      <c r="S493" s="31">
        <f t="shared" si="516"/>
        <v>0.4136632500000001</v>
      </c>
      <c r="T493" s="45"/>
      <c r="U493" s="32"/>
      <c r="V493" s="32"/>
      <c r="W493" s="20"/>
      <c r="X493" s="20"/>
      <c r="Y493" s="20"/>
      <c r="Z493" s="20"/>
      <c r="AA493" s="20"/>
      <c r="AB493" s="21"/>
      <c r="AC493" s="20"/>
      <c r="AD493" s="20"/>
      <c r="AE493" s="45"/>
      <c r="AF493" s="45"/>
      <c r="AG493" s="45"/>
      <c r="AH493" s="45"/>
      <c r="AI493" s="45"/>
      <c r="AJ493" s="45"/>
      <c r="AK493" s="35"/>
      <c r="AL493" s="42"/>
      <c r="AM493" s="42"/>
      <c r="AN493" s="42"/>
      <c r="AO493" s="42"/>
      <c r="AP493" s="42"/>
      <c r="AQ493" s="42"/>
      <c r="AR493" s="42"/>
      <c r="AS493" s="42"/>
      <c r="AT493" s="42"/>
      <c r="AU493" s="42"/>
      <c r="AV493" s="42"/>
      <c r="AW493" s="42"/>
      <c r="AX493" s="42"/>
      <c r="AY493" s="42"/>
      <c r="AZ493" s="42"/>
      <c r="BA493" s="42"/>
      <c r="BB493" s="42"/>
      <c r="BC493" s="42"/>
      <c r="BD493" s="42"/>
      <c r="BE493" s="42"/>
      <c r="BF493" s="42"/>
      <c r="BG493" s="42"/>
      <c r="BH493" s="42"/>
      <c r="BI493" s="42"/>
      <c r="BJ493" s="42"/>
      <c r="BK493" s="42"/>
      <c r="BL493" s="42"/>
      <c r="BM493" s="42"/>
      <c r="BN493" s="42"/>
      <c r="BO493" s="42"/>
      <c r="BP493" s="42"/>
      <c r="BQ493" s="42"/>
    </row>
    <row r="494" spans="1:69" s="41" customFormat="1" ht="12.75">
      <c r="A494" s="23"/>
      <c r="B494" s="23" t="s">
        <v>875</v>
      </c>
      <c r="C494" s="24" t="s">
        <v>876</v>
      </c>
      <c r="D494" s="25" t="s">
        <v>26</v>
      </c>
      <c r="E494" s="26">
        <v>4.44</v>
      </c>
      <c r="F494" s="26">
        <v>4.662</v>
      </c>
      <c r="G494" s="27">
        <v>5.1282</v>
      </c>
      <c r="H494" s="27">
        <v>6.051276000000001</v>
      </c>
      <c r="I494" s="28" t="s">
        <v>13</v>
      </c>
      <c r="J494" s="29">
        <f t="shared" si="507"/>
        <v>4.999999999999986</v>
      </c>
      <c r="K494" s="29">
        <f t="shared" si="508"/>
        <v>9.999999999999986</v>
      </c>
      <c r="L494" s="30">
        <f t="shared" si="509"/>
        <v>5.687173799999999</v>
      </c>
      <c r="M494" s="30">
        <f t="shared" si="510"/>
        <v>5.887173599999999</v>
      </c>
      <c r="N494" s="31">
        <f t="shared" si="511"/>
        <v>5.194866600000001</v>
      </c>
      <c r="O494" s="36">
        <f t="shared" si="512"/>
        <v>6.051276000000001</v>
      </c>
      <c r="P494" s="31">
        <f t="shared" si="513"/>
        <v>6.461532000000001</v>
      </c>
      <c r="Q494" s="31">
        <f t="shared" si="514"/>
        <v>5.835891600000001</v>
      </c>
      <c r="R494" s="31">
        <f t="shared" si="515"/>
        <v>6.446147400000001</v>
      </c>
      <c r="S494" s="31">
        <f t="shared" si="516"/>
        <v>7.0640955000000005</v>
      </c>
      <c r="T494" s="45"/>
      <c r="U494" s="32"/>
      <c r="V494" s="32"/>
      <c r="W494" s="20"/>
      <c r="X494" s="20"/>
      <c r="Y494" s="20"/>
      <c r="Z494" s="20"/>
      <c r="AA494" s="20"/>
      <c r="AB494" s="21"/>
      <c r="AC494" s="20"/>
      <c r="AD494" s="20"/>
      <c r="AE494" s="45"/>
      <c r="AF494" s="45"/>
      <c r="AG494" s="45"/>
      <c r="AH494" s="45"/>
      <c r="AI494" s="45"/>
      <c r="AJ494" s="45"/>
      <c r="AK494" s="35"/>
      <c r="AL494" s="42"/>
      <c r="AM494" s="42"/>
      <c r="AN494" s="42"/>
      <c r="AO494" s="42"/>
      <c r="AP494" s="42"/>
      <c r="AQ494" s="42"/>
      <c r="AR494" s="42"/>
      <c r="AS494" s="42"/>
      <c r="AT494" s="42"/>
      <c r="AU494" s="42"/>
      <c r="AV494" s="42"/>
      <c r="AW494" s="42"/>
      <c r="AX494" s="42"/>
      <c r="AY494" s="42"/>
      <c r="AZ494" s="42"/>
      <c r="BA494" s="42"/>
      <c r="BB494" s="42"/>
      <c r="BC494" s="42"/>
      <c r="BD494" s="42"/>
      <c r="BE494" s="42"/>
      <c r="BF494" s="42"/>
      <c r="BG494" s="42"/>
      <c r="BH494" s="42"/>
      <c r="BI494" s="42"/>
      <c r="BJ494" s="42"/>
      <c r="BK494" s="42"/>
      <c r="BL494" s="42"/>
      <c r="BM494" s="42"/>
      <c r="BN494" s="42"/>
      <c r="BO494" s="42"/>
      <c r="BP494" s="42"/>
      <c r="BQ494" s="42"/>
    </row>
    <row r="495" spans="1:69" s="41" customFormat="1" ht="12.75">
      <c r="A495" s="23" t="s">
        <v>877</v>
      </c>
      <c r="B495" s="23"/>
      <c r="C495" s="24" t="s">
        <v>878</v>
      </c>
      <c r="D495" s="38"/>
      <c r="E495" s="26"/>
      <c r="F495" s="26"/>
      <c r="G495" s="27"/>
      <c r="H495" s="27"/>
      <c r="I495" s="18"/>
      <c r="J495" s="39"/>
      <c r="K495" s="39"/>
      <c r="L495" s="30"/>
      <c r="M495" s="30"/>
      <c r="N495" s="31"/>
      <c r="O495" s="31"/>
      <c r="P495" s="31"/>
      <c r="Q495" s="31"/>
      <c r="R495" s="31"/>
      <c r="S495" s="31"/>
      <c r="T495" s="19"/>
      <c r="U495" s="32"/>
      <c r="V495" s="32"/>
      <c r="W495" s="20"/>
      <c r="X495" s="20"/>
      <c r="Y495" s="20"/>
      <c r="Z495" s="20"/>
      <c r="AA495" s="20"/>
      <c r="AB495" s="21"/>
      <c r="AC495" s="20"/>
      <c r="AD495" s="20"/>
      <c r="AE495" s="45"/>
      <c r="AF495" s="45"/>
      <c r="AG495" s="45"/>
      <c r="AH495" s="45"/>
      <c r="AI495" s="45"/>
      <c r="AJ495" s="45"/>
      <c r="AK495" s="35"/>
      <c r="AL495" s="42"/>
      <c r="AM495" s="42"/>
      <c r="AN495" s="42"/>
      <c r="AO495" s="42"/>
      <c r="AP495" s="42"/>
      <c r="AQ495" s="42"/>
      <c r="AR495" s="42"/>
      <c r="AS495" s="42"/>
      <c r="AT495" s="42"/>
      <c r="AU495" s="42"/>
      <c r="AV495" s="42"/>
      <c r="AW495" s="42"/>
      <c r="AX495" s="42"/>
      <c r="AY495" s="42"/>
      <c r="AZ495" s="42"/>
      <c r="BA495" s="42"/>
      <c r="BB495" s="42"/>
      <c r="BC495" s="42"/>
      <c r="BD495" s="42"/>
      <c r="BE495" s="42"/>
      <c r="BF495" s="42"/>
      <c r="BG495" s="42"/>
      <c r="BH495" s="42"/>
      <c r="BI495" s="42"/>
      <c r="BJ495" s="42"/>
      <c r="BK495" s="42"/>
      <c r="BL495" s="42"/>
      <c r="BM495" s="42"/>
      <c r="BN495" s="42"/>
      <c r="BO495" s="42"/>
      <c r="BP495" s="42"/>
      <c r="BQ495" s="42"/>
    </row>
    <row r="496" spans="1:69" s="41" customFormat="1" ht="51">
      <c r="A496" s="23"/>
      <c r="B496" s="23" t="s">
        <v>67</v>
      </c>
      <c r="C496" s="24" t="s">
        <v>879</v>
      </c>
      <c r="D496" s="38"/>
      <c r="E496" s="26"/>
      <c r="F496" s="26"/>
      <c r="G496" s="27"/>
      <c r="H496" s="27"/>
      <c r="I496" s="18"/>
      <c r="J496" s="39"/>
      <c r="K496" s="39"/>
      <c r="L496" s="30"/>
      <c r="M496" s="30"/>
      <c r="N496" s="31"/>
      <c r="O496" s="31"/>
      <c r="P496" s="31"/>
      <c r="Q496" s="31"/>
      <c r="R496" s="31"/>
      <c r="S496" s="31"/>
      <c r="T496" s="19"/>
      <c r="U496" s="32"/>
      <c r="V496" s="32"/>
      <c r="W496" s="20"/>
      <c r="X496" s="20"/>
      <c r="Y496" s="20"/>
      <c r="Z496" s="20"/>
      <c r="AA496" s="20"/>
      <c r="AB496" s="21"/>
      <c r="AC496" s="20"/>
      <c r="AD496" s="20"/>
      <c r="AE496" s="45"/>
      <c r="AF496" s="45"/>
      <c r="AG496" s="45"/>
      <c r="AH496" s="45"/>
      <c r="AI496" s="45"/>
      <c r="AJ496" s="45"/>
      <c r="AK496" s="35"/>
      <c r="AL496" s="42"/>
      <c r="AM496" s="42"/>
      <c r="AN496" s="42"/>
      <c r="AO496" s="42"/>
      <c r="AP496" s="42"/>
      <c r="AQ496" s="42"/>
      <c r="AR496" s="42"/>
      <c r="AS496" s="42"/>
      <c r="AT496" s="42"/>
      <c r="AU496" s="42"/>
      <c r="AV496" s="42"/>
      <c r="AW496" s="42"/>
      <c r="AX496" s="42"/>
      <c r="AY496" s="42"/>
      <c r="AZ496" s="42"/>
      <c r="BA496" s="42"/>
      <c r="BB496" s="42"/>
      <c r="BC496" s="42"/>
      <c r="BD496" s="42"/>
      <c r="BE496" s="42"/>
      <c r="BF496" s="42"/>
      <c r="BG496" s="42"/>
      <c r="BH496" s="42"/>
      <c r="BI496" s="42"/>
      <c r="BJ496" s="42"/>
      <c r="BK496" s="42"/>
      <c r="BL496" s="42"/>
      <c r="BM496" s="42"/>
      <c r="BN496" s="42"/>
      <c r="BO496" s="42"/>
      <c r="BP496" s="42"/>
      <c r="BQ496" s="42"/>
    </row>
    <row r="497" spans="1:69" s="41" customFormat="1" ht="12.75">
      <c r="A497" s="23"/>
      <c r="B497" s="23" t="s">
        <v>69</v>
      </c>
      <c r="C497" s="24" t="s">
        <v>880</v>
      </c>
      <c r="D497" s="25" t="s">
        <v>95</v>
      </c>
      <c r="E497" s="26">
        <v>4.64</v>
      </c>
      <c r="F497" s="26">
        <v>4.872</v>
      </c>
      <c r="G497" s="27">
        <v>5.3592</v>
      </c>
      <c r="H497" s="27">
        <v>6.098769600000001</v>
      </c>
      <c r="I497" s="28" t="s">
        <v>15</v>
      </c>
      <c r="J497" s="29">
        <f aca="true" t="shared" si="517" ref="J497:J501">(F497/E497*100)-100</f>
        <v>5</v>
      </c>
      <c r="K497" s="29">
        <f aca="true" t="shared" si="518" ref="K497:K501">(G497/F497*100)-100</f>
        <v>10.000000000000014</v>
      </c>
      <c r="L497" s="30">
        <f aca="true" t="shared" si="519" ref="L497:L501">+G497*1.109</f>
        <v>5.9433528</v>
      </c>
      <c r="M497" s="30">
        <f aca="true" t="shared" si="520" ref="M497:M501">+G497*1.148</f>
        <v>6.1523616</v>
      </c>
      <c r="N497" s="30">
        <f aca="true" t="shared" si="521" ref="N497:N501">+G497*(100+(16.3-J497-K497))/100</f>
        <v>5.4288696</v>
      </c>
      <c r="O497" s="31">
        <f aca="true" t="shared" si="522" ref="O497:O501">+G497*(100+(33-J497-K497))/100</f>
        <v>6.323855999999999</v>
      </c>
      <c r="P497" s="31">
        <f aca="true" t="shared" si="523" ref="P497:P501">+G497*(100+(67.5+14.5)/2-J497-K497)/100</f>
        <v>6.752592</v>
      </c>
      <c r="Q497" s="36">
        <f aca="true" t="shared" si="524" ref="Q497:Q501">+G497+(G497*0.5)*((67.5+14.5)/2-J497-K497)/100+(G497*0.5)*0.016</f>
        <v>6.098769600000001</v>
      </c>
      <c r="R497" s="31">
        <f aca="true" t="shared" si="525" ref="R497:R501">+G497*(100+(40.7-J497-K497))/100</f>
        <v>6.7365144</v>
      </c>
      <c r="S497" s="31">
        <f aca="true" t="shared" si="526" ref="S497:S501">+G497+(G497*0.5)*(88.9-J497-K497)/100+(G497*0.5)*0.016</f>
        <v>7.3822980000000005</v>
      </c>
      <c r="T497" s="45"/>
      <c r="U497" s="32"/>
      <c r="V497" s="32"/>
      <c r="W497" s="20"/>
      <c r="X497" s="20"/>
      <c r="Y497" s="20"/>
      <c r="Z497" s="20"/>
      <c r="AA497" s="20"/>
      <c r="AB497" s="21"/>
      <c r="AC497" s="20"/>
      <c r="AD497" s="20"/>
      <c r="AE497" s="45"/>
      <c r="AF497" s="45"/>
      <c r="AG497" s="45"/>
      <c r="AH497" s="45"/>
      <c r="AI497" s="45"/>
      <c r="AJ497" s="45"/>
      <c r="AK497" s="35"/>
      <c r="AL497" s="42"/>
      <c r="AM497" s="42"/>
      <c r="AN497" s="42"/>
      <c r="AO497" s="42"/>
      <c r="AP497" s="42"/>
      <c r="AQ497" s="42"/>
      <c r="AR497" s="42"/>
      <c r="AS497" s="42"/>
      <c r="AT497" s="42"/>
      <c r="AU497" s="42"/>
      <c r="AV497" s="42"/>
      <c r="AW497" s="42"/>
      <c r="AX497" s="42"/>
      <c r="AY497" s="42"/>
      <c r="AZ497" s="42"/>
      <c r="BA497" s="42"/>
      <c r="BB497" s="42"/>
      <c r="BC497" s="42"/>
      <c r="BD497" s="42"/>
      <c r="BE497" s="42"/>
      <c r="BF497" s="42"/>
      <c r="BG497" s="42"/>
      <c r="BH497" s="42"/>
      <c r="BI497" s="42"/>
      <c r="BJ497" s="42"/>
      <c r="BK497" s="42"/>
      <c r="BL497" s="42"/>
      <c r="BM497" s="42"/>
      <c r="BN497" s="42"/>
      <c r="BO497" s="42"/>
      <c r="BP497" s="42"/>
      <c r="BQ497" s="42"/>
    </row>
    <row r="498" spans="1:69" s="41" customFormat="1" ht="12.75">
      <c r="A498" s="23"/>
      <c r="B498" s="23" t="s">
        <v>71</v>
      </c>
      <c r="C498" s="24" t="s">
        <v>881</v>
      </c>
      <c r="D498" s="25" t="s">
        <v>95</v>
      </c>
      <c r="E498" s="26">
        <v>3.68</v>
      </c>
      <c r="F498" s="26">
        <v>3.864</v>
      </c>
      <c r="G498" s="27">
        <v>4.2504</v>
      </c>
      <c r="H498" s="27">
        <v>4.8369552</v>
      </c>
      <c r="I498" s="28" t="s">
        <v>15</v>
      </c>
      <c r="J498" s="29">
        <f t="shared" si="517"/>
        <v>4.999999999999986</v>
      </c>
      <c r="K498" s="29">
        <f t="shared" si="518"/>
        <v>10.000000000000014</v>
      </c>
      <c r="L498" s="30">
        <f t="shared" si="519"/>
        <v>4.7136936</v>
      </c>
      <c r="M498" s="30">
        <f t="shared" si="520"/>
        <v>4.879459199999999</v>
      </c>
      <c r="N498" s="30">
        <f t="shared" si="521"/>
        <v>4.3056552</v>
      </c>
      <c r="O498" s="31">
        <f t="shared" si="522"/>
        <v>5.015472</v>
      </c>
      <c r="P498" s="31">
        <f t="shared" si="523"/>
        <v>5.355504</v>
      </c>
      <c r="Q498" s="36">
        <f t="shared" si="524"/>
        <v>4.8369552</v>
      </c>
      <c r="R498" s="31">
        <f t="shared" si="525"/>
        <v>5.3427527999999995</v>
      </c>
      <c r="S498" s="31">
        <f t="shared" si="526"/>
        <v>5.854926</v>
      </c>
      <c r="T498" s="45"/>
      <c r="U498" s="32"/>
      <c r="V498" s="32"/>
      <c r="W498" s="20"/>
      <c r="X498" s="20"/>
      <c r="Y498" s="20"/>
      <c r="Z498" s="20"/>
      <c r="AA498" s="20"/>
      <c r="AB498" s="21"/>
      <c r="AC498" s="20"/>
      <c r="AD498" s="20"/>
      <c r="AE498" s="45"/>
      <c r="AF498" s="45"/>
      <c r="AG498" s="45"/>
      <c r="AH498" s="45"/>
      <c r="AI498" s="45"/>
      <c r="AJ498" s="45"/>
      <c r="AK498" s="35"/>
      <c r="AL498" s="42"/>
      <c r="AM498" s="42"/>
      <c r="AN498" s="42"/>
      <c r="AO498" s="42"/>
      <c r="AP498" s="42"/>
      <c r="AQ498" s="42"/>
      <c r="AR498" s="42"/>
      <c r="AS498" s="42"/>
      <c r="AT498" s="42"/>
      <c r="AU498" s="42"/>
      <c r="AV498" s="42"/>
      <c r="AW498" s="42"/>
      <c r="AX498" s="42"/>
      <c r="AY498" s="42"/>
      <c r="AZ498" s="42"/>
      <c r="BA498" s="42"/>
      <c r="BB498" s="42"/>
      <c r="BC498" s="42"/>
      <c r="BD498" s="42"/>
      <c r="BE498" s="42"/>
      <c r="BF498" s="42"/>
      <c r="BG498" s="42"/>
      <c r="BH498" s="42"/>
      <c r="BI498" s="42"/>
      <c r="BJ498" s="42"/>
      <c r="BK498" s="42"/>
      <c r="BL498" s="42"/>
      <c r="BM498" s="42"/>
      <c r="BN498" s="42"/>
      <c r="BO498" s="42"/>
      <c r="BP498" s="42"/>
      <c r="BQ498" s="42"/>
    </row>
    <row r="499" spans="1:69" s="41" customFormat="1" ht="12.75">
      <c r="A499" s="23"/>
      <c r="B499" s="23" t="s">
        <v>882</v>
      </c>
      <c r="C499" s="24" t="s">
        <v>883</v>
      </c>
      <c r="D499" s="25" t="s">
        <v>884</v>
      </c>
      <c r="E499" s="26">
        <v>2.47</v>
      </c>
      <c r="F499" s="26">
        <v>2.5935</v>
      </c>
      <c r="G499" s="27">
        <v>2.85285</v>
      </c>
      <c r="H499" s="27">
        <v>3.2465433</v>
      </c>
      <c r="I499" s="28" t="s">
        <v>15</v>
      </c>
      <c r="J499" s="29">
        <f t="shared" si="517"/>
        <v>5</v>
      </c>
      <c r="K499" s="29">
        <f t="shared" si="518"/>
        <v>10.000000000000014</v>
      </c>
      <c r="L499" s="30">
        <f t="shared" si="519"/>
        <v>3.1638106500000003</v>
      </c>
      <c r="M499" s="30">
        <f t="shared" si="520"/>
        <v>3.2750717999999996</v>
      </c>
      <c r="N499" s="30">
        <f t="shared" si="521"/>
        <v>2.88993705</v>
      </c>
      <c r="O499" s="31">
        <f t="shared" si="522"/>
        <v>3.3663629999999993</v>
      </c>
      <c r="P499" s="31">
        <f t="shared" si="523"/>
        <v>3.594591</v>
      </c>
      <c r="Q499" s="36">
        <f t="shared" si="524"/>
        <v>3.2465433</v>
      </c>
      <c r="R499" s="31">
        <f t="shared" si="525"/>
        <v>3.5860324499999994</v>
      </c>
      <c r="S499" s="31">
        <f t="shared" si="526"/>
        <v>3.929800875</v>
      </c>
      <c r="T499" s="45"/>
      <c r="U499" s="32"/>
      <c r="V499" s="32"/>
      <c r="W499" s="20"/>
      <c r="X499" s="20"/>
      <c r="Y499" s="20"/>
      <c r="Z499" s="20"/>
      <c r="AA499" s="20"/>
      <c r="AB499" s="21"/>
      <c r="AC499" s="20"/>
      <c r="AD499" s="20"/>
      <c r="AE499" s="45"/>
      <c r="AF499" s="45"/>
      <c r="AG499" s="45"/>
      <c r="AH499" s="45"/>
      <c r="AI499" s="45"/>
      <c r="AJ499" s="45"/>
      <c r="AK499" s="35"/>
      <c r="AL499" s="42"/>
      <c r="AM499" s="42"/>
      <c r="AN499" s="42"/>
      <c r="AO499" s="42"/>
      <c r="AP499" s="42"/>
      <c r="AQ499" s="42"/>
      <c r="AR499" s="42"/>
      <c r="AS499" s="42"/>
      <c r="AT499" s="42"/>
      <c r="AU499" s="42"/>
      <c r="AV499" s="42"/>
      <c r="AW499" s="42"/>
      <c r="AX499" s="42"/>
      <c r="AY499" s="42"/>
      <c r="AZ499" s="42"/>
      <c r="BA499" s="42"/>
      <c r="BB499" s="42"/>
      <c r="BC499" s="42"/>
      <c r="BD499" s="42"/>
      <c r="BE499" s="42"/>
      <c r="BF499" s="42"/>
      <c r="BG499" s="42"/>
      <c r="BH499" s="42"/>
      <c r="BI499" s="42"/>
      <c r="BJ499" s="42"/>
      <c r="BK499" s="42"/>
      <c r="BL499" s="42"/>
      <c r="BM499" s="42"/>
      <c r="BN499" s="42"/>
      <c r="BO499" s="42"/>
      <c r="BP499" s="42"/>
      <c r="BQ499" s="42"/>
    </row>
    <row r="500" spans="1:69" s="41" customFormat="1" ht="25.5">
      <c r="A500" s="23"/>
      <c r="B500" s="23" t="s">
        <v>885</v>
      </c>
      <c r="C500" s="24" t="s">
        <v>886</v>
      </c>
      <c r="D500" s="25" t="s">
        <v>33</v>
      </c>
      <c r="E500" s="26">
        <v>0.48</v>
      </c>
      <c r="F500" s="26">
        <v>0.504</v>
      </c>
      <c r="G500" s="27">
        <v>0.5544</v>
      </c>
      <c r="H500" s="27">
        <v>0.6078995999999999</v>
      </c>
      <c r="I500" s="28" t="s">
        <v>100</v>
      </c>
      <c r="J500" s="29">
        <f t="shared" si="517"/>
        <v>5</v>
      </c>
      <c r="K500" s="29">
        <f t="shared" si="518"/>
        <v>10.000000000000014</v>
      </c>
      <c r="L500" s="30">
        <f t="shared" si="519"/>
        <v>0.6148296</v>
      </c>
      <c r="M500" s="30">
        <f t="shared" si="520"/>
        <v>0.6364512</v>
      </c>
      <c r="N500" s="31">
        <f t="shared" si="521"/>
        <v>0.5616071999999999</v>
      </c>
      <c r="O500" s="31">
        <f t="shared" si="522"/>
        <v>0.6541919999999999</v>
      </c>
      <c r="P500" s="31">
        <f t="shared" si="523"/>
        <v>0.6985439999999999</v>
      </c>
      <c r="Q500" s="31">
        <f t="shared" si="524"/>
        <v>0.6309071999999999</v>
      </c>
      <c r="R500" s="31">
        <f t="shared" si="525"/>
        <v>0.6968808</v>
      </c>
      <c r="S500" s="31">
        <f t="shared" si="526"/>
        <v>0.763686</v>
      </c>
      <c r="T500" s="36">
        <f aca="true" t="shared" si="527" ref="T500:T501">+N500*50/100+O500*50/100</f>
        <v>0.6078995999999999</v>
      </c>
      <c r="U500" s="32"/>
      <c r="V500" s="32"/>
      <c r="W500" s="20"/>
      <c r="X500" s="20"/>
      <c r="Y500" s="20"/>
      <c r="Z500" s="20"/>
      <c r="AA500" s="20"/>
      <c r="AB500" s="21"/>
      <c r="AC500" s="20"/>
      <c r="AD500" s="20"/>
      <c r="AE500" s="45"/>
      <c r="AF500" s="45"/>
      <c r="AG500" s="45"/>
      <c r="AH500" s="45"/>
      <c r="AI500" s="45"/>
      <c r="AJ500" s="45"/>
      <c r="AK500" s="35"/>
      <c r="AL500" s="42"/>
      <c r="AM500" s="42"/>
      <c r="AN500" s="42"/>
      <c r="AO500" s="42"/>
      <c r="AP500" s="42"/>
      <c r="AQ500" s="42"/>
      <c r="AR500" s="42"/>
      <c r="AS500" s="42"/>
      <c r="AT500" s="42"/>
      <c r="AU500" s="42"/>
      <c r="AV500" s="42"/>
      <c r="AW500" s="42"/>
      <c r="AX500" s="42"/>
      <c r="AY500" s="42"/>
      <c r="AZ500" s="42"/>
      <c r="BA500" s="42"/>
      <c r="BB500" s="42"/>
      <c r="BC500" s="42"/>
      <c r="BD500" s="42"/>
      <c r="BE500" s="42"/>
      <c r="BF500" s="42"/>
      <c r="BG500" s="42"/>
      <c r="BH500" s="42"/>
      <c r="BI500" s="42"/>
      <c r="BJ500" s="42"/>
      <c r="BK500" s="42"/>
      <c r="BL500" s="42"/>
      <c r="BM500" s="42"/>
      <c r="BN500" s="42"/>
      <c r="BO500" s="42"/>
      <c r="BP500" s="42"/>
      <c r="BQ500" s="42"/>
    </row>
    <row r="501" spans="1:69" s="41" customFormat="1" ht="25.5">
      <c r="A501" s="23"/>
      <c r="B501" s="23" t="s">
        <v>887</v>
      </c>
      <c r="C501" s="24" t="s">
        <v>888</v>
      </c>
      <c r="D501" s="25" t="s">
        <v>33</v>
      </c>
      <c r="E501" s="26">
        <v>2.25</v>
      </c>
      <c r="F501" s="26">
        <v>2.3625</v>
      </c>
      <c r="G501" s="27">
        <v>2.59875</v>
      </c>
      <c r="H501" s="27">
        <v>2.849529375</v>
      </c>
      <c r="I501" s="28" t="s">
        <v>100</v>
      </c>
      <c r="J501" s="29">
        <f t="shared" si="517"/>
        <v>4.999999999999986</v>
      </c>
      <c r="K501" s="29">
        <f t="shared" si="518"/>
        <v>10.000000000000014</v>
      </c>
      <c r="L501" s="30">
        <f t="shared" si="519"/>
        <v>2.88201375</v>
      </c>
      <c r="M501" s="30">
        <f t="shared" si="520"/>
        <v>2.9833649999999996</v>
      </c>
      <c r="N501" s="31">
        <f t="shared" si="521"/>
        <v>2.63253375</v>
      </c>
      <c r="O501" s="31">
        <f t="shared" si="522"/>
        <v>3.066525</v>
      </c>
      <c r="P501" s="31">
        <f t="shared" si="523"/>
        <v>3.2744249999999995</v>
      </c>
      <c r="Q501" s="31">
        <f t="shared" si="524"/>
        <v>2.9573774999999998</v>
      </c>
      <c r="R501" s="31">
        <f t="shared" si="525"/>
        <v>3.2666287499999997</v>
      </c>
      <c r="S501" s="31">
        <f t="shared" si="526"/>
        <v>3.579778125</v>
      </c>
      <c r="T501" s="36">
        <f t="shared" si="527"/>
        <v>2.849529375</v>
      </c>
      <c r="U501" s="32"/>
      <c r="V501" s="32"/>
      <c r="W501" s="20"/>
      <c r="X501" s="20"/>
      <c r="Y501" s="20"/>
      <c r="Z501" s="20"/>
      <c r="AA501" s="20"/>
      <c r="AB501" s="21"/>
      <c r="AC501" s="20"/>
      <c r="AD501" s="20"/>
      <c r="AE501" s="45"/>
      <c r="AF501" s="45"/>
      <c r="AG501" s="45"/>
      <c r="AH501" s="45"/>
      <c r="AI501" s="45"/>
      <c r="AJ501" s="45"/>
      <c r="AK501" s="35"/>
      <c r="AL501" s="42"/>
      <c r="AM501" s="42"/>
      <c r="AN501" s="42"/>
      <c r="AO501" s="42"/>
      <c r="AP501" s="42"/>
      <c r="AQ501" s="42"/>
      <c r="AR501" s="42"/>
      <c r="AS501" s="42"/>
      <c r="AT501" s="42"/>
      <c r="AU501" s="42"/>
      <c r="AV501" s="42"/>
      <c r="AW501" s="42"/>
      <c r="AX501" s="42"/>
      <c r="AY501" s="42"/>
      <c r="AZ501" s="42"/>
      <c r="BA501" s="42"/>
      <c r="BB501" s="42"/>
      <c r="BC501" s="42"/>
      <c r="BD501" s="42"/>
      <c r="BE501" s="42"/>
      <c r="BF501" s="42"/>
      <c r="BG501" s="42"/>
      <c r="BH501" s="42"/>
      <c r="BI501" s="42"/>
      <c r="BJ501" s="42"/>
      <c r="BK501" s="42"/>
      <c r="BL501" s="42"/>
      <c r="BM501" s="42"/>
      <c r="BN501" s="42"/>
      <c r="BO501" s="42"/>
      <c r="BP501" s="42"/>
      <c r="BQ501" s="42"/>
    </row>
    <row r="502" spans="1:69" s="41" customFormat="1" ht="12.75">
      <c r="A502" s="23" t="s">
        <v>877</v>
      </c>
      <c r="B502" s="23"/>
      <c r="C502" s="24" t="s">
        <v>889</v>
      </c>
      <c r="D502" s="38"/>
      <c r="E502" s="26"/>
      <c r="F502" s="26"/>
      <c r="G502" s="27"/>
      <c r="H502" s="27"/>
      <c r="I502" s="18"/>
      <c r="J502" s="39"/>
      <c r="K502" s="39"/>
      <c r="L502" s="30"/>
      <c r="M502" s="30"/>
      <c r="N502" s="31"/>
      <c r="O502" s="31"/>
      <c r="P502" s="31"/>
      <c r="Q502" s="31"/>
      <c r="R502" s="31"/>
      <c r="S502" s="31"/>
      <c r="T502" s="19"/>
      <c r="U502" s="32"/>
      <c r="V502" s="32"/>
      <c r="W502" s="20"/>
      <c r="X502" s="20"/>
      <c r="Y502" s="20"/>
      <c r="Z502" s="20"/>
      <c r="AA502" s="20"/>
      <c r="AB502" s="21"/>
      <c r="AC502" s="20"/>
      <c r="AD502" s="20"/>
      <c r="AE502" s="45"/>
      <c r="AF502" s="45"/>
      <c r="AG502" s="45"/>
      <c r="AH502" s="45"/>
      <c r="AI502" s="45"/>
      <c r="AJ502" s="45"/>
      <c r="AK502" s="35"/>
      <c r="AL502" s="42"/>
      <c r="AM502" s="42"/>
      <c r="AN502" s="42"/>
      <c r="AO502" s="42"/>
      <c r="AP502" s="42"/>
      <c r="AQ502" s="42"/>
      <c r="AR502" s="42"/>
      <c r="AS502" s="42"/>
      <c r="AT502" s="42"/>
      <c r="AU502" s="42"/>
      <c r="AV502" s="42"/>
      <c r="AW502" s="42"/>
      <c r="AX502" s="42"/>
      <c r="AY502" s="42"/>
      <c r="AZ502" s="42"/>
      <c r="BA502" s="42"/>
      <c r="BB502" s="42"/>
      <c r="BC502" s="42"/>
      <c r="BD502" s="42"/>
      <c r="BE502" s="42"/>
      <c r="BF502" s="42"/>
      <c r="BG502" s="42"/>
      <c r="BH502" s="42"/>
      <c r="BI502" s="42"/>
      <c r="BJ502" s="42"/>
      <c r="BK502" s="42"/>
      <c r="BL502" s="42"/>
      <c r="BM502" s="42"/>
      <c r="BN502" s="42"/>
      <c r="BO502" s="42"/>
      <c r="BP502" s="42"/>
      <c r="BQ502" s="42"/>
    </row>
    <row r="503" spans="1:69" s="41" customFormat="1" ht="63.75">
      <c r="A503" s="23"/>
      <c r="B503" s="23" t="s">
        <v>74</v>
      </c>
      <c r="C503" s="24" t="s">
        <v>890</v>
      </c>
      <c r="D503" s="38"/>
      <c r="E503" s="26"/>
      <c r="F503" s="26"/>
      <c r="G503" s="27"/>
      <c r="H503" s="27"/>
      <c r="I503" s="18"/>
      <c r="J503" s="39"/>
      <c r="K503" s="39"/>
      <c r="L503" s="30"/>
      <c r="M503" s="30"/>
      <c r="N503" s="31"/>
      <c r="O503" s="31"/>
      <c r="P503" s="31"/>
      <c r="Q503" s="31"/>
      <c r="R503" s="31"/>
      <c r="S503" s="31"/>
      <c r="T503" s="19"/>
      <c r="U503" s="32"/>
      <c r="V503" s="32"/>
      <c r="W503" s="20"/>
      <c r="X503" s="20"/>
      <c r="Y503" s="20"/>
      <c r="Z503" s="20"/>
      <c r="AA503" s="20"/>
      <c r="AB503" s="21"/>
      <c r="AC503" s="20"/>
      <c r="AD503" s="20"/>
      <c r="AE503" s="45"/>
      <c r="AF503" s="45"/>
      <c r="AG503" s="45"/>
      <c r="AH503" s="45"/>
      <c r="AI503" s="45"/>
      <c r="AJ503" s="45"/>
      <c r="AK503" s="35"/>
      <c r="AL503" s="42"/>
      <c r="AM503" s="42"/>
      <c r="AN503" s="42"/>
      <c r="AO503" s="42"/>
      <c r="AP503" s="42"/>
      <c r="AQ503" s="42"/>
      <c r="AR503" s="42"/>
      <c r="AS503" s="42"/>
      <c r="AT503" s="42"/>
      <c r="AU503" s="42"/>
      <c r="AV503" s="42"/>
      <c r="AW503" s="42"/>
      <c r="AX503" s="42"/>
      <c r="AY503" s="42"/>
      <c r="AZ503" s="42"/>
      <c r="BA503" s="42"/>
      <c r="BB503" s="42"/>
      <c r="BC503" s="42"/>
      <c r="BD503" s="42"/>
      <c r="BE503" s="42"/>
      <c r="BF503" s="42"/>
      <c r="BG503" s="42"/>
      <c r="BH503" s="42"/>
      <c r="BI503" s="42"/>
      <c r="BJ503" s="42"/>
      <c r="BK503" s="42"/>
      <c r="BL503" s="42"/>
      <c r="BM503" s="42"/>
      <c r="BN503" s="42"/>
      <c r="BO503" s="42"/>
      <c r="BP503" s="42"/>
      <c r="BQ503" s="42"/>
    </row>
    <row r="504" spans="1:69" s="41" customFormat="1" ht="12.75">
      <c r="A504" s="23"/>
      <c r="B504" s="23" t="s">
        <v>76</v>
      </c>
      <c r="C504" s="24" t="s">
        <v>316</v>
      </c>
      <c r="D504" s="25" t="s">
        <v>52</v>
      </c>
      <c r="E504" s="26">
        <v>4.41</v>
      </c>
      <c r="F504" s="26">
        <v>4.6305</v>
      </c>
      <c r="G504" s="27">
        <v>5.09355</v>
      </c>
      <c r="H504" s="27">
        <v>5.585077575</v>
      </c>
      <c r="I504" s="28" t="s">
        <v>100</v>
      </c>
      <c r="J504" s="29">
        <f aca="true" t="shared" si="528" ref="J504:J538">(F504/E504*100)-100</f>
        <v>4.999999999999986</v>
      </c>
      <c r="K504" s="29">
        <f aca="true" t="shared" si="529" ref="K504:K538">(G504/F504*100)-100</f>
        <v>10.000000000000014</v>
      </c>
      <c r="L504" s="30">
        <f aca="true" t="shared" si="530" ref="L504:L538">+G504*1.109</f>
        <v>5.64874695</v>
      </c>
      <c r="M504" s="30">
        <f aca="true" t="shared" si="531" ref="M504:M538">+G504*1.148</f>
        <v>5.847395399999999</v>
      </c>
      <c r="N504" s="31">
        <f aca="true" t="shared" si="532" ref="N504:N538">+G504*(100+(16.3-J504-K504))/100</f>
        <v>5.159766149999999</v>
      </c>
      <c r="O504" s="31">
        <f aca="true" t="shared" si="533" ref="O504:O538">+G504*(100+(33-J504-K504))/100</f>
        <v>6.010388999999999</v>
      </c>
      <c r="P504" s="31">
        <f aca="true" t="shared" si="534" ref="P504:P538">+G504*(100+(67.5+14.5)/2-J504-K504)/100</f>
        <v>6.417872999999998</v>
      </c>
      <c r="Q504" s="31">
        <f aca="true" t="shared" si="535" ref="Q504:Q538">+G504+(G504*0.5)*((67.5+14.5)/2-J504-K504)/100+(G504*0.5)*0.016</f>
        <v>5.796459899999999</v>
      </c>
      <c r="R504" s="31">
        <f aca="true" t="shared" si="536" ref="R504:R538">+G504*(100+(40.7-J504-K504))/100</f>
        <v>6.40259235</v>
      </c>
      <c r="S504" s="31">
        <f aca="true" t="shared" si="537" ref="S504:S538">+G504+(G504*0.5)*(88.9-J504-K504)/100+(G504*0.5)*0.016</f>
        <v>7.016365125</v>
      </c>
      <c r="T504" s="36">
        <f aca="true" t="shared" si="538" ref="T504:T538">+N504*50/100+O504*50/100</f>
        <v>5.585077575</v>
      </c>
      <c r="U504" s="32"/>
      <c r="V504" s="32"/>
      <c r="W504" s="20"/>
      <c r="X504" s="20"/>
      <c r="Y504" s="20"/>
      <c r="Z504" s="20"/>
      <c r="AA504" s="20"/>
      <c r="AB504" s="21"/>
      <c r="AC504" s="20"/>
      <c r="AD504" s="20"/>
      <c r="AE504" s="45"/>
      <c r="AF504" s="45"/>
      <c r="AG504" s="45"/>
      <c r="AH504" s="45"/>
      <c r="AI504" s="45"/>
      <c r="AJ504" s="45"/>
      <c r="AK504" s="35"/>
      <c r="AL504" s="42"/>
      <c r="AM504" s="42"/>
      <c r="AN504" s="42"/>
      <c r="AO504" s="42"/>
      <c r="AP504" s="42"/>
      <c r="AQ504" s="42"/>
      <c r="AR504" s="42"/>
      <c r="AS504" s="42"/>
      <c r="AT504" s="42"/>
      <c r="AU504" s="42"/>
      <c r="AV504" s="42"/>
      <c r="AW504" s="42"/>
      <c r="AX504" s="42"/>
      <c r="AY504" s="42"/>
      <c r="AZ504" s="42"/>
      <c r="BA504" s="42"/>
      <c r="BB504" s="42"/>
      <c r="BC504" s="42"/>
      <c r="BD504" s="42"/>
      <c r="BE504" s="42"/>
      <c r="BF504" s="42"/>
      <c r="BG504" s="42"/>
      <c r="BH504" s="42"/>
      <c r="BI504" s="42"/>
      <c r="BJ504" s="42"/>
      <c r="BK504" s="42"/>
      <c r="BL504" s="42"/>
      <c r="BM504" s="42"/>
      <c r="BN504" s="42"/>
      <c r="BO504" s="42"/>
      <c r="BP504" s="42"/>
      <c r="BQ504" s="42"/>
    </row>
    <row r="505" spans="1:69" s="41" customFormat="1" ht="12.75">
      <c r="A505" s="23"/>
      <c r="B505" s="23" t="s">
        <v>78</v>
      </c>
      <c r="C505" s="24" t="s">
        <v>318</v>
      </c>
      <c r="D505" s="25" t="s">
        <v>52</v>
      </c>
      <c r="E505" s="26">
        <v>5.22</v>
      </c>
      <c r="F505" s="26">
        <v>5.481</v>
      </c>
      <c r="G505" s="27">
        <v>6.0291</v>
      </c>
      <c r="H505" s="27">
        <v>6.61090815</v>
      </c>
      <c r="I505" s="28" t="s">
        <v>100</v>
      </c>
      <c r="J505" s="29">
        <f t="shared" si="528"/>
        <v>5</v>
      </c>
      <c r="K505" s="29">
        <f t="shared" si="529"/>
        <v>9.999999999999986</v>
      </c>
      <c r="L505" s="30">
        <f t="shared" si="530"/>
        <v>6.6862718999999995</v>
      </c>
      <c r="M505" s="30">
        <f t="shared" si="531"/>
        <v>6.921406799999999</v>
      </c>
      <c r="N505" s="31">
        <f t="shared" si="532"/>
        <v>6.1074783</v>
      </c>
      <c r="O505" s="31">
        <f t="shared" si="533"/>
        <v>7.114338</v>
      </c>
      <c r="P505" s="31">
        <f t="shared" si="534"/>
        <v>7.596666</v>
      </c>
      <c r="Q505" s="31">
        <f t="shared" si="535"/>
        <v>6.8611158</v>
      </c>
      <c r="R505" s="31">
        <f t="shared" si="536"/>
        <v>7.5785787000000004</v>
      </c>
      <c r="S505" s="31">
        <f t="shared" si="537"/>
        <v>8.30508525</v>
      </c>
      <c r="T505" s="36">
        <f t="shared" si="538"/>
        <v>6.61090815</v>
      </c>
      <c r="U505" s="32"/>
      <c r="V505" s="32"/>
      <c r="W505" s="20"/>
      <c r="X505" s="20"/>
      <c r="Y505" s="20"/>
      <c r="Z505" s="20"/>
      <c r="AA505" s="20"/>
      <c r="AB505" s="21"/>
      <c r="AC505" s="20"/>
      <c r="AD505" s="20"/>
      <c r="AE505" s="45"/>
      <c r="AF505" s="45"/>
      <c r="AG505" s="45"/>
      <c r="AH505" s="45"/>
      <c r="AI505" s="45"/>
      <c r="AJ505" s="45"/>
      <c r="AK505" s="35"/>
      <c r="AL505" s="42"/>
      <c r="AM505" s="42"/>
      <c r="AN505" s="42"/>
      <c r="AO505" s="42"/>
      <c r="AP505" s="42"/>
      <c r="AQ505" s="42"/>
      <c r="AR505" s="42"/>
      <c r="AS505" s="42"/>
      <c r="AT505" s="42"/>
      <c r="AU505" s="42"/>
      <c r="AV505" s="42"/>
      <c r="AW505" s="42"/>
      <c r="AX505" s="42"/>
      <c r="AY505" s="42"/>
      <c r="AZ505" s="42"/>
      <c r="BA505" s="42"/>
      <c r="BB505" s="42"/>
      <c r="BC505" s="42"/>
      <c r="BD505" s="42"/>
      <c r="BE505" s="42"/>
      <c r="BF505" s="42"/>
      <c r="BG505" s="42"/>
      <c r="BH505" s="42"/>
      <c r="BI505" s="42"/>
      <c r="BJ505" s="42"/>
      <c r="BK505" s="42"/>
      <c r="BL505" s="42"/>
      <c r="BM505" s="42"/>
      <c r="BN505" s="42"/>
      <c r="BO505" s="42"/>
      <c r="BP505" s="42"/>
      <c r="BQ505" s="42"/>
    </row>
    <row r="506" spans="1:69" s="41" customFormat="1" ht="12.75">
      <c r="A506" s="23"/>
      <c r="B506" s="23" t="s">
        <v>80</v>
      </c>
      <c r="C506" s="24" t="s">
        <v>320</v>
      </c>
      <c r="D506" s="25" t="s">
        <v>52</v>
      </c>
      <c r="E506" s="26">
        <v>6.05</v>
      </c>
      <c r="F506" s="26">
        <v>6.3525</v>
      </c>
      <c r="G506" s="27">
        <v>6.98775</v>
      </c>
      <c r="H506" s="27">
        <v>7.662067874999999</v>
      </c>
      <c r="I506" s="28" t="s">
        <v>100</v>
      </c>
      <c r="J506" s="29">
        <f t="shared" si="528"/>
        <v>5</v>
      </c>
      <c r="K506" s="29">
        <f t="shared" si="529"/>
        <v>10.000000000000014</v>
      </c>
      <c r="L506" s="30">
        <f t="shared" si="530"/>
        <v>7.74941475</v>
      </c>
      <c r="M506" s="30">
        <f t="shared" si="531"/>
        <v>8.021937</v>
      </c>
      <c r="N506" s="31">
        <f t="shared" si="532"/>
        <v>7.078590749999998</v>
      </c>
      <c r="O506" s="31">
        <f t="shared" si="533"/>
        <v>8.245545</v>
      </c>
      <c r="P506" s="31">
        <f t="shared" si="534"/>
        <v>8.804564999999998</v>
      </c>
      <c r="Q506" s="31">
        <f t="shared" si="535"/>
        <v>7.952059499999999</v>
      </c>
      <c r="R506" s="31">
        <f t="shared" si="536"/>
        <v>8.783601749999999</v>
      </c>
      <c r="S506" s="31">
        <f t="shared" si="537"/>
        <v>9.625625625</v>
      </c>
      <c r="T506" s="36">
        <f t="shared" si="538"/>
        <v>7.662067874999999</v>
      </c>
      <c r="U506" s="32"/>
      <c r="V506" s="32"/>
      <c r="W506" s="20"/>
      <c r="X506" s="20"/>
      <c r="Y506" s="20"/>
      <c r="Z506" s="20"/>
      <c r="AA506" s="20"/>
      <c r="AB506" s="21"/>
      <c r="AC506" s="20"/>
      <c r="AD506" s="20"/>
      <c r="AE506" s="45"/>
      <c r="AF506" s="45"/>
      <c r="AG506" s="45"/>
      <c r="AH506" s="45"/>
      <c r="AI506" s="45"/>
      <c r="AJ506" s="45"/>
      <c r="AK506" s="35"/>
      <c r="AL506" s="42"/>
      <c r="AM506" s="42"/>
      <c r="AN506" s="42"/>
      <c r="AO506" s="42"/>
      <c r="AP506" s="42"/>
      <c r="AQ506" s="42"/>
      <c r="AR506" s="42"/>
      <c r="AS506" s="42"/>
      <c r="AT506" s="42"/>
      <c r="AU506" s="42"/>
      <c r="AV506" s="42"/>
      <c r="AW506" s="42"/>
      <c r="AX506" s="42"/>
      <c r="AY506" s="42"/>
      <c r="AZ506" s="42"/>
      <c r="BA506" s="42"/>
      <c r="BB506" s="42"/>
      <c r="BC506" s="42"/>
      <c r="BD506" s="42"/>
      <c r="BE506" s="42"/>
      <c r="BF506" s="42"/>
      <c r="BG506" s="42"/>
      <c r="BH506" s="42"/>
      <c r="BI506" s="42"/>
      <c r="BJ506" s="42"/>
      <c r="BK506" s="42"/>
      <c r="BL506" s="42"/>
      <c r="BM506" s="42"/>
      <c r="BN506" s="42"/>
      <c r="BO506" s="42"/>
      <c r="BP506" s="42"/>
      <c r="BQ506" s="42"/>
    </row>
    <row r="507" spans="1:69" s="41" customFormat="1" ht="12.75">
      <c r="A507" s="23"/>
      <c r="B507" s="23" t="s">
        <v>82</v>
      </c>
      <c r="C507" s="24" t="s">
        <v>322</v>
      </c>
      <c r="D507" s="25" t="s">
        <v>52</v>
      </c>
      <c r="E507" s="26">
        <v>7.74</v>
      </c>
      <c r="F507" s="26">
        <v>8.127</v>
      </c>
      <c r="G507" s="27">
        <v>8.9397</v>
      </c>
      <c r="H507" s="27">
        <v>9.802381050000001</v>
      </c>
      <c r="I507" s="28" t="s">
        <v>100</v>
      </c>
      <c r="J507" s="29">
        <f t="shared" si="528"/>
        <v>5</v>
      </c>
      <c r="K507" s="29">
        <f t="shared" si="529"/>
        <v>9.999999999999986</v>
      </c>
      <c r="L507" s="30">
        <f t="shared" si="530"/>
        <v>9.9141273</v>
      </c>
      <c r="M507" s="30">
        <f t="shared" si="531"/>
        <v>10.2627756</v>
      </c>
      <c r="N507" s="31">
        <f t="shared" si="532"/>
        <v>9.055916100000001</v>
      </c>
      <c r="O507" s="31">
        <f t="shared" si="533"/>
        <v>10.548846000000001</v>
      </c>
      <c r="P507" s="31">
        <f t="shared" si="534"/>
        <v>11.264022000000002</v>
      </c>
      <c r="Q507" s="31">
        <f t="shared" si="535"/>
        <v>10.173378600000001</v>
      </c>
      <c r="R507" s="31">
        <f t="shared" si="536"/>
        <v>11.237202900000002</v>
      </c>
      <c r="S507" s="31">
        <f t="shared" si="537"/>
        <v>12.314436750000002</v>
      </c>
      <c r="T507" s="36">
        <f t="shared" si="538"/>
        <v>9.802381050000001</v>
      </c>
      <c r="U507" s="32"/>
      <c r="V507" s="32"/>
      <c r="W507" s="20"/>
      <c r="X507" s="20"/>
      <c r="Y507" s="20"/>
      <c r="Z507" s="20"/>
      <c r="AA507" s="20"/>
      <c r="AB507" s="21"/>
      <c r="AC507" s="20"/>
      <c r="AD507" s="20"/>
      <c r="AE507" s="45"/>
      <c r="AF507" s="45"/>
      <c r="AG507" s="45"/>
      <c r="AH507" s="45"/>
      <c r="AI507" s="45"/>
      <c r="AJ507" s="45"/>
      <c r="AK507" s="35"/>
      <c r="AL507" s="42"/>
      <c r="AM507" s="42"/>
      <c r="AN507" s="42"/>
      <c r="AO507" s="42"/>
      <c r="AP507" s="42"/>
      <c r="AQ507" s="42"/>
      <c r="AR507" s="42"/>
      <c r="AS507" s="42"/>
      <c r="AT507" s="42"/>
      <c r="AU507" s="42"/>
      <c r="AV507" s="42"/>
      <c r="AW507" s="42"/>
      <c r="AX507" s="42"/>
      <c r="AY507" s="42"/>
      <c r="AZ507" s="42"/>
      <c r="BA507" s="42"/>
      <c r="BB507" s="42"/>
      <c r="BC507" s="42"/>
      <c r="BD507" s="42"/>
      <c r="BE507" s="42"/>
      <c r="BF507" s="42"/>
      <c r="BG507" s="42"/>
      <c r="BH507" s="42"/>
      <c r="BI507" s="42"/>
      <c r="BJ507" s="42"/>
      <c r="BK507" s="42"/>
      <c r="BL507" s="42"/>
      <c r="BM507" s="42"/>
      <c r="BN507" s="42"/>
      <c r="BO507" s="42"/>
      <c r="BP507" s="42"/>
      <c r="BQ507" s="42"/>
    </row>
    <row r="508" spans="1:69" s="41" customFormat="1" ht="12.75">
      <c r="A508" s="23"/>
      <c r="B508" s="23" t="s">
        <v>84</v>
      </c>
      <c r="C508" s="24" t="s">
        <v>324</v>
      </c>
      <c r="D508" s="25" t="s">
        <v>52</v>
      </c>
      <c r="E508" s="26">
        <v>8.48</v>
      </c>
      <c r="F508" s="26">
        <v>8.904</v>
      </c>
      <c r="G508" s="27">
        <v>9.7944</v>
      </c>
      <c r="H508" s="27">
        <v>10.7395596</v>
      </c>
      <c r="I508" s="28" t="s">
        <v>100</v>
      </c>
      <c r="J508" s="29">
        <f t="shared" si="528"/>
        <v>5</v>
      </c>
      <c r="K508" s="29">
        <f t="shared" si="529"/>
        <v>9.999999999999986</v>
      </c>
      <c r="L508" s="30">
        <f t="shared" si="530"/>
        <v>10.8619896</v>
      </c>
      <c r="M508" s="30">
        <f t="shared" si="531"/>
        <v>11.243971199999999</v>
      </c>
      <c r="N508" s="31">
        <f t="shared" si="532"/>
        <v>9.9217272</v>
      </c>
      <c r="O508" s="31">
        <f t="shared" si="533"/>
        <v>11.557392</v>
      </c>
      <c r="P508" s="31">
        <f t="shared" si="534"/>
        <v>12.340944000000002</v>
      </c>
      <c r="Q508" s="31">
        <f t="shared" si="535"/>
        <v>11.1460272</v>
      </c>
      <c r="R508" s="31">
        <f t="shared" si="536"/>
        <v>12.311560800000002</v>
      </c>
      <c r="S508" s="31">
        <f t="shared" si="537"/>
        <v>13.491786000000001</v>
      </c>
      <c r="T508" s="36">
        <f t="shared" si="538"/>
        <v>10.7395596</v>
      </c>
      <c r="U508" s="32"/>
      <c r="V508" s="32"/>
      <c r="W508" s="20"/>
      <c r="X508" s="20"/>
      <c r="Y508" s="20"/>
      <c r="Z508" s="20"/>
      <c r="AA508" s="20"/>
      <c r="AB508" s="21"/>
      <c r="AC508" s="20"/>
      <c r="AD508" s="20"/>
      <c r="AE508" s="45"/>
      <c r="AF508" s="45"/>
      <c r="AG508" s="45"/>
      <c r="AH508" s="45"/>
      <c r="AI508" s="45"/>
      <c r="AJ508" s="45"/>
      <c r="AK508" s="35"/>
      <c r="AL508" s="42"/>
      <c r="AM508" s="42"/>
      <c r="AN508" s="42"/>
      <c r="AO508" s="42"/>
      <c r="AP508" s="42"/>
      <c r="AQ508" s="42"/>
      <c r="AR508" s="42"/>
      <c r="AS508" s="42"/>
      <c r="AT508" s="42"/>
      <c r="AU508" s="42"/>
      <c r="AV508" s="42"/>
      <c r="AW508" s="42"/>
      <c r="AX508" s="42"/>
      <c r="AY508" s="42"/>
      <c r="AZ508" s="42"/>
      <c r="BA508" s="42"/>
      <c r="BB508" s="42"/>
      <c r="BC508" s="42"/>
      <c r="BD508" s="42"/>
      <c r="BE508" s="42"/>
      <c r="BF508" s="42"/>
      <c r="BG508" s="42"/>
      <c r="BH508" s="42"/>
      <c r="BI508" s="42"/>
      <c r="BJ508" s="42"/>
      <c r="BK508" s="42"/>
      <c r="BL508" s="42"/>
      <c r="BM508" s="42"/>
      <c r="BN508" s="42"/>
      <c r="BO508" s="42"/>
      <c r="BP508" s="42"/>
      <c r="BQ508" s="42"/>
    </row>
    <row r="509" spans="1:69" s="41" customFormat="1" ht="12.75">
      <c r="A509" s="23"/>
      <c r="B509" s="23" t="s">
        <v>86</v>
      </c>
      <c r="C509" s="24" t="s">
        <v>326</v>
      </c>
      <c r="D509" s="25" t="s">
        <v>52</v>
      </c>
      <c r="E509" s="26">
        <v>9.47</v>
      </c>
      <c r="F509" s="26">
        <v>9.9435</v>
      </c>
      <c r="G509" s="27">
        <v>10.93785</v>
      </c>
      <c r="H509" s="27">
        <v>11.993352525</v>
      </c>
      <c r="I509" s="28" t="s">
        <v>100</v>
      </c>
      <c r="J509" s="29">
        <f t="shared" si="528"/>
        <v>5</v>
      </c>
      <c r="K509" s="29">
        <f t="shared" si="529"/>
        <v>9.999999999999986</v>
      </c>
      <c r="L509" s="30">
        <f t="shared" si="530"/>
        <v>12.130075649999998</v>
      </c>
      <c r="M509" s="30">
        <f t="shared" si="531"/>
        <v>12.556651799999997</v>
      </c>
      <c r="N509" s="31">
        <f t="shared" si="532"/>
        <v>11.08004205</v>
      </c>
      <c r="O509" s="31">
        <f t="shared" si="533"/>
        <v>12.906663000000002</v>
      </c>
      <c r="P509" s="31">
        <f t="shared" si="534"/>
        <v>13.781691</v>
      </c>
      <c r="Q509" s="31">
        <f t="shared" si="535"/>
        <v>12.447273299999999</v>
      </c>
      <c r="R509" s="31">
        <f t="shared" si="536"/>
        <v>13.74887745</v>
      </c>
      <c r="S509" s="31">
        <f t="shared" si="537"/>
        <v>15.066888375</v>
      </c>
      <c r="T509" s="36">
        <f t="shared" si="538"/>
        <v>11.993352525</v>
      </c>
      <c r="U509" s="32"/>
      <c r="V509" s="32"/>
      <c r="W509" s="20"/>
      <c r="X509" s="20"/>
      <c r="Y509" s="20"/>
      <c r="Z509" s="20"/>
      <c r="AA509" s="20"/>
      <c r="AB509" s="21"/>
      <c r="AC509" s="20"/>
      <c r="AD509" s="20"/>
      <c r="AE509" s="45"/>
      <c r="AF509" s="45"/>
      <c r="AG509" s="45"/>
      <c r="AH509" s="45"/>
      <c r="AI509" s="45"/>
      <c r="AJ509" s="45"/>
      <c r="AK509" s="35"/>
      <c r="AL509" s="42"/>
      <c r="AM509" s="42"/>
      <c r="AN509" s="42"/>
      <c r="AO509" s="42"/>
      <c r="AP509" s="42"/>
      <c r="AQ509" s="42"/>
      <c r="AR509" s="42"/>
      <c r="AS509" s="42"/>
      <c r="AT509" s="42"/>
      <c r="AU509" s="42"/>
      <c r="AV509" s="42"/>
      <c r="AW509" s="42"/>
      <c r="AX509" s="42"/>
      <c r="AY509" s="42"/>
      <c r="AZ509" s="42"/>
      <c r="BA509" s="42"/>
      <c r="BB509" s="42"/>
      <c r="BC509" s="42"/>
      <c r="BD509" s="42"/>
      <c r="BE509" s="42"/>
      <c r="BF509" s="42"/>
      <c r="BG509" s="42"/>
      <c r="BH509" s="42"/>
      <c r="BI509" s="42"/>
      <c r="BJ509" s="42"/>
      <c r="BK509" s="42"/>
      <c r="BL509" s="42"/>
      <c r="BM509" s="42"/>
      <c r="BN509" s="42"/>
      <c r="BO509" s="42"/>
      <c r="BP509" s="42"/>
      <c r="BQ509" s="42"/>
    </row>
    <row r="510" spans="1:69" s="41" customFormat="1" ht="12.75">
      <c r="A510" s="23"/>
      <c r="B510" s="23" t="s">
        <v>891</v>
      </c>
      <c r="C510" s="24" t="s">
        <v>328</v>
      </c>
      <c r="D510" s="25" t="s">
        <v>52</v>
      </c>
      <c r="E510" s="26">
        <v>11.05</v>
      </c>
      <c r="F510" s="26">
        <v>11.6025</v>
      </c>
      <c r="G510" s="27">
        <v>12.76275</v>
      </c>
      <c r="H510" s="27">
        <v>13.994355375000001</v>
      </c>
      <c r="I510" s="28" t="s">
        <v>100</v>
      </c>
      <c r="J510" s="29">
        <f t="shared" si="528"/>
        <v>4.999999999999986</v>
      </c>
      <c r="K510" s="29">
        <f t="shared" si="529"/>
        <v>10.000000000000014</v>
      </c>
      <c r="L510" s="30">
        <f t="shared" si="530"/>
        <v>14.153889750000001</v>
      </c>
      <c r="M510" s="30">
        <f t="shared" si="531"/>
        <v>14.651637</v>
      </c>
      <c r="N510" s="31">
        <f t="shared" si="532"/>
        <v>12.92866575</v>
      </c>
      <c r="O510" s="31">
        <f t="shared" si="533"/>
        <v>15.060045</v>
      </c>
      <c r="P510" s="31">
        <f t="shared" si="534"/>
        <v>16.081065</v>
      </c>
      <c r="Q510" s="31">
        <f t="shared" si="535"/>
        <v>14.5240095</v>
      </c>
      <c r="R510" s="31">
        <f t="shared" si="536"/>
        <v>16.04277675</v>
      </c>
      <c r="S510" s="31">
        <f t="shared" si="537"/>
        <v>17.580688124999998</v>
      </c>
      <c r="T510" s="36">
        <f t="shared" si="538"/>
        <v>13.994355375000001</v>
      </c>
      <c r="U510" s="32"/>
      <c r="V510" s="32"/>
      <c r="W510" s="20"/>
      <c r="X510" s="20"/>
      <c r="Y510" s="20"/>
      <c r="Z510" s="20"/>
      <c r="AA510" s="20"/>
      <c r="AB510" s="21"/>
      <c r="AC510" s="20"/>
      <c r="AD510" s="20"/>
      <c r="AE510" s="45"/>
      <c r="AF510" s="45"/>
      <c r="AG510" s="45"/>
      <c r="AH510" s="45"/>
      <c r="AI510" s="45"/>
      <c r="AJ510" s="45"/>
      <c r="AK510" s="35"/>
      <c r="AL510" s="42"/>
      <c r="AM510" s="42"/>
      <c r="AN510" s="42"/>
      <c r="AO510" s="42"/>
      <c r="AP510" s="42"/>
      <c r="AQ510" s="42"/>
      <c r="AR510" s="42"/>
      <c r="AS510" s="42"/>
      <c r="AT510" s="42"/>
      <c r="AU510" s="42"/>
      <c r="AV510" s="42"/>
      <c r="AW510" s="42"/>
      <c r="AX510" s="42"/>
      <c r="AY510" s="42"/>
      <c r="AZ510" s="42"/>
      <c r="BA510" s="42"/>
      <c r="BB510" s="42"/>
      <c r="BC510" s="42"/>
      <c r="BD510" s="42"/>
      <c r="BE510" s="42"/>
      <c r="BF510" s="42"/>
      <c r="BG510" s="42"/>
      <c r="BH510" s="42"/>
      <c r="BI510" s="42"/>
      <c r="BJ510" s="42"/>
      <c r="BK510" s="42"/>
      <c r="BL510" s="42"/>
      <c r="BM510" s="42"/>
      <c r="BN510" s="42"/>
      <c r="BO510" s="42"/>
      <c r="BP510" s="42"/>
      <c r="BQ510" s="42"/>
    </row>
    <row r="511" spans="1:69" s="41" customFormat="1" ht="12.75">
      <c r="A511" s="23"/>
      <c r="B511" s="23" t="s">
        <v>892</v>
      </c>
      <c r="C511" s="24" t="s">
        <v>330</v>
      </c>
      <c r="D511" s="25" t="s">
        <v>52</v>
      </c>
      <c r="E511" s="26">
        <v>13.34</v>
      </c>
      <c r="F511" s="26">
        <v>14.007</v>
      </c>
      <c r="G511" s="27">
        <v>15.4077</v>
      </c>
      <c r="H511" s="27">
        <v>16.894543049999996</v>
      </c>
      <c r="I511" s="28" t="s">
        <v>100</v>
      </c>
      <c r="J511" s="29">
        <f t="shared" si="528"/>
        <v>5</v>
      </c>
      <c r="K511" s="29">
        <f t="shared" si="529"/>
        <v>10.000000000000014</v>
      </c>
      <c r="L511" s="30">
        <f t="shared" si="530"/>
        <v>17.0871393</v>
      </c>
      <c r="M511" s="30">
        <f t="shared" si="531"/>
        <v>17.6880396</v>
      </c>
      <c r="N511" s="31">
        <f t="shared" si="532"/>
        <v>15.608000099999996</v>
      </c>
      <c r="O511" s="31">
        <f t="shared" si="533"/>
        <v>18.181085999999997</v>
      </c>
      <c r="P511" s="31">
        <f t="shared" si="534"/>
        <v>19.413701999999997</v>
      </c>
      <c r="Q511" s="31">
        <f t="shared" si="535"/>
        <v>17.5339626</v>
      </c>
      <c r="R511" s="31">
        <f t="shared" si="536"/>
        <v>19.3674789</v>
      </c>
      <c r="S511" s="31">
        <f t="shared" si="537"/>
        <v>21.224106749999997</v>
      </c>
      <c r="T511" s="36">
        <f t="shared" si="538"/>
        <v>16.894543049999996</v>
      </c>
      <c r="U511" s="32"/>
      <c r="V511" s="32"/>
      <c r="W511" s="20"/>
      <c r="X511" s="20"/>
      <c r="Y511" s="20"/>
      <c r="Z511" s="20"/>
      <c r="AA511" s="20"/>
      <c r="AB511" s="21"/>
      <c r="AC511" s="20"/>
      <c r="AD511" s="20"/>
      <c r="AE511" s="45"/>
      <c r="AF511" s="45"/>
      <c r="AG511" s="45"/>
      <c r="AH511" s="45"/>
      <c r="AI511" s="45"/>
      <c r="AJ511" s="45"/>
      <c r="AK511" s="35"/>
      <c r="AL511" s="42"/>
      <c r="AM511" s="42"/>
      <c r="AN511" s="42"/>
      <c r="AO511" s="42"/>
      <c r="AP511" s="42"/>
      <c r="AQ511" s="42"/>
      <c r="AR511" s="42"/>
      <c r="AS511" s="42"/>
      <c r="AT511" s="42"/>
      <c r="AU511" s="42"/>
      <c r="AV511" s="42"/>
      <c r="AW511" s="42"/>
      <c r="AX511" s="42"/>
      <c r="AY511" s="42"/>
      <c r="AZ511" s="42"/>
      <c r="BA511" s="42"/>
      <c r="BB511" s="42"/>
      <c r="BC511" s="42"/>
      <c r="BD511" s="42"/>
      <c r="BE511" s="42"/>
      <c r="BF511" s="42"/>
      <c r="BG511" s="42"/>
      <c r="BH511" s="42"/>
      <c r="BI511" s="42"/>
      <c r="BJ511" s="42"/>
      <c r="BK511" s="42"/>
      <c r="BL511" s="42"/>
      <c r="BM511" s="42"/>
      <c r="BN511" s="42"/>
      <c r="BO511" s="42"/>
      <c r="BP511" s="42"/>
      <c r="BQ511" s="42"/>
    </row>
    <row r="512" spans="1:69" s="41" customFormat="1" ht="12.75">
      <c r="A512" s="23"/>
      <c r="B512" s="23" t="s">
        <v>893</v>
      </c>
      <c r="C512" s="24" t="s">
        <v>332</v>
      </c>
      <c r="D512" s="25" t="s">
        <v>52</v>
      </c>
      <c r="E512" s="26">
        <v>16.47</v>
      </c>
      <c r="F512" s="26">
        <v>17.2935</v>
      </c>
      <c r="G512" s="27">
        <v>19.02285</v>
      </c>
      <c r="H512" s="27">
        <v>20.858555024999994</v>
      </c>
      <c r="I512" s="28" t="s">
        <v>100</v>
      </c>
      <c r="J512" s="29">
        <f t="shared" si="528"/>
        <v>5.000000000000028</v>
      </c>
      <c r="K512" s="29">
        <f t="shared" si="529"/>
        <v>9.999999999999986</v>
      </c>
      <c r="L512" s="30">
        <f t="shared" si="530"/>
        <v>21.09634065</v>
      </c>
      <c r="M512" s="30">
        <f t="shared" si="531"/>
        <v>21.838231799999996</v>
      </c>
      <c r="N512" s="31">
        <f t="shared" si="532"/>
        <v>19.270147049999995</v>
      </c>
      <c r="O512" s="31">
        <f t="shared" si="533"/>
        <v>22.446962999999997</v>
      </c>
      <c r="P512" s="31">
        <f t="shared" si="534"/>
        <v>23.968790999999996</v>
      </c>
      <c r="Q512" s="31">
        <f t="shared" si="535"/>
        <v>21.648003299999996</v>
      </c>
      <c r="R512" s="31">
        <f t="shared" si="536"/>
        <v>23.91172245</v>
      </c>
      <c r="S512" s="31">
        <f t="shared" si="537"/>
        <v>26.203975874999994</v>
      </c>
      <c r="T512" s="36">
        <f t="shared" si="538"/>
        <v>20.858555024999994</v>
      </c>
      <c r="U512" s="32"/>
      <c r="V512" s="32"/>
      <c r="W512" s="20"/>
      <c r="X512" s="20"/>
      <c r="Y512" s="20"/>
      <c r="Z512" s="20"/>
      <c r="AA512" s="20"/>
      <c r="AB512" s="21"/>
      <c r="AC512" s="20"/>
      <c r="AD512" s="20"/>
      <c r="AE512" s="45"/>
      <c r="AF512" s="45"/>
      <c r="AG512" s="45"/>
      <c r="AH512" s="45"/>
      <c r="AI512" s="45"/>
      <c r="AJ512" s="45"/>
      <c r="AK512" s="35"/>
      <c r="AL512" s="42"/>
      <c r="AM512" s="42"/>
      <c r="AN512" s="42"/>
      <c r="AO512" s="42"/>
      <c r="AP512" s="42"/>
      <c r="AQ512" s="42"/>
      <c r="AR512" s="42"/>
      <c r="AS512" s="42"/>
      <c r="AT512" s="42"/>
      <c r="AU512" s="42"/>
      <c r="AV512" s="42"/>
      <c r="AW512" s="42"/>
      <c r="AX512" s="42"/>
      <c r="AY512" s="42"/>
      <c r="AZ512" s="42"/>
      <c r="BA512" s="42"/>
      <c r="BB512" s="42"/>
      <c r="BC512" s="42"/>
      <c r="BD512" s="42"/>
      <c r="BE512" s="42"/>
      <c r="BF512" s="42"/>
      <c r="BG512" s="42"/>
      <c r="BH512" s="42"/>
      <c r="BI512" s="42"/>
      <c r="BJ512" s="42"/>
      <c r="BK512" s="42"/>
      <c r="BL512" s="42"/>
      <c r="BM512" s="42"/>
      <c r="BN512" s="42"/>
      <c r="BO512" s="42"/>
      <c r="BP512" s="42"/>
      <c r="BQ512" s="42"/>
    </row>
    <row r="513" spans="1:69" s="41" customFormat="1" ht="12.75">
      <c r="A513" s="23"/>
      <c r="B513" s="23" t="s">
        <v>894</v>
      </c>
      <c r="C513" s="24" t="s">
        <v>334</v>
      </c>
      <c r="D513" s="25" t="s">
        <v>52</v>
      </c>
      <c r="E513" s="26">
        <v>20.4</v>
      </c>
      <c r="F513" s="26">
        <v>21.42</v>
      </c>
      <c r="G513" s="27">
        <v>23.562</v>
      </c>
      <c r="H513" s="27">
        <v>25.835732999999998</v>
      </c>
      <c r="I513" s="28" t="s">
        <v>100</v>
      </c>
      <c r="J513" s="29">
        <f t="shared" si="528"/>
        <v>5.000000000000028</v>
      </c>
      <c r="K513" s="29">
        <f t="shared" si="529"/>
        <v>9.999999999999986</v>
      </c>
      <c r="L513" s="30">
        <f t="shared" si="530"/>
        <v>26.130258</v>
      </c>
      <c r="M513" s="30">
        <f t="shared" si="531"/>
        <v>27.049176</v>
      </c>
      <c r="N513" s="31">
        <f t="shared" si="532"/>
        <v>23.868305999999997</v>
      </c>
      <c r="O513" s="31">
        <f t="shared" si="533"/>
        <v>27.80316</v>
      </c>
      <c r="P513" s="31">
        <f t="shared" si="534"/>
        <v>29.688119999999998</v>
      </c>
      <c r="Q513" s="31">
        <f t="shared" si="535"/>
        <v>26.813556000000002</v>
      </c>
      <c r="R513" s="31">
        <f t="shared" si="536"/>
        <v>29.617434</v>
      </c>
      <c r="S513" s="31">
        <f t="shared" si="537"/>
        <v>32.456655</v>
      </c>
      <c r="T513" s="36">
        <f t="shared" si="538"/>
        <v>25.835732999999998</v>
      </c>
      <c r="U513" s="32"/>
      <c r="V513" s="32"/>
      <c r="W513" s="20"/>
      <c r="X513" s="20"/>
      <c r="Y513" s="20"/>
      <c r="Z513" s="20"/>
      <c r="AA513" s="20"/>
      <c r="AB513" s="21"/>
      <c r="AC513" s="20"/>
      <c r="AD513" s="20"/>
      <c r="AE513" s="45"/>
      <c r="AF513" s="45"/>
      <c r="AG513" s="45"/>
      <c r="AH513" s="45"/>
      <c r="AI513" s="45"/>
      <c r="AJ513" s="45"/>
      <c r="AK513" s="35"/>
      <c r="AL513" s="42"/>
      <c r="AM513" s="42"/>
      <c r="AN513" s="42"/>
      <c r="AO513" s="42"/>
      <c r="AP513" s="42"/>
      <c r="AQ513" s="42"/>
      <c r="AR513" s="42"/>
      <c r="AS513" s="42"/>
      <c r="AT513" s="42"/>
      <c r="AU513" s="42"/>
      <c r="AV513" s="42"/>
      <c r="AW513" s="42"/>
      <c r="AX513" s="42"/>
      <c r="AY513" s="42"/>
      <c r="AZ513" s="42"/>
      <c r="BA513" s="42"/>
      <c r="BB513" s="42"/>
      <c r="BC513" s="42"/>
      <c r="BD513" s="42"/>
      <c r="BE513" s="42"/>
      <c r="BF513" s="42"/>
      <c r="BG513" s="42"/>
      <c r="BH513" s="42"/>
      <c r="BI513" s="42"/>
      <c r="BJ513" s="42"/>
      <c r="BK513" s="42"/>
      <c r="BL513" s="42"/>
      <c r="BM513" s="42"/>
      <c r="BN513" s="42"/>
      <c r="BO513" s="42"/>
      <c r="BP513" s="42"/>
      <c r="BQ513" s="42"/>
    </row>
    <row r="514" spans="1:69" s="41" customFormat="1" ht="12.75">
      <c r="A514" s="23"/>
      <c r="B514" s="23" t="s">
        <v>895</v>
      </c>
      <c r="C514" s="24" t="s">
        <v>336</v>
      </c>
      <c r="D514" s="25" t="s">
        <v>52</v>
      </c>
      <c r="E514" s="26">
        <v>23.29</v>
      </c>
      <c r="F514" s="26">
        <v>24.4545</v>
      </c>
      <c r="G514" s="27">
        <v>26.89995</v>
      </c>
      <c r="H514" s="27">
        <v>29.495795174999998</v>
      </c>
      <c r="I514" s="28" t="s">
        <v>100</v>
      </c>
      <c r="J514" s="29">
        <f t="shared" si="528"/>
        <v>5</v>
      </c>
      <c r="K514" s="29">
        <f t="shared" si="529"/>
        <v>10.000000000000014</v>
      </c>
      <c r="L514" s="30">
        <f t="shared" si="530"/>
        <v>29.83204455</v>
      </c>
      <c r="M514" s="30">
        <f t="shared" si="531"/>
        <v>30.881142599999997</v>
      </c>
      <c r="N514" s="31">
        <f t="shared" si="532"/>
        <v>27.249649349999995</v>
      </c>
      <c r="O514" s="31">
        <f t="shared" si="533"/>
        <v>31.741940999999997</v>
      </c>
      <c r="P514" s="31">
        <f t="shared" si="534"/>
        <v>33.893936999999994</v>
      </c>
      <c r="Q514" s="31">
        <f t="shared" si="535"/>
        <v>30.612143099999997</v>
      </c>
      <c r="R514" s="31">
        <f t="shared" si="536"/>
        <v>33.81323714999999</v>
      </c>
      <c r="S514" s="31">
        <f t="shared" si="537"/>
        <v>37.054681124999995</v>
      </c>
      <c r="T514" s="36">
        <f t="shared" si="538"/>
        <v>29.495795174999998</v>
      </c>
      <c r="U514" s="32"/>
      <c r="V514" s="32"/>
      <c r="W514" s="20"/>
      <c r="X514" s="20"/>
      <c r="Y514" s="20"/>
      <c r="Z514" s="20"/>
      <c r="AA514" s="20"/>
      <c r="AB514" s="21"/>
      <c r="AC514" s="20"/>
      <c r="AD514" s="20"/>
      <c r="AE514" s="45"/>
      <c r="AF514" s="45"/>
      <c r="AG514" s="45"/>
      <c r="AH514" s="45"/>
      <c r="AI514" s="45"/>
      <c r="AJ514" s="45"/>
      <c r="AK514" s="35"/>
      <c r="AL514" s="42"/>
      <c r="AM514" s="42"/>
      <c r="AN514" s="42"/>
      <c r="AO514" s="42"/>
      <c r="AP514" s="42"/>
      <c r="AQ514" s="42"/>
      <c r="AR514" s="42"/>
      <c r="AS514" s="42"/>
      <c r="AT514" s="42"/>
      <c r="AU514" s="42"/>
      <c r="AV514" s="42"/>
      <c r="AW514" s="42"/>
      <c r="AX514" s="42"/>
      <c r="AY514" s="42"/>
      <c r="AZ514" s="42"/>
      <c r="BA514" s="42"/>
      <c r="BB514" s="42"/>
      <c r="BC514" s="42"/>
      <c r="BD514" s="42"/>
      <c r="BE514" s="42"/>
      <c r="BF514" s="42"/>
      <c r="BG514" s="42"/>
      <c r="BH514" s="42"/>
      <c r="BI514" s="42"/>
      <c r="BJ514" s="42"/>
      <c r="BK514" s="42"/>
      <c r="BL514" s="42"/>
      <c r="BM514" s="42"/>
      <c r="BN514" s="42"/>
      <c r="BO514" s="42"/>
      <c r="BP514" s="42"/>
      <c r="BQ514" s="42"/>
    </row>
    <row r="515" spans="1:69" s="41" customFormat="1" ht="12.75">
      <c r="A515" s="23"/>
      <c r="B515" s="23" t="s">
        <v>896</v>
      </c>
      <c r="C515" s="24" t="s">
        <v>338</v>
      </c>
      <c r="D515" s="25" t="s">
        <v>52</v>
      </c>
      <c r="E515" s="26">
        <v>29.07</v>
      </c>
      <c r="F515" s="26">
        <v>30.5235</v>
      </c>
      <c r="G515" s="27">
        <v>33.57585</v>
      </c>
      <c r="H515" s="27">
        <v>36.815919525</v>
      </c>
      <c r="I515" s="28" t="s">
        <v>100</v>
      </c>
      <c r="J515" s="29">
        <f t="shared" si="528"/>
        <v>5</v>
      </c>
      <c r="K515" s="29">
        <f t="shared" si="529"/>
        <v>10.000000000000014</v>
      </c>
      <c r="L515" s="30">
        <f t="shared" si="530"/>
        <v>37.23561765</v>
      </c>
      <c r="M515" s="30">
        <f t="shared" si="531"/>
        <v>38.5450758</v>
      </c>
      <c r="N515" s="31">
        <f t="shared" si="532"/>
        <v>34.01233605</v>
      </c>
      <c r="O515" s="31">
        <f t="shared" si="533"/>
        <v>39.619503</v>
      </c>
      <c r="P515" s="31">
        <f t="shared" si="534"/>
        <v>42.305571</v>
      </c>
      <c r="Q515" s="31">
        <f t="shared" si="535"/>
        <v>38.2093173</v>
      </c>
      <c r="R515" s="31">
        <f t="shared" si="536"/>
        <v>42.20484345</v>
      </c>
      <c r="S515" s="31">
        <f t="shared" si="537"/>
        <v>46.250733375</v>
      </c>
      <c r="T515" s="36">
        <f t="shared" si="538"/>
        <v>36.815919525</v>
      </c>
      <c r="U515" s="32"/>
      <c r="V515" s="32"/>
      <c r="W515" s="20"/>
      <c r="X515" s="20"/>
      <c r="Y515" s="20"/>
      <c r="Z515" s="20"/>
      <c r="AA515" s="20"/>
      <c r="AB515" s="21"/>
      <c r="AC515" s="20"/>
      <c r="AD515" s="20"/>
      <c r="AE515" s="45"/>
      <c r="AF515" s="45"/>
      <c r="AG515" s="45"/>
      <c r="AH515" s="45"/>
      <c r="AI515" s="45"/>
      <c r="AJ515" s="45"/>
      <c r="AK515" s="35"/>
      <c r="AL515" s="42"/>
      <c r="AM515" s="42"/>
      <c r="AN515" s="42"/>
      <c r="AO515" s="42"/>
      <c r="AP515" s="42"/>
      <c r="AQ515" s="42"/>
      <c r="AR515" s="42"/>
      <c r="AS515" s="42"/>
      <c r="AT515" s="42"/>
      <c r="AU515" s="42"/>
      <c r="AV515" s="42"/>
      <c r="AW515" s="42"/>
      <c r="AX515" s="42"/>
      <c r="AY515" s="42"/>
      <c r="AZ515" s="42"/>
      <c r="BA515" s="42"/>
      <c r="BB515" s="42"/>
      <c r="BC515" s="42"/>
      <c r="BD515" s="42"/>
      <c r="BE515" s="42"/>
      <c r="BF515" s="42"/>
      <c r="BG515" s="42"/>
      <c r="BH515" s="42"/>
      <c r="BI515" s="42"/>
      <c r="BJ515" s="42"/>
      <c r="BK515" s="42"/>
      <c r="BL515" s="42"/>
      <c r="BM515" s="42"/>
      <c r="BN515" s="42"/>
      <c r="BO515" s="42"/>
      <c r="BP515" s="42"/>
      <c r="BQ515" s="42"/>
    </row>
    <row r="516" spans="1:69" s="41" customFormat="1" ht="12.75">
      <c r="A516" s="23"/>
      <c r="B516" s="23" t="s">
        <v>897</v>
      </c>
      <c r="C516" s="24" t="s">
        <v>340</v>
      </c>
      <c r="D516" s="25" t="s">
        <v>52</v>
      </c>
      <c r="E516" s="26">
        <v>35.65</v>
      </c>
      <c r="F516" s="26">
        <v>37.4325</v>
      </c>
      <c r="G516" s="27">
        <v>41.17575</v>
      </c>
      <c r="H516" s="27">
        <v>45.149209875</v>
      </c>
      <c r="I516" s="28" t="s">
        <v>100</v>
      </c>
      <c r="J516" s="29">
        <f t="shared" si="528"/>
        <v>5</v>
      </c>
      <c r="K516" s="29">
        <f t="shared" si="529"/>
        <v>10.000000000000014</v>
      </c>
      <c r="L516" s="30">
        <f t="shared" si="530"/>
        <v>45.66390675</v>
      </c>
      <c r="M516" s="30">
        <f t="shared" si="531"/>
        <v>47.269760999999995</v>
      </c>
      <c r="N516" s="31">
        <f t="shared" si="532"/>
        <v>41.71103474999999</v>
      </c>
      <c r="O516" s="31">
        <f t="shared" si="533"/>
        <v>48.587385</v>
      </c>
      <c r="P516" s="31">
        <f t="shared" si="534"/>
        <v>51.88144499999999</v>
      </c>
      <c r="Q516" s="31">
        <f t="shared" si="535"/>
        <v>46.858003499999995</v>
      </c>
      <c r="R516" s="31">
        <f t="shared" si="536"/>
        <v>51.75791775</v>
      </c>
      <c r="S516" s="31">
        <f t="shared" si="537"/>
        <v>56.719595625</v>
      </c>
      <c r="T516" s="36">
        <f t="shared" si="538"/>
        <v>45.149209875</v>
      </c>
      <c r="U516" s="32"/>
      <c r="V516" s="32"/>
      <c r="W516" s="20"/>
      <c r="X516" s="20"/>
      <c r="Y516" s="20"/>
      <c r="Z516" s="20"/>
      <c r="AA516" s="20"/>
      <c r="AB516" s="21"/>
      <c r="AC516" s="20"/>
      <c r="AD516" s="20"/>
      <c r="AE516" s="45"/>
      <c r="AF516" s="45"/>
      <c r="AG516" s="45"/>
      <c r="AH516" s="45"/>
      <c r="AI516" s="45"/>
      <c r="AJ516" s="45"/>
      <c r="AK516" s="35"/>
      <c r="AL516" s="42"/>
      <c r="AM516" s="42"/>
      <c r="AN516" s="42"/>
      <c r="AO516" s="42"/>
      <c r="AP516" s="42"/>
      <c r="AQ516" s="42"/>
      <c r="AR516" s="42"/>
      <c r="AS516" s="42"/>
      <c r="AT516" s="42"/>
      <c r="AU516" s="42"/>
      <c r="AV516" s="42"/>
      <c r="AW516" s="42"/>
      <c r="AX516" s="42"/>
      <c r="AY516" s="42"/>
      <c r="AZ516" s="42"/>
      <c r="BA516" s="42"/>
      <c r="BB516" s="42"/>
      <c r="BC516" s="42"/>
      <c r="BD516" s="42"/>
      <c r="BE516" s="42"/>
      <c r="BF516" s="42"/>
      <c r="BG516" s="42"/>
      <c r="BH516" s="42"/>
      <c r="BI516" s="42"/>
      <c r="BJ516" s="42"/>
      <c r="BK516" s="42"/>
      <c r="BL516" s="42"/>
      <c r="BM516" s="42"/>
      <c r="BN516" s="42"/>
      <c r="BO516" s="42"/>
      <c r="BP516" s="42"/>
      <c r="BQ516" s="42"/>
    </row>
    <row r="517" spans="1:69" s="41" customFormat="1" ht="12.75">
      <c r="A517" s="23"/>
      <c r="B517" s="23" t="s">
        <v>898</v>
      </c>
      <c r="C517" s="24" t="s">
        <v>342</v>
      </c>
      <c r="D517" s="25" t="s">
        <v>52</v>
      </c>
      <c r="E517" s="26">
        <v>5.63</v>
      </c>
      <c r="F517" s="26">
        <v>5.9115</v>
      </c>
      <c r="G517" s="27">
        <v>6.50265</v>
      </c>
      <c r="H517" s="27">
        <v>7.130155725000001</v>
      </c>
      <c r="I517" s="28" t="s">
        <v>100</v>
      </c>
      <c r="J517" s="29">
        <f t="shared" si="528"/>
        <v>5</v>
      </c>
      <c r="K517" s="29">
        <f t="shared" si="529"/>
        <v>9.999999999999986</v>
      </c>
      <c r="L517" s="30">
        <f t="shared" si="530"/>
        <v>7.2114388499999995</v>
      </c>
      <c r="M517" s="30">
        <f t="shared" si="531"/>
        <v>7.465042199999999</v>
      </c>
      <c r="N517" s="31">
        <f t="shared" si="532"/>
        <v>6.5871844500000005</v>
      </c>
      <c r="O517" s="31">
        <f t="shared" si="533"/>
        <v>7.673127000000001</v>
      </c>
      <c r="P517" s="31">
        <f t="shared" si="534"/>
        <v>8.193339000000002</v>
      </c>
      <c r="Q517" s="31">
        <f t="shared" si="535"/>
        <v>7.400015700000001</v>
      </c>
      <c r="R517" s="31">
        <f t="shared" si="536"/>
        <v>8.17383105</v>
      </c>
      <c r="S517" s="31">
        <f t="shared" si="537"/>
        <v>8.957400375</v>
      </c>
      <c r="T517" s="36">
        <f t="shared" si="538"/>
        <v>7.130155725000001</v>
      </c>
      <c r="U517" s="32"/>
      <c r="V517" s="32"/>
      <c r="W517" s="20"/>
      <c r="X517" s="20"/>
      <c r="Y517" s="20"/>
      <c r="Z517" s="20"/>
      <c r="AA517" s="20"/>
      <c r="AB517" s="21"/>
      <c r="AC517" s="20"/>
      <c r="AD517" s="20"/>
      <c r="AE517" s="45"/>
      <c r="AF517" s="45"/>
      <c r="AG517" s="45"/>
      <c r="AH517" s="45"/>
      <c r="AI517" s="45"/>
      <c r="AJ517" s="45"/>
      <c r="AK517" s="35"/>
      <c r="AL517" s="42"/>
      <c r="AM517" s="42"/>
      <c r="AN517" s="42"/>
      <c r="AO517" s="42"/>
      <c r="AP517" s="42"/>
      <c r="AQ517" s="42"/>
      <c r="AR517" s="42"/>
      <c r="AS517" s="42"/>
      <c r="AT517" s="42"/>
      <c r="AU517" s="42"/>
      <c r="AV517" s="42"/>
      <c r="AW517" s="42"/>
      <c r="AX517" s="42"/>
      <c r="AY517" s="42"/>
      <c r="AZ517" s="42"/>
      <c r="BA517" s="42"/>
      <c r="BB517" s="42"/>
      <c r="BC517" s="42"/>
      <c r="BD517" s="42"/>
      <c r="BE517" s="42"/>
      <c r="BF517" s="42"/>
      <c r="BG517" s="42"/>
      <c r="BH517" s="42"/>
      <c r="BI517" s="42"/>
      <c r="BJ517" s="42"/>
      <c r="BK517" s="42"/>
      <c r="BL517" s="42"/>
      <c r="BM517" s="42"/>
      <c r="BN517" s="42"/>
      <c r="BO517" s="42"/>
      <c r="BP517" s="42"/>
      <c r="BQ517" s="42"/>
    </row>
    <row r="518" spans="1:69" s="41" customFormat="1" ht="12.75">
      <c r="A518" s="23"/>
      <c r="B518" s="23" t="s">
        <v>899</v>
      </c>
      <c r="C518" s="24" t="s">
        <v>344</v>
      </c>
      <c r="D518" s="25" t="s">
        <v>52</v>
      </c>
      <c r="E518" s="26">
        <v>6.6</v>
      </c>
      <c r="F518" s="26">
        <v>6.93</v>
      </c>
      <c r="G518" s="27">
        <v>7.623</v>
      </c>
      <c r="H518" s="27">
        <v>8.3586195</v>
      </c>
      <c r="I518" s="28" t="s">
        <v>100</v>
      </c>
      <c r="J518" s="29">
        <f t="shared" si="528"/>
        <v>5</v>
      </c>
      <c r="K518" s="29">
        <f t="shared" si="529"/>
        <v>10.000000000000014</v>
      </c>
      <c r="L518" s="30">
        <f t="shared" si="530"/>
        <v>8.453907000000001</v>
      </c>
      <c r="M518" s="30">
        <f t="shared" si="531"/>
        <v>8.751204</v>
      </c>
      <c r="N518" s="31">
        <f t="shared" si="532"/>
        <v>7.722098999999999</v>
      </c>
      <c r="O518" s="31">
        <f t="shared" si="533"/>
        <v>8.99514</v>
      </c>
      <c r="P518" s="31">
        <f t="shared" si="534"/>
        <v>9.60498</v>
      </c>
      <c r="Q518" s="31">
        <f t="shared" si="535"/>
        <v>8.674973999999999</v>
      </c>
      <c r="R518" s="31">
        <f t="shared" si="536"/>
        <v>9.582111</v>
      </c>
      <c r="S518" s="31">
        <f t="shared" si="537"/>
        <v>10.5006825</v>
      </c>
      <c r="T518" s="36">
        <f t="shared" si="538"/>
        <v>8.3586195</v>
      </c>
      <c r="U518" s="32"/>
      <c r="V518" s="32"/>
      <c r="W518" s="20"/>
      <c r="X518" s="20"/>
      <c r="Y518" s="20"/>
      <c r="Z518" s="20"/>
      <c r="AA518" s="20"/>
      <c r="AB518" s="21"/>
      <c r="AC518" s="20"/>
      <c r="AD518" s="20"/>
      <c r="AE518" s="45"/>
      <c r="AF518" s="45"/>
      <c r="AG518" s="45"/>
      <c r="AH518" s="45"/>
      <c r="AI518" s="45"/>
      <c r="AJ518" s="45"/>
      <c r="AK518" s="35"/>
      <c r="AL518" s="42"/>
      <c r="AM518" s="42"/>
      <c r="AN518" s="42"/>
      <c r="AO518" s="42"/>
      <c r="AP518" s="42"/>
      <c r="AQ518" s="42"/>
      <c r="AR518" s="42"/>
      <c r="AS518" s="42"/>
      <c r="AT518" s="42"/>
      <c r="AU518" s="42"/>
      <c r="AV518" s="42"/>
      <c r="AW518" s="42"/>
      <c r="AX518" s="42"/>
      <c r="AY518" s="42"/>
      <c r="AZ518" s="42"/>
      <c r="BA518" s="42"/>
      <c r="BB518" s="42"/>
      <c r="BC518" s="42"/>
      <c r="BD518" s="42"/>
      <c r="BE518" s="42"/>
      <c r="BF518" s="42"/>
      <c r="BG518" s="42"/>
      <c r="BH518" s="42"/>
      <c r="BI518" s="42"/>
      <c r="BJ518" s="42"/>
      <c r="BK518" s="42"/>
      <c r="BL518" s="42"/>
      <c r="BM518" s="42"/>
      <c r="BN518" s="42"/>
      <c r="BO518" s="42"/>
      <c r="BP518" s="42"/>
      <c r="BQ518" s="42"/>
    </row>
    <row r="519" spans="1:69" s="41" customFormat="1" ht="12.75">
      <c r="A519" s="23"/>
      <c r="B519" s="23" t="s">
        <v>900</v>
      </c>
      <c r="C519" s="24" t="s">
        <v>346</v>
      </c>
      <c r="D519" s="25" t="s">
        <v>52</v>
      </c>
      <c r="E519" s="26">
        <v>8.17</v>
      </c>
      <c r="F519" s="26">
        <v>8.5785</v>
      </c>
      <c r="G519" s="27">
        <v>9.43635</v>
      </c>
      <c r="H519" s="27">
        <v>10.346957775</v>
      </c>
      <c r="I519" s="28" t="s">
        <v>100</v>
      </c>
      <c r="J519" s="29">
        <f t="shared" si="528"/>
        <v>5</v>
      </c>
      <c r="K519" s="29">
        <f t="shared" si="529"/>
        <v>9.999999999999986</v>
      </c>
      <c r="L519" s="30">
        <f t="shared" si="530"/>
        <v>10.464912149999998</v>
      </c>
      <c r="M519" s="30">
        <f t="shared" si="531"/>
        <v>10.832929799999999</v>
      </c>
      <c r="N519" s="31">
        <f t="shared" si="532"/>
        <v>9.55902255</v>
      </c>
      <c r="O519" s="31">
        <f t="shared" si="533"/>
        <v>11.134893</v>
      </c>
      <c r="P519" s="31">
        <f t="shared" si="534"/>
        <v>11.889801</v>
      </c>
      <c r="Q519" s="31">
        <f t="shared" si="535"/>
        <v>10.7385663</v>
      </c>
      <c r="R519" s="31">
        <f t="shared" si="536"/>
        <v>11.86149195</v>
      </c>
      <c r="S519" s="31">
        <f t="shared" si="537"/>
        <v>12.998572125</v>
      </c>
      <c r="T519" s="36">
        <f t="shared" si="538"/>
        <v>10.346957775</v>
      </c>
      <c r="U519" s="32"/>
      <c r="V519" s="32"/>
      <c r="W519" s="20"/>
      <c r="X519" s="20"/>
      <c r="Y519" s="20"/>
      <c r="Z519" s="20"/>
      <c r="AA519" s="20"/>
      <c r="AB519" s="21"/>
      <c r="AC519" s="20"/>
      <c r="AD519" s="20"/>
      <c r="AE519" s="45"/>
      <c r="AF519" s="45"/>
      <c r="AG519" s="45"/>
      <c r="AH519" s="45"/>
      <c r="AI519" s="45"/>
      <c r="AJ519" s="45"/>
      <c r="AK519" s="35"/>
      <c r="AL519" s="42"/>
      <c r="AM519" s="42"/>
      <c r="AN519" s="42"/>
      <c r="AO519" s="42"/>
      <c r="AP519" s="42"/>
      <c r="AQ519" s="42"/>
      <c r="AR519" s="42"/>
      <c r="AS519" s="42"/>
      <c r="AT519" s="42"/>
      <c r="AU519" s="42"/>
      <c r="AV519" s="42"/>
      <c r="AW519" s="42"/>
      <c r="AX519" s="42"/>
      <c r="AY519" s="42"/>
      <c r="AZ519" s="42"/>
      <c r="BA519" s="42"/>
      <c r="BB519" s="42"/>
      <c r="BC519" s="42"/>
      <c r="BD519" s="42"/>
      <c r="BE519" s="42"/>
      <c r="BF519" s="42"/>
      <c r="BG519" s="42"/>
      <c r="BH519" s="42"/>
      <c r="BI519" s="42"/>
      <c r="BJ519" s="42"/>
      <c r="BK519" s="42"/>
      <c r="BL519" s="42"/>
      <c r="BM519" s="42"/>
      <c r="BN519" s="42"/>
      <c r="BO519" s="42"/>
      <c r="BP519" s="42"/>
      <c r="BQ519" s="42"/>
    </row>
    <row r="520" spans="1:69" s="41" customFormat="1" ht="12.75">
      <c r="A520" s="23"/>
      <c r="B520" s="23" t="s">
        <v>901</v>
      </c>
      <c r="C520" s="24" t="s">
        <v>348</v>
      </c>
      <c r="D520" s="25" t="s">
        <v>52</v>
      </c>
      <c r="E520" s="26">
        <v>10.63</v>
      </c>
      <c r="F520" s="26">
        <v>11.1615</v>
      </c>
      <c r="G520" s="27">
        <v>12.27765</v>
      </c>
      <c r="H520" s="27">
        <v>13.462443225000001</v>
      </c>
      <c r="I520" s="28" t="s">
        <v>100</v>
      </c>
      <c r="J520" s="29">
        <f t="shared" si="528"/>
        <v>5</v>
      </c>
      <c r="K520" s="29">
        <f t="shared" si="529"/>
        <v>9.999999999999986</v>
      </c>
      <c r="L520" s="30">
        <f t="shared" si="530"/>
        <v>13.61591385</v>
      </c>
      <c r="M520" s="30">
        <f t="shared" si="531"/>
        <v>14.094742199999999</v>
      </c>
      <c r="N520" s="31">
        <f t="shared" si="532"/>
        <v>12.43725945</v>
      </c>
      <c r="O520" s="31">
        <f t="shared" si="533"/>
        <v>14.487627000000002</v>
      </c>
      <c r="P520" s="31">
        <f t="shared" si="534"/>
        <v>15.469839000000002</v>
      </c>
      <c r="Q520" s="31">
        <f t="shared" si="535"/>
        <v>13.9719657</v>
      </c>
      <c r="R520" s="31">
        <f t="shared" si="536"/>
        <v>15.433006050000001</v>
      </c>
      <c r="S520" s="31">
        <f t="shared" si="537"/>
        <v>16.912462875</v>
      </c>
      <c r="T520" s="36">
        <f t="shared" si="538"/>
        <v>13.462443225000001</v>
      </c>
      <c r="U520" s="32"/>
      <c r="V520" s="32"/>
      <c r="W520" s="20"/>
      <c r="X520" s="20"/>
      <c r="Y520" s="20"/>
      <c r="Z520" s="20"/>
      <c r="AA520" s="20"/>
      <c r="AB520" s="21"/>
      <c r="AC520" s="20"/>
      <c r="AD520" s="20"/>
      <c r="AE520" s="45"/>
      <c r="AF520" s="45"/>
      <c r="AG520" s="45"/>
      <c r="AH520" s="45"/>
      <c r="AI520" s="45"/>
      <c r="AJ520" s="45"/>
      <c r="AK520" s="35"/>
      <c r="AL520" s="42"/>
      <c r="AM520" s="42"/>
      <c r="AN520" s="42"/>
      <c r="AO520" s="42"/>
      <c r="AP520" s="42"/>
      <c r="AQ520" s="42"/>
      <c r="AR520" s="42"/>
      <c r="AS520" s="42"/>
      <c r="AT520" s="42"/>
      <c r="AU520" s="42"/>
      <c r="AV520" s="42"/>
      <c r="AW520" s="42"/>
      <c r="AX520" s="42"/>
      <c r="AY520" s="42"/>
      <c r="AZ520" s="42"/>
      <c r="BA520" s="42"/>
      <c r="BB520" s="42"/>
      <c r="BC520" s="42"/>
      <c r="BD520" s="42"/>
      <c r="BE520" s="42"/>
      <c r="BF520" s="42"/>
      <c r="BG520" s="42"/>
      <c r="BH520" s="42"/>
      <c r="BI520" s="42"/>
      <c r="BJ520" s="42"/>
      <c r="BK520" s="42"/>
      <c r="BL520" s="42"/>
      <c r="BM520" s="42"/>
      <c r="BN520" s="42"/>
      <c r="BO520" s="42"/>
      <c r="BP520" s="42"/>
      <c r="BQ520" s="42"/>
    </row>
    <row r="521" spans="1:69" s="41" customFormat="1" ht="12.75">
      <c r="A521" s="23"/>
      <c r="B521" s="23" t="s">
        <v>902</v>
      </c>
      <c r="C521" s="24" t="s">
        <v>350</v>
      </c>
      <c r="D521" s="25" t="s">
        <v>52</v>
      </c>
      <c r="E521" s="26">
        <v>11.56</v>
      </c>
      <c r="F521" s="26">
        <v>12.138</v>
      </c>
      <c r="G521" s="27">
        <v>13.3518</v>
      </c>
      <c r="H521" s="27">
        <v>14.640248699999999</v>
      </c>
      <c r="I521" s="28" t="s">
        <v>100</v>
      </c>
      <c r="J521" s="29">
        <f t="shared" si="528"/>
        <v>5</v>
      </c>
      <c r="K521" s="29">
        <f t="shared" si="529"/>
        <v>10.000000000000014</v>
      </c>
      <c r="L521" s="30">
        <f t="shared" si="530"/>
        <v>14.8071462</v>
      </c>
      <c r="M521" s="30">
        <f t="shared" si="531"/>
        <v>15.3278664</v>
      </c>
      <c r="N521" s="31">
        <f t="shared" si="532"/>
        <v>13.5253734</v>
      </c>
      <c r="O521" s="31">
        <f t="shared" si="533"/>
        <v>15.755123999999999</v>
      </c>
      <c r="P521" s="31">
        <f t="shared" si="534"/>
        <v>16.823268</v>
      </c>
      <c r="Q521" s="31">
        <f t="shared" si="535"/>
        <v>15.194348399999999</v>
      </c>
      <c r="R521" s="31">
        <f t="shared" si="536"/>
        <v>16.7832126</v>
      </c>
      <c r="S521" s="31">
        <f t="shared" si="537"/>
        <v>18.392104500000002</v>
      </c>
      <c r="T521" s="36">
        <f t="shared" si="538"/>
        <v>14.640248699999999</v>
      </c>
      <c r="U521" s="32"/>
      <c r="V521" s="32"/>
      <c r="W521" s="20"/>
      <c r="X521" s="20"/>
      <c r="Y521" s="20"/>
      <c r="Z521" s="20"/>
      <c r="AA521" s="20"/>
      <c r="AB521" s="21"/>
      <c r="AC521" s="20"/>
      <c r="AD521" s="20"/>
      <c r="AE521" s="45"/>
      <c r="AF521" s="45"/>
      <c r="AG521" s="45"/>
      <c r="AH521" s="45"/>
      <c r="AI521" s="45"/>
      <c r="AJ521" s="45"/>
      <c r="AK521" s="35"/>
      <c r="AL521" s="42"/>
      <c r="AM521" s="42"/>
      <c r="AN521" s="42"/>
      <c r="AO521" s="42"/>
      <c r="AP521" s="42"/>
      <c r="AQ521" s="42"/>
      <c r="AR521" s="42"/>
      <c r="AS521" s="42"/>
      <c r="AT521" s="42"/>
      <c r="AU521" s="42"/>
      <c r="AV521" s="42"/>
      <c r="AW521" s="42"/>
      <c r="AX521" s="42"/>
      <c r="AY521" s="42"/>
      <c r="AZ521" s="42"/>
      <c r="BA521" s="42"/>
      <c r="BB521" s="42"/>
      <c r="BC521" s="42"/>
      <c r="BD521" s="42"/>
      <c r="BE521" s="42"/>
      <c r="BF521" s="42"/>
      <c r="BG521" s="42"/>
      <c r="BH521" s="42"/>
      <c r="BI521" s="42"/>
      <c r="BJ521" s="42"/>
      <c r="BK521" s="42"/>
      <c r="BL521" s="42"/>
      <c r="BM521" s="42"/>
      <c r="BN521" s="42"/>
      <c r="BO521" s="42"/>
      <c r="BP521" s="42"/>
      <c r="BQ521" s="42"/>
    </row>
    <row r="522" spans="1:69" s="41" customFormat="1" ht="12.75">
      <c r="A522" s="23"/>
      <c r="B522" s="23" t="s">
        <v>903</v>
      </c>
      <c r="C522" s="24" t="s">
        <v>352</v>
      </c>
      <c r="D522" s="25" t="s">
        <v>52</v>
      </c>
      <c r="E522" s="26">
        <v>13.6</v>
      </c>
      <c r="F522" s="26">
        <v>14.28</v>
      </c>
      <c r="G522" s="27">
        <v>15.708</v>
      </c>
      <c r="H522" s="27">
        <v>17.223822</v>
      </c>
      <c r="I522" s="28" t="s">
        <v>100</v>
      </c>
      <c r="J522" s="29">
        <f t="shared" si="528"/>
        <v>5</v>
      </c>
      <c r="K522" s="29">
        <f t="shared" si="529"/>
        <v>10.000000000000014</v>
      </c>
      <c r="L522" s="30">
        <f t="shared" si="530"/>
        <v>17.420172</v>
      </c>
      <c r="M522" s="30">
        <f t="shared" si="531"/>
        <v>18.032784</v>
      </c>
      <c r="N522" s="31">
        <f t="shared" si="532"/>
        <v>15.912203999999997</v>
      </c>
      <c r="O522" s="31">
        <f t="shared" si="533"/>
        <v>18.535439999999998</v>
      </c>
      <c r="P522" s="31">
        <f t="shared" si="534"/>
        <v>19.79208</v>
      </c>
      <c r="Q522" s="31">
        <f t="shared" si="535"/>
        <v>17.875704</v>
      </c>
      <c r="R522" s="31">
        <f t="shared" si="536"/>
        <v>19.744956</v>
      </c>
      <c r="S522" s="31">
        <f t="shared" si="537"/>
        <v>21.63777</v>
      </c>
      <c r="T522" s="36">
        <f t="shared" si="538"/>
        <v>17.223822</v>
      </c>
      <c r="U522" s="32"/>
      <c r="V522" s="32"/>
      <c r="W522" s="20"/>
      <c r="X522" s="20"/>
      <c r="Y522" s="20"/>
      <c r="Z522" s="20"/>
      <c r="AA522" s="20"/>
      <c r="AB522" s="21"/>
      <c r="AC522" s="20"/>
      <c r="AD522" s="20"/>
      <c r="AE522" s="45"/>
      <c r="AF522" s="45"/>
      <c r="AG522" s="45"/>
      <c r="AH522" s="45"/>
      <c r="AI522" s="45"/>
      <c r="AJ522" s="45"/>
      <c r="AK522" s="35"/>
      <c r="AL522" s="42"/>
      <c r="AM522" s="42"/>
      <c r="AN522" s="42"/>
      <c r="AO522" s="42"/>
      <c r="AP522" s="42"/>
      <c r="AQ522" s="42"/>
      <c r="AR522" s="42"/>
      <c r="AS522" s="42"/>
      <c r="AT522" s="42"/>
      <c r="AU522" s="42"/>
      <c r="AV522" s="42"/>
      <c r="AW522" s="42"/>
      <c r="AX522" s="42"/>
      <c r="AY522" s="42"/>
      <c r="AZ522" s="42"/>
      <c r="BA522" s="42"/>
      <c r="BB522" s="42"/>
      <c r="BC522" s="42"/>
      <c r="BD522" s="42"/>
      <c r="BE522" s="42"/>
      <c r="BF522" s="42"/>
      <c r="BG522" s="42"/>
      <c r="BH522" s="42"/>
      <c r="BI522" s="42"/>
      <c r="BJ522" s="42"/>
      <c r="BK522" s="42"/>
      <c r="BL522" s="42"/>
      <c r="BM522" s="42"/>
      <c r="BN522" s="42"/>
      <c r="BO522" s="42"/>
      <c r="BP522" s="42"/>
      <c r="BQ522" s="42"/>
    </row>
    <row r="523" spans="1:69" s="41" customFormat="1" ht="12.75">
      <c r="A523" s="23"/>
      <c r="B523" s="23" t="s">
        <v>904</v>
      </c>
      <c r="C523" s="24" t="s">
        <v>354</v>
      </c>
      <c r="D523" s="25" t="s">
        <v>52</v>
      </c>
      <c r="E523" s="26">
        <v>16.17</v>
      </c>
      <c r="F523" s="26">
        <v>16.9785</v>
      </c>
      <c r="G523" s="27">
        <v>18.67635</v>
      </c>
      <c r="H523" s="27">
        <v>20.478617775000004</v>
      </c>
      <c r="I523" s="28" t="s">
        <v>100</v>
      </c>
      <c r="J523" s="29">
        <f t="shared" si="528"/>
        <v>4.999999999999986</v>
      </c>
      <c r="K523" s="29">
        <f t="shared" si="529"/>
        <v>9.999999999999986</v>
      </c>
      <c r="L523" s="30">
        <f t="shared" si="530"/>
        <v>20.712072149999997</v>
      </c>
      <c r="M523" s="30">
        <f t="shared" si="531"/>
        <v>21.440449799999996</v>
      </c>
      <c r="N523" s="31">
        <f t="shared" si="532"/>
        <v>18.919142550000004</v>
      </c>
      <c r="O523" s="31">
        <f t="shared" si="533"/>
        <v>22.038093000000003</v>
      </c>
      <c r="P523" s="31">
        <f t="shared" si="534"/>
        <v>23.532201</v>
      </c>
      <c r="Q523" s="31">
        <f t="shared" si="535"/>
        <v>21.2536863</v>
      </c>
      <c r="R523" s="31">
        <f t="shared" si="536"/>
        <v>23.47617195000001</v>
      </c>
      <c r="S523" s="31">
        <f t="shared" si="537"/>
        <v>25.726672125</v>
      </c>
      <c r="T523" s="36">
        <f t="shared" si="538"/>
        <v>20.478617775000004</v>
      </c>
      <c r="U523" s="32"/>
      <c r="V523" s="32"/>
      <c r="W523" s="20"/>
      <c r="X523" s="20"/>
      <c r="Y523" s="20"/>
      <c r="Z523" s="20"/>
      <c r="AA523" s="20"/>
      <c r="AB523" s="21"/>
      <c r="AC523" s="20"/>
      <c r="AD523" s="20"/>
      <c r="AE523" s="45"/>
      <c r="AF523" s="45"/>
      <c r="AG523" s="45"/>
      <c r="AH523" s="45"/>
      <c r="AI523" s="45"/>
      <c r="AJ523" s="45"/>
      <c r="AK523" s="35"/>
      <c r="AL523" s="42"/>
      <c r="AM523" s="42"/>
      <c r="AN523" s="42"/>
      <c r="AO523" s="42"/>
      <c r="AP523" s="42"/>
      <c r="AQ523" s="42"/>
      <c r="AR523" s="42"/>
      <c r="AS523" s="42"/>
      <c r="AT523" s="42"/>
      <c r="AU523" s="42"/>
      <c r="AV523" s="42"/>
      <c r="AW523" s="42"/>
      <c r="AX523" s="42"/>
      <c r="AY523" s="42"/>
      <c r="AZ523" s="42"/>
      <c r="BA523" s="42"/>
      <c r="BB523" s="42"/>
      <c r="BC523" s="42"/>
      <c r="BD523" s="42"/>
      <c r="BE523" s="42"/>
      <c r="BF523" s="42"/>
      <c r="BG523" s="42"/>
      <c r="BH523" s="42"/>
      <c r="BI523" s="42"/>
      <c r="BJ523" s="42"/>
      <c r="BK523" s="42"/>
      <c r="BL523" s="42"/>
      <c r="BM523" s="42"/>
      <c r="BN523" s="42"/>
      <c r="BO523" s="42"/>
      <c r="BP523" s="42"/>
      <c r="BQ523" s="42"/>
    </row>
    <row r="524" spans="1:69" s="41" customFormat="1" ht="12.75">
      <c r="A524" s="23"/>
      <c r="B524" s="23" t="s">
        <v>905</v>
      </c>
      <c r="C524" s="24" t="s">
        <v>356</v>
      </c>
      <c r="D524" s="25" t="s">
        <v>52</v>
      </c>
      <c r="E524" s="26">
        <v>19.66</v>
      </c>
      <c r="F524" s="26">
        <v>20.643</v>
      </c>
      <c r="G524" s="27">
        <v>22.7073</v>
      </c>
      <c r="H524" s="27">
        <v>24.898554450000002</v>
      </c>
      <c r="I524" s="28" t="s">
        <v>100</v>
      </c>
      <c r="J524" s="29">
        <f t="shared" si="528"/>
        <v>5</v>
      </c>
      <c r="K524" s="29">
        <f t="shared" si="529"/>
        <v>9.999999999999986</v>
      </c>
      <c r="L524" s="30">
        <f t="shared" si="530"/>
        <v>25.1823957</v>
      </c>
      <c r="M524" s="30">
        <f t="shared" si="531"/>
        <v>26.0679804</v>
      </c>
      <c r="N524" s="31">
        <f t="shared" si="532"/>
        <v>23.002494900000002</v>
      </c>
      <c r="O524" s="31">
        <f t="shared" si="533"/>
        <v>26.794614000000003</v>
      </c>
      <c r="P524" s="31">
        <f t="shared" si="534"/>
        <v>28.611198000000005</v>
      </c>
      <c r="Q524" s="31">
        <f t="shared" si="535"/>
        <v>25.840907400000003</v>
      </c>
      <c r="R524" s="31">
        <f t="shared" si="536"/>
        <v>28.543076100000004</v>
      </c>
      <c r="S524" s="31">
        <f t="shared" si="537"/>
        <v>31.279305750000002</v>
      </c>
      <c r="T524" s="36">
        <f t="shared" si="538"/>
        <v>24.898554450000002</v>
      </c>
      <c r="U524" s="32"/>
      <c r="V524" s="32"/>
      <c r="W524" s="20"/>
      <c r="X524" s="20"/>
      <c r="Y524" s="20"/>
      <c r="Z524" s="20"/>
      <c r="AA524" s="20"/>
      <c r="AB524" s="21"/>
      <c r="AC524" s="20"/>
      <c r="AD524" s="20"/>
      <c r="AE524" s="45"/>
      <c r="AF524" s="45"/>
      <c r="AG524" s="45"/>
      <c r="AH524" s="45"/>
      <c r="AI524" s="45"/>
      <c r="AJ524" s="45"/>
      <c r="AK524" s="35"/>
      <c r="AL524" s="42"/>
      <c r="AM524" s="42"/>
      <c r="AN524" s="42"/>
      <c r="AO524" s="42"/>
      <c r="AP524" s="42"/>
      <c r="AQ524" s="42"/>
      <c r="AR524" s="42"/>
      <c r="AS524" s="42"/>
      <c r="AT524" s="42"/>
      <c r="AU524" s="42"/>
      <c r="AV524" s="42"/>
      <c r="AW524" s="42"/>
      <c r="AX524" s="42"/>
      <c r="AY524" s="42"/>
      <c r="AZ524" s="42"/>
      <c r="BA524" s="42"/>
      <c r="BB524" s="42"/>
      <c r="BC524" s="42"/>
      <c r="BD524" s="42"/>
      <c r="BE524" s="42"/>
      <c r="BF524" s="42"/>
      <c r="BG524" s="42"/>
      <c r="BH524" s="42"/>
      <c r="BI524" s="42"/>
      <c r="BJ524" s="42"/>
      <c r="BK524" s="42"/>
      <c r="BL524" s="42"/>
      <c r="BM524" s="42"/>
      <c r="BN524" s="42"/>
      <c r="BO524" s="42"/>
      <c r="BP524" s="42"/>
      <c r="BQ524" s="42"/>
    </row>
    <row r="525" spans="1:69" s="41" customFormat="1" ht="12.75">
      <c r="A525" s="23"/>
      <c r="B525" s="23" t="s">
        <v>906</v>
      </c>
      <c r="C525" s="24" t="s">
        <v>358</v>
      </c>
      <c r="D525" s="25" t="s">
        <v>52</v>
      </c>
      <c r="E525" s="26">
        <v>23.03</v>
      </c>
      <c r="F525" s="26">
        <v>24.1815</v>
      </c>
      <c r="G525" s="27">
        <v>26.59965</v>
      </c>
      <c r="H525" s="27">
        <v>29.166516225</v>
      </c>
      <c r="I525" s="28" t="s">
        <v>100</v>
      </c>
      <c r="J525" s="29">
        <f t="shared" si="528"/>
        <v>5</v>
      </c>
      <c r="K525" s="29">
        <f t="shared" si="529"/>
        <v>10.000000000000014</v>
      </c>
      <c r="L525" s="30">
        <f t="shared" si="530"/>
        <v>29.49901185</v>
      </c>
      <c r="M525" s="30">
        <f t="shared" si="531"/>
        <v>30.536398199999997</v>
      </c>
      <c r="N525" s="31">
        <f t="shared" si="532"/>
        <v>26.945445449999998</v>
      </c>
      <c r="O525" s="31">
        <f t="shared" si="533"/>
        <v>31.387587</v>
      </c>
      <c r="P525" s="31">
        <f t="shared" si="534"/>
        <v>33.515558999999996</v>
      </c>
      <c r="Q525" s="31">
        <f t="shared" si="535"/>
        <v>30.270401699999997</v>
      </c>
      <c r="R525" s="31">
        <f t="shared" si="536"/>
        <v>33.43576005</v>
      </c>
      <c r="S525" s="31">
        <f t="shared" si="537"/>
        <v>36.641017874999996</v>
      </c>
      <c r="T525" s="36">
        <f t="shared" si="538"/>
        <v>29.166516225</v>
      </c>
      <c r="U525" s="32"/>
      <c r="V525" s="32"/>
      <c r="W525" s="20"/>
      <c r="X525" s="20"/>
      <c r="Y525" s="20"/>
      <c r="Z525" s="20"/>
      <c r="AA525" s="20"/>
      <c r="AB525" s="21"/>
      <c r="AC525" s="20"/>
      <c r="AD525" s="20"/>
      <c r="AE525" s="45"/>
      <c r="AF525" s="45"/>
      <c r="AG525" s="45"/>
      <c r="AH525" s="45"/>
      <c r="AI525" s="45"/>
      <c r="AJ525" s="45"/>
      <c r="AK525" s="35"/>
      <c r="AL525" s="42"/>
      <c r="AM525" s="42"/>
      <c r="AN525" s="42"/>
      <c r="AO525" s="42"/>
      <c r="AP525" s="42"/>
      <c r="AQ525" s="42"/>
      <c r="AR525" s="42"/>
      <c r="AS525" s="42"/>
      <c r="AT525" s="42"/>
      <c r="AU525" s="42"/>
      <c r="AV525" s="42"/>
      <c r="AW525" s="42"/>
      <c r="AX525" s="42"/>
      <c r="AY525" s="42"/>
      <c r="AZ525" s="42"/>
      <c r="BA525" s="42"/>
      <c r="BB525" s="42"/>
      <c r="BC525" s="42"/>
      <c r="BD525" s="42"/>
      <c r="BE525" s="42"/>
      <c r="BF525" s="42"/>
      <c r="BG525" s="42"/>
      <c r="BH525" s="42"/>
      <c r="BI525" s="42"/>
      <c r="BJ525" s="42"/>
      <c r="BK525" s="42"/>
      <c r="BL525" s="42"/>
      <c r="BM525" s="42"/>
      <c r="BN525" s="42"/>
      <c r="BO525" s="42"/>
      <c r="BP525" s="42"/>
      <c r="BQ525" s="42"/>
    </row>
    <row r="526" spans="1:69" s="41" customFormat="1" ht="12.75">
      <c r="A526" s="23"/>
      <c r="B526" s="23" t="s">
        <v>907</v>
      </c>
      <c r="C526" s="24" t="s">
        <v>360</v>
      </c>
      <c r="D526" s="25" t="s">
        <v>52</v>
      </c>
      <c r="E526" s="26">
        <v>28.39</v>
      </c>
      <c r="F526" s="26">
        <v>29.8095</v>
      </c>
      <c r="G526" s="27">
        <v>32.79045</v>
      </c>
      <c r="H526" s="27">
        <v>35.954728425</v>
      </c>
      <c r="I526" s="28" t="s">
        <v>100</v>
      </c>
      <c r="J526" s="29">
        <f t="shared" si="528"/>
        <v>5</v>
      </c>
      <c r="K526" s="29">
        <f t="shared" si="529"/>
        <v>10.000000000000014</v>
      </c>
      <c r="L526" s="30">
        <f t="shared" si="530"/>
        <v>36.36460905</v>
      </c>
      <c r="M526" s="30">
        <f t="shared" si="531"/>
        <v>37.643436599999994</v>
      </c>
      <c r="N526" s="31">
        <f t="shared" si="532"/>
        <v>33.216725849999996</v>
      </c>
      <c r="O526" s="31">
        <f t="shared" si="533"/>
        <v>38.692730999999995</v>
      </c>
      <c r="P526" s="31">
        <f t="shared" si="534"/>
        <v>41.31596699999999</v>
      </c>
      <c r="Q526" s="31">
        <f t="shared" si="535"/>
        <v>37.3155321</v>
      </c>
      <c r="R526" s="31">
        <f t="shared" si="536"/>
        <v>41.21759564999999</v>
      </c>
      <c r="S526" s="31">
        <f t="shared" si="537"/>
        <v>45.168844875000005</v>
      </c>
      <c r="T526" s="36">
        <f t="shared" si="538"/>
        <v>35.954728425</v>
      </c>
      <c r="U526" s="32"/>
      <c r="V526" s="32"/>
      <c r="W526" s="20"/>
      <c r="X526" s="20"/>
      <c r="Y526" s="20"/>
      <c r="Z526" s="20"/>
      <c r="AA526" s="20"/>
      <c r="AB526" s="21"/>
      <c r="AC526" s="20"/>
      <c r="AD526" s="20"/>
      <c r="AE526" s="45"/>
      <c r="AF526" s="45"/>
      <c r="AG526" s="45"/>
      <c r="AH526" s="45"/>
      <c r="AI526" s="45"/>
      <c r="AJ526" s="45"/>
      <c r="AK526" s="35"/>
      <c r="AL526" s="42"/>
      <c r="AM526" s="42"/>
      <c r="AN526" s="42"/>
      <c r="AO526" s="42"/>
      <c r="AP526" s="42"/>
      <c r="AQ526" s="42"/>
      <c r="AR526" s="42"/>
      <c r="AS526" s="42"/>
      <c r="AT526" s="42"/>
      <c r="AU526" s="42"/>
      <c r="AV526" s="42"/>
      <c r="AW526" s="42"/>
      <c r="AX526" s="42"/>
      <c r="AY526" s="42"/>
      <c r="AZ526" s="42"/>
      <c r="BA526" s="42"/>
      <c r="BB526" s="42"/>
      <c r="BC526" s="42"/>
      <c r="BD526" s="42"/>
      <c r="BE526" s="42"/>
      <c r="BF526" s="42"/>
      <c r="BG526" s="42"/>
      <c r="BH526" s="42"/>
      <c r="BI526" s="42"/>
      <c r="BJ526" s="42"/>
      <c r="BK526" s="42"/>
      <c r="BL526" s="42"/>
      <c r="BM526" s="42"/>
      <c r="BN526" s="42"/>
      <c r="BO526" s="42"/>
      <c r="BP526" s="42"/>
      <c r="BQ526" s="42"/>
    </row>
    <row r="527" spans="1:69" s="41" customFormat="1" ht="12.75">
      <c r="A527" s="23"/>
      <c r="B527" s="23" t="s">
        <v>908</v>
      </c>
      <c r="C527" s="24" t="s">
        <v>362</v>
      </c>
      <c r="D527" s="25" t="s">
        <v>52</v>
      </c>
      <c r="E527" s="26">
        <v>35.28</v>
      </c>
      <c r="F527" s="26">
        <v>37.044</v>
      </c>
      <c r="G527" s="27">
        <v>40.7484</v>
      </c>
      <c r="H527" s="27">
        <v>44.6806206</v>
      </c>
      <c r="I527" s="28" t="s">
        <v>100</v>
      </c>
      <c r="J527" s="29">
        <f t="shared" si="528"/>
        <v>4.999999999999986</v>
      </c>
      <c r="K527" s="29">
        <f t="shared" si="529"/>
        <v>10.000000000000014</v>
      </c>
      <c r="L527" s="30">
        <f t="shared" si="530"/>
        <v>45.1899756</v>
      </c>
      <c r="M527" s="30">
        <f t="shared" si="531"/>
        <v>46.77916319999999</v>
      </c>
      <c r="N527" s="31">
        <f t="shared" si="532"/>
        <v>41.278129199999995</v>
      </c>
      <c r="O527" s="31">
        <f t="shared" si="533"/>
        <v>48.08311199999999</v>
      </c>
      <c r="P527" s="31">
        <f t="shared" si="534"/>
        <v>51.34298399999999</v>
      </c>
      <c r="Q527" s="31">
        <f t="shared" si="535"/>
        <v>46.371679199999996</v>
      </c>
      <c r="R527" s="31">
        <f t="shared" si="536"/>
        <v>51.2207388</v>
      </c>
      <c r="S527" s="31">
        <f t="shared" si="537"/>
        <v>56.130921</v>
      </c>
      <c r="T527" s="36">
        <f t="shared" si="538"/>
        <v>44.6806206</v>
      </c>
      <c r="U527" s="32"/>
      <c r="V527" s="32"/>
      <c r="W527" s="20"/>
      <c r="X527" s="20"/>
      <c r="Y527" s="20"/>
      <c r="Z527" s="20"/>
      <c r="AA527" s="20"/>
      <c r="AB527" s="21"/>
      <c r="AC527" s="20"/>
      <c r="AD527" s="20"/>
      <c r="AE527" s="45"/>
      <c r="AF527" s="45"/>
      <c r="AG527" s="45"/>
      <c r="AH527" s="45"/>
      <c r="AI527" s="45"/>
      <c r="AJ527" s="45"/>
      <c r="AK527" s="35"/>
      <c r="AL527" s="42"/>
      <c r="AM527" s="42"/>
      <c r="AN527" s="42"/>
      <c r="AO527" s="42"/>
      <c r="AP527" s="42"/>
      <c r="AQ527" s="42"/>
      <c r="AR527" s="42"/>
      <c r="AS527" s="42"/>
      <c r="AT527" s="42"/>
      <c r="AU527" s="42"/>
      <c r="AV527" s="42"/>
      <c r="AW527" s="42"/>
      <c r="AX527" s="42"/>
      <c r="AY527" s="42"/>
      <c r="AZ527" s="42"/>
      <c r="BA527" s="42"/>
      <c r="BB527" s="42"/>
      <c r="BC527" s="42"/>
      <c r="BD527" s="42"/>
      <c r="BE527" s="42"/>
      <c r="BF527" s="42"/>
      <c r="BG527" s="42"/>
      <c r="BH527" s="42"/>
      <c r="BI527" s="42"/>
      <c r="BJ527" s="42"/>
      <c r="BK527" s="42"/>
      <c r="BL527" s="42"/>
      <c r="BM527" s="42"/>
      <c r="BN527" s="42"/>
      <c r="BO527" s="42"/>
      <c r="BP527" s="42"/>
      <c r="BQ527" s="42"/>
    </row>
    <row r="528" spans="1:69" s="41" customFormat="1" ht="12.75">
      <c r="A528" s="23"/>
      <c r="B528" s="23" t="s">
        <v>909</v>
      </c>
      <c r="C528" s="24" t="s">
        <v>364</v>
      </c>
      <c r="D528" s="25" t="s">
        <v>52</v>
      </c>
      <c r="E528" s="26">
        <v>44.74</v>
      </c>
      <c r="F528" s="26">
        <v>46.977</v>
      </c>
      <c r="G528" s="27">
        <v>51.6747</v>
      </c>
      <c r="H528" s="27">
        <v>56.66130855</v>
      </c>
      <c r="I528" s="28" t="s">
        <v>100</v>
      </c>
      <c r="J528" s="29">
        <f t="shared" si="528"/>
        <v>4.999999999999986</v>
      </c>
      <c r="K528" s="29">
        <f t="shared" si="529"/>
        <v>10.000000000000014</v>
      </c>
      <c r="L528" s="30">
        <f t="shared" si="530"/>
        <v>57.3072423</v>
      </c>
      <c r="M528" s="30">
        <f t="shared" si="531"/>
        <v>59.322555599999994</v>
      </c>
      <c r="N528" s="31">
        <f t="shared" si="532"/>
        <v>52.3464711</v>
      </c>
      <c r="O528" s="31">
        <f t="shared" si="533"/>
        <v>60.976146</v>
      </c>
      <c r="P528" s="31">
        <f t="shared" si="534"/>
        <v>65.11012199999999</v>
      </c>
      <c r="Q528" s="31">
        <f t="shared" si="535"/>
        <v>58.805808600000006</v>
      </c>
      <c r="R528" s="31">
        <f t="shared" si="536"/>
        <v>64.9550979</v>
      </c>
      <c r="S528" s="31">
        <f t="shared" si="537"/>
        <v>71.18189925</v>
      </c>
      <c r="T528" s="36">
        <f t="shared" si="538"/>
        <v>56.66130855</v>
      </c>
      <c r="U528" s="32"/>
      <c r="V528" s="32"/>
      <c r="W528" s="20"/>
      <c r="X528" s="20"/>
      <c r="Y528" s="20"/>
      <c r="Z528" s="20"/>
      <c r="AA528" s="20"/>
      <c r="AB528" s="21"/>
      <c r="AC528" s="20"/>
      <c r="AD528" s="20"/>
      <c r="AE528" s="45"/>
      <c r="AF528" s="45"/>
      <c r="AG528" s="45"/>
      <c r="AH528" s="45"/>
      <c r="AI528" s="45"/>
      <c r="AJ528" s="45"/>
      <c r="AK528" s="35"/>
      <c r="AL528" s="42"/>
      <c r="AM528" s="42"/>
      <c r="AN528" s="42"/>
      <c r="AO528" s="42"/>
      <c r="AP528" s="42"/>
      <c r="AQ528" s="42"/>
      <c r="AR528" s="42"/>
      <c r="AS528" s="42"/>
      <c r="AT528" s="42"/>
      <c r="AU528" s="42"/>
      <c r="AV528" s="42"/>
      <c r="AW528" s="42"/>
      <c r="AX528" s="42"/>
      <c r="AY528" s="42"/>
      <c r="AZ528" s="42"/>
      <c r="BA528" s="42"/>
      <c r="BB528" s="42"/>
      <c r="BC528" s="42"/>
      <c r="BD528" s="42"/>
      <c r="BE528" s="42"/>
      <c r="BF528" s="42"/>
      <c r="BG528" s="42"/>
      <c r="BH528" s="42"/>
      <c r="BI528" s="42"/>
      <c r="BJ528" s="42"/>
      <c r="BK528" s="42"/>
      <c r="BL528" s="42"/>
      <c r="BM528" s="42"/>
      <c r="BN528" s="42"/>
      <c r="BO528" s="42"/>
      <c r="BP528" s="42"/>
      <c r="BQ528" s="42"/>
    </row>
    <row r="529" spans="1:69" s="41" customFormat="1" ht="12.75">
      <c r="A529" s="23"/>
      <c r="B529" s="23" t="s">
        <v>910</v>
      </c>
      <c r="C529" s="24" t="s">
        <v>366</v>
      </c>
      <c r="D529" s="25" t="s">
        <v>52</v>
      </c>
      <c r="E529" s="26">
        <v>56.42</v>
      </c>
      <c r="F529" s="26">
        <v>59.241</v>
      </c>
      <c r="G529" s="27">
        <v>65.1651</v>
      </c>
      <c r="H529" s="27">
        <v>71.45353215</v>
      </c>
      <c r="I529" s="28" t="s">
        <v>100</v>
      </c>
      <c r="J529" s="29">
        <f t="shared" si="528"/>
        <v>5</v>
      </c>
      <c r="K529" s="29">
        <f t="shared" si="529"/>
        <v>9.999999999999986</v>
      </c>
      <c r="L529" s="30">
        <f t="shared" si="530"/>
        <v>72.26809589999999</v>
      </c>
      <c r="M529" s="30">
        <f t="shared" si="531"/>
        <v>74.8095348</v>
      </c>
      <c r="N529" s="31">
        <f t="shared" si="532"/>
        <v>66.0122463</v>
      </c>
      <c r="O529" s="31">
        <f t="shared" si="533"/>
        <v>76.894818</v>
      </c>
      <c r="P529" s="31">
        <f t="shared" si="534"/>
        <v>82.10802600000001</v>
      </c>
      <c r="Q529" s="31">
        <f t="shared" si="535"/>
        <v>74.1578838</v>
      </c>
      <c r="R529" s="31">
        <f t="shared" si="536"/>
        <v>81.9125307</v>
      </c>
      <c r="S529" s="31">
        <f t="shared" si="537"/>
        <v>89.76492524999999</v>
      </c>
      <c r="T529" s="36">
        <f t="shared" si="538"/>
        <v>71.45353215</v>
      </c>
      <c r="U529" s="32"/>
      <c r="V529" s="32"/>
      <c r="W529" s="20"/>
      <c r="X529" s="20"/>
      <c r="Y529" s="20"/>
      <c r="Z529" s="20"/>
      <c r="AA529" s="20"/>
      <c r="AB529" s="21"/>
      <c r="AC529" s="20"/>
      <c r="AD529" s="20"/>
      <c r="AE529" s="45"/>
      <c r="AF529" s="45"/>
      <c r="AG529" s="45"/>
      <c r="AH529" s="45"/>
      <c r="AI529" s="45"/>
      <c r="AJ529" s="45"/>
      <c r="AK529" s="35"/>
      <c r="AL529" s="42"/>
      <c r="AM529" s="42"/>
      <c r="AN529" s="42"/>
      <c r="AO529" s="42"/>
      <c r="AP529" s="42"/>
      <c r="AQ529" s="42"/>
      <c r="AR529" s="42"/>
      <c r="AS529" s="42"/>
      <c r="AT529" s="42"/>
      <c r="AU529" s="42"/>
      <c r="AV529" s="42"/>
      <c r="AW529" s="42"/>
      <c r="AX529" s="42"/>
      <c r="AY529" s="42"/>
      <c r="AZ529" s="42"/>
      <c r="BA529" s="42"/>
      <c r="BB529" s="42"/>
      <c r="BC529" s="42"/>
      <c r="BD529" s="42"/>
      <c r="BE529" s="42"/>
      <c r="BF529" s="42"/>
      <c r="BG529" s="42"/>
      <c r="BH529" s="42"/>
      <c r="BI529" s="42"/>
      <c r="BJ529" s="42"/>
      <c r="BK529" s="42"/>
      <c r="BL529" s="42"/>
      <c r="BM529" s="42"/>
      <c r="BN529" s="42"/>
      <c r="BO529" s="42"/>
      <c r="BP529" s="42"/>
      <c r="BQ529" s="42"/>
    </row>
    <row r="530" spans="1:69" s="41" customFormat="1" ht="12.75">
      <c r="A530" s="23"/>
      <c r="B530" s="23" t="s">
        <v>911</v>
      </c>
      <c r="C530" s="24" t="s">
        <v>368</v>
      </c>
      <c r="D530" s="25" t="s">
        <v>52</v>
      </c>
      <c r="E530" s="26">
        <v>6.35</v>
      </c>
      <c r="F530" s="26">
        <v>6.6675</v>
      </c>
      <c r="G530" s="27">
        <v>7.33425</v>
      </c>
      <c r="H530" s="27">
        <v>8.042005125000001</v>
      </c>
      <c r="I530" s="28" t="s">
        <v>100</v>
      </c>
      <c r="J530" s="29">
        <f t="shared" si="528"/>
        <v>5</v>
      </c>
      <c r="K530" s="29">
        <f t="shared" si="529"/>
        <v>9.999999999999986</v>
      </c>
      <c r="L530" s="30">
        <f t="shared" si="530"/>
        <v>8.13368325</v>
      </c>
      <c r="M530" s="30">
        <f t="shared" si="531"/>
        <v>8.419718999999999</v>
      </c>
      <c r="N530" s="31">
        <f t="shared" si="532"/>
        <v>7.429595250000001</v>
      </c>
      <c r="O530" s="31">
        <f t="shared" si="533"/>
        <v>8.654415000000002</v>
      </c>
      <c r="P530" s="31">
        <f t="shared" si="534"/>
        <v>9.241155000000001</v>
      </c>
      <c r="Q530" s="31">
        <f t="shared" si="535"/>
        <v>8.3463765</v>
      </c>
      <c r="R530" s="31">
        <f t="shared" si="536"/>
        <v>9.21915225</v>
      </c>
      <c r="S530" s="31">
        <f t="shared" si="537"/>
        <v>10.102929375</v>
      </c>
      <c r="T530" s="36">
        <f t="shared" si="538"/>
        <v>8.042005125000001</v>
      </c>
      <c r="U530" s="32"/>
      <c r="V530" s="32"/>
      <c r="W530" s="20"/>
      <c r="X530" s="20"/>
      <c r="Y530" s="20"/>
      <c r="Z530" s="20"/>
      <c r="AA530" s="20"/>
      <c r="AB530" s="21"/>
      <c r="AC530" s="20"/>
      <c r="AD530" s="20"/>
      <c r="AE530" s="45"/>
      <c r="AF530" s="45"/>
      <c r="AG530" s="45"/>
      <c r="AH530" s="45"/>
      <c r="AI530" s="45"/>
      <c r="AJ530" s="45"/>
      <c r="AK530" s="35"/>
      <c r="AL530" s="42"/>
      <c r="AM530" s="42"/>
      <c r="AN530" s="42"/>
      <c r="AO530" s="42"/>
      <c r="AP530" s="42"/>
      <c r="AQ530" s="42"/>
      <c r="AR530" s="42"/>
      <c r="AS530" s="42"/>
      <c r="AT530" s="42"/>
      <c r="AU530" s="42"/>
      <c r="AV530" s="42"/>
      <c r="AW530" s="42"/>
      <c r="AX530" s="42"/>
      <c r="AY530" s="42"/>
      <c r="AZ530" s="42"/>
      <c r="BA530" s="42"/>
      <c r="BB530" s="42"/>
      <c r="BC530" s="42"/>
      <c r="BD530" s="42"/>
      <c r="BE530" s="42"/>
      <c r="BF530" s="42"/>
      <c r="BG530" s="42"/>
      <c r="BH530" s="42"/>
      <c r="BI530" s="42"/>
      <c r="BJ530" s="42"/>
      <c r="BK530" s="42"/>
      <c r="BL530" s="42"/>
      <c r="BM530" s="42"/>
      <c r="BN530" s="42"/>
      <c r="BO530" s="42"/>
      <c r="BP530" s="42"/>
      <c r="BQ530" s="42"/>
    </row>
    <row r="531" spans="1:69" s="41" customFormat="1" ht="12.75">
      <c r="A531" s="23"/>
      <c r="B531" s="23" t="s">
        <v>912</v>
      </c>
      <c r="C531" s="24" t="s">
        <v>370</v>
      </c>
      <c r="D531" s="25" t="s">
        <v>52</v>
      </c>
      <c r="E531" s="26">
        <v>7.68</v>
      </c>
      <c r="F531" s="26">
        <v>8.064</v>
      </c>
      <c r="G531" s="27">
        <v>8.8704</v>
      </c>
      <c r="H531" s="27">
        <v>9.726393599999998</v>
      </c>
      <c r="I531" s="28" t="s">
        <v>100</v>
      </c>
      <c r="J531" s="29">
        <f t="shared" si="528"/>
        <v>5</v>
      </c>
      <c r="K531" s="29">
        <f t="shared" si="529"/>
        <v>10.000000000000014</v>
      </c>
      <c r="L531" s="30">
        <f t="shared" si="530"/>
        <v>9.8372736</v>
      </c>
      <c r="M531" s="30">
        <f t="shared" si="531"/>
        <v>10.1832192</v>
      </c>
      <c r="N531" s="31">
        <f t="shared" si="532"/>
        <v>8.985715199999998</v>
      </c>
      <c r="O531" s="31">
        <f t="shared" si="533"/>
        <v>10.467071999999998</v>
      </c>
      <c r="P531" s="31">
        <f t="shared" si="534"/>
        <v>11.176703999999999</v>
      </c>
      <c r="Q531" s="31">
        <f t="shared" si="535"/>
        <v>10.094515199999998</v>
      </c>
      <c r="R531" s="31">
        <f t="shared" si="536"/>
        <v>11.1500928</v>
      </c>
      <c r="S531" s="31">
        <f t="shared" si="537"/>
        <v>12.218976</v>
      </c>
      <c r="T531" s="36">
        <f t="shared" si="538"/>
        <v>9.726393599999998</v>
      </c>
      <c r="U531" s="32"/>
      <c r="V531" s="32"/>
      <c r="W531" s="20"/>
      <c r="X531" s="20"/>
      <c r="Y531" s="20"/>
      <c r="Z531" s="20"/>
      <c r="AA531" s="20"/>
      <c r="AB531" s="21"/>
      <c r="AC531" s="20"/>
      <c r="AD531" s="20"/>
      <c r="AE531" s="45"/>
      <c r="AF531" s="45"/>
      <c r="AG531" s="45"/>
      <c r="AH531" s="45"/>
      <c r="AI531" s="45"/>
      <c r="AJ531" s="45"/>
      <c r="AK531" s="35"/>
      <c r="AL531" s="42"/>
      <c r="AM531" s="42"/>
      <c r="AN531" s="42"/>
      <c r="AO531" s="42"/>
      <c r="AP531" s="42"/>
      <c r="AQ531" s="42"/>
      <c r="AR531" s="42"/>
      <c r="AS531" s="42"/>
      <c r="AT531" s="42"/>
      <c r="AU531" s="42"/>
      <c r="AV531" s="42"/>
      <c r="AW531" s="42"/>
      <c r="AX531" s="42"/>
      <c r="AY531" s="42"/>
      <c r="AZ531" s="42"/>
      <c r="BA531" s="42"/>
      <c r="BB531" s="42"/>
      <c r="BC531" s="42"/>
      <c r="BD531" s="42"/>
      <c r="BE531" s="42"/>
      <c r="BF531" s="42"/>
      <c r="BG531" s="42"/>
      <c r="BH531" s="42"/>
      <c r="BI531" s="42"/>
      <c r="BJ531" s="42"/>
      <c r="BK531" s="42"/>
      <c r="BL531" s="42"/>
      <c r="BM531" s="42"/>
      <c r="BN531" s="42"/>
      <c r="BO531" s="42"/>
      <c r="BP531" s="42"/>
      <c r="BQ531" s="42"/>
    </row>
    <row r="532" spans="1:69" s="41" customFormat="1" ht="12.75">
      <c r="A532" s="23"/>
      <c r="B532" s="23" t="s">
        <v>913</v>
      </c>
      <c r="C532" s="24" t="s">
        <v>372</v>
      </c>
      <c r="D532" s="25" t="s">
        <v>52</v>
      </c>
      <c r="E532" s="26">
        <v>9.73</v>
      </c>
      <c r="F532" s="26">
        <v>10.2165</v>
      </c>
      <c r="G532" s="27">
        <v>11.23815</v>
      </c>
      <c r="H532" s="27">
        <v>12.322631475000001</v>
      </c>
      <c r="I532" s="28" t="s">
        <v>100</v>
      </c>
      <c r="J532" s="29">
        <f t="shared" si="528"/>
        <v>5</v>
      </c>
      <c r="K532" s="29">
        <f t="shared" si="529"/>
        <v>9.999999999999986</v>
      </c>
      <c r="L532" s="30">
        <f t="shared" si="530"/>
        <v>12.463108349999999</v>
      </c>
      <c r="M532" s="30">
        <f t="shared" si="531"/>
        <v>12.901396199999999</v>
      </c>
      <c r="N532" s="31">
        <f t="shared" si="532"/>
        <v>11.38424595</v>
      </c>
      <c r="O532" s="31">
        <f t="shared" si="533"/>
        <v>13.261017000000002</v>
      </c>
      <c r="P532" s="31">
        <f t="shared" si="534"/>
        <v>14.160069</v>
      </c>
      <c r="Q532" s="31">
        <f t="shared" si="535"/>
        <v>12.789014700000001</v>
      </c>
      <c r="R532" s="31">
        <f t="shared" si="536"/>
        <v>14.12635455</v>
      </c>
      <c r="S532" s="31">
        <f t="shared" si="537"/>
        <v>15.480551625</v>
      </c>
      <c r="T532" s="36">
        <f t="shared" si="538"/>
        <v>12.322631475000001</v>
      </c>
      <c r="U532" s="32"/>
      <c r="V532" s="32"/>
      <c r="W532" s="20"/>
      <c r="X532" s="20"/>
      <c r="Y532" s="20"/>
      <c r="Z532" s="20"/>
      <c r="AA532" s="20"/>
      <c r="AB532" s="21"/>
      <c r="AC532" s="20"/>
      <c r="AD532" s="20"/>
      <c r="AE532" s="45"/>
      <c r="AF532" s="45"/>
      <c r="AG532" s="45"/>
      <c r="AH532" s="45"/>
      <c r="AI532" s="45"/>
      <c r="AJ532" s="45"/>
      <c r="AK532" s="35"/>
      <c r="AL532" s="42"/>
      <c r="AM532" s="42"/>
      <c r="AN532" s="42"/>
      <c r="AO532" s="42"/>
      <c r="AP532" s="42"/>
      <c r="AQ532" s="42"/>
      <c r="AR532" s="42"/>
      <c r="AS532" s="42"/>
      <c r="AT532" s="42"/>
      <c r="AU532" s="42"/>
      <c r="AV532" s="42"/>
      <c r="AW532" s="42"/>
      <c r="AX532" s="42"/>
      <c r="AY532" s="42"/>
      <c r="AZ532" s="42"/>
      <c r="BA532" s="42"/>
      <c r="BB532" s="42"/>
      <c r="BC532" s="42"/>
      <c r="BD532" s="42"/>
      <c r="BE532" s="42"/>
      <c r="BF532" s="42"/>
      <c r="BG532" s="42"/>
      <c r="BH532" s="42"/>
      <c r="BI532" s="42"/>
      <c r="BJ532" s="42"/>
      <c r="BK532" s="42"/>
      <c r="BL532" s="42"/>
      <c r="BM532" s="42"/>
      <c r="BN532" s="42"/>
      <c r="BO532" s="42"/>
      <c r="BP532" s="42"/>
      <c r="BQ532" s="42"/>
    </row>
    <row r="533" spans="1:69" s="41" customFormat="1" ht="12.75">
      <c r="A533" s="23"/>
      <c r="B533" s="23" t="s">
        <v>914</v>
      </c>
      <c r="C533" s="24" t="s">
        <v>374</v>
      </c>
      <c r="D533" s="25" t="s">
        <v>52</v>
      </c>
      <c r="E533" s="26">
        <v>13.23</v>
      </c>
      <c r="F533" s="26">
        <v>13.8915</v>
      </c>
      <c r="G533" s="27">
        <v>15.28065</v>
      </c>
      <c r="H533" s="27">
        <v>16.755232725000003</v>
      </c>
      <c r="I533" s="28" t="s">
        <v>100</v>
      </c>
      <c r="J533" s="29">
        <f t="shared" si="528"/>
        <v>5</v>
      </c>
      <c r="K533" s="29">
        <f t="shared" si="529"/>
        <v>9.999999999999986</v>
      </c>
      <c r="L533" s="30">
        <f t="shared" si="530"/>
        <v>16.94624085</v>
      </c>
      <c r="M533" s="30">
        <f t="shared" si="531"/>
        <v>17.5421862</v>
      </c>
      <c r="N533" s="31">
        <f t="shared" si="532"/>
        <v>15.479298450000002</v>
      </c>
      <c r="O533" s="31">
        <f t="shared" si="533"/>
        <v>18.031167000000003</v>
      </c>
      <c r="P533" s="31">
        <f t="shared" si="534"/>
        <v>19.253619</v>
      </c>
      <c r="Q533" s="31">
        <f t="shared" si="535"/>
        <v>17.3893797</v>
      </c>
      <c r="R533" s="31">
        <f t="shared" si="536"/>
        <v>19.20777705</v>
      </c>
      <c r="S533" s="31">
        <f t="shared" si="537"/>
        <v>21.049095375</v>
      </c>
      <c r="T533" s="36">
        <f t="shared" si="538"/>
        <v>16.755232725000003</v>
      </c>
      <c r="U533" s="32"/>
      <c r="V533" s="32"/>
      <c r="W533" s="20"/>
      <c r="X533" s="20"/>
      <c r="Y533" s="20"/>
      <c r="Z533" s="20"/>
      <c r="AA533" s="20"/>
      <c r="AB533" s="21"/>
      <c r="AC533" s="20"/>
      <c r="AD533" s="20"/>
      <c r="AE533" s="45"/>
      <c r="AF533" s="45"/>
      <c r="AG533" s="45"/>
      <c r="AH533" s="45"/>
      <c r="AI533" s="45"/>
      <c r="AJ533" s="45"/>
      <c r="AK533" s="35"/>
      <c r="AL533" s="42"/>
      <c r="AM533" s="42"/>
      <c r="AN533" s="42"/>
      <c r="AO533" s="42"/>
      <c r="AP533" s="42"/>
      <c r="AQ533" s="42"/>
      <c r="AR533" s="42"/>
      <c r="AS533" s="42"/>
      <c r="AT533" s="42"/>
      <c r="AU533" s="42"/>
      <c r="AV533" s="42"/>
      <c r="AW533" s="42"/>
      <c r="AX533" s="42"/>
      <c r="AY533" s="42"/>
      <c r="AZ533" s="42"/>
      <c r="BA533" s="42"/>
      <c r="BB533" s="42"/>
      <c r="BC533" s="42"/>
      <c r="BD533" s="42"/>
      <c r="BE533" s="42"/>
      <c r="BF533" s="42"/>
      <c r="BG533" s="42"/>
      <c r="BH533" s="42"/>
      <c r="BI533" s="42"/>
      <c r="BJ533" s="42"/>
      <c r="BK533" s="42"/>
      <c r="BL533" s="42"/>
      <c r="BM533" s="42"/>
      <c r="BN533" s="42"/>
      <c r="BO533" s="42"/>
      <c r="BP533" s="42"/>
      <c r="BQ533" s="42"/>
    </row>
    <row r="534" spans="1:69" s="41" customFormat="1" ht="12.75">
      <c r="A534" s="23"/>
      <c r="B534" s="23" t="s">
        <v>915</v>
      </c>
      <c r="C534" s="24" t="s">
        <v>376</v>
      </c>
      <c r="D534" s="25" t="s">
        <v>52</v>
      </c>
      <c r="E534" s="26">
        <v>15.15</v>
      </c>
      <c r="F534" s="26">
        <v>15.9075</v>
      </c>
      <c r="G534" s="27">
        <v>17.49825</v>
      </c>
      <c r="H534" s="27">
        <v>19.186831125</v>
      </c>
      <c r="I534" s="28" t="s">
        <v>100</v>
      </c>
      <c r="J534" s="29">
        <f t="shared" si="528"/>
        <v>5</v>
      </c>
      <c r="K534" s="29">
        <f t="shared" si="529"/>
        <v>9.999999999999986</v>
      </c>
      <c r="L534" s="30">
        <f t="shared" si="530"/>
        <v>19.40555925</v>
      </c>
      <c r="M534" s="30">
        <f t="shared" si="531"/>
        <v>20.087990999999995</v>
      </c>
      <c r="N534" s="31">
        <f t="shared" si="532"/>
        <v>17.72572725</v>
      </c>
      <c r="O534" s="31">
        <f t="shared" si="533"/>
        <v>20.647935000000004</v>
      </c>
      <c r="P534" s="31">
        <f t="shared" si="534"/>
        <v>22.047795</v>
      </c>
      <c r="Q534" s="31">
        <f t="shared" si="535"/>
        <v>19.9130085</v>
      </c>
      <c r="R534" s="31">
        <f t="shared" si="536"/>
        <v>21.99530025</v>
      </c>
      <c r="S534" s="31">
        <f t="shared" si="537"/>
        <v>24.103839375</v>
      </c>
      <c r="T534" s="36">
        <f t="shared" si="538"/>
        <v>19.186831125</v>
      </c>
      <c r="U534" s="32"/>
      <c r="V534" s="32"/>
      <c r="W534" s="20"/>
      <c r="X534" s="20"/>
      <c r="Y534" s="20"/>
      <c r="Z534" s="20"/>
      <c r="AA534" s="20"/>
      <c r="AB534" s="21"/>
      <c r="AC534" s="20"/>
      <c r="AD534" s="20"/>
      <c r="AE534" s="45"/>
      <c r="AF534" s="45"/>
      <c r="AG534" s="45"/>
      <c r="AH534" s="45"/>
      <c r="AI534" s="45"/>
      <c r="AJ534" s="45"/>
      <c r="AK534" s="35"/>
      <c r="AL534" s="42"/>
      <c r="AM534" s="42"/>
      <c r="AN534" s="42"/>
      <c r="AO534" s="42"/>
      <c r="AP534" s="42"/>
      <c r="AQ534" s="42"/>
      <c r="AR534" s="42"/>
      <c r="AS534" s="42"/>
      <c r="AT534" s="42"/>
      <c r="AU534" s="42"/>
      <c r="AV534" s="42"/>
      <c r="AW534" s="42"/>
      <c r="AX534" s="42"/>
      <c r="AY534" s="42"/>
      <c r="AZ534" s="42"/>
      <c r="BA534" s="42"/>
      <c r="BB534" s="42"/>
      <c r="BC534" s="42"/>
      <c r="BD534" s="42"/>
      <c r="BE534" s="42"/>
      <c r="BF534" s="42"/>
      <c r="BG534" s="42"/>
      <c r="BH534" s="42"/>
      <c r="BI534" s="42"/>
      <c r="BJ534" s="42"/>
      <c r="BK534" s="42"/>
      <c r="BL534" s="42"/>
      <c r="BM534" s="42"/>
      <c r="BN534" s="42"/>
      <c r="BO534" s="42"/>
      <c r="BP534" s="42"/>
      <c r="BQ534" s="42"/>
    </row>
    <row r="535" spans="1:69" s="41" customFormat="1" ht="12.75">
      <c r="A535" s="23"/>
      <c r="B535" s="23" t="s">
        <v>916</v>
      </c>
      <c r="C535" s="24" t="s">
        <v>378</v>
      </c>
      <c r="D535" s="25" t="s">
        <v>52</v>
      </c>
      <c r="E535" s="26">
        <v>18.71</v>
      </c>
      <c r="F535" s="26">
        <v>19.6455</v>
      </c>
      <c r="G535" s="27">
        <v>21.61005</v>
      </c>
      <c r="H535" s="27">
        <v>23.695419825000002</v>
      </c>
      <c r="I535" s="28" t="s">
        <v>100</v>
      </c>
      <c r="J535" s="29">
        <f t="shared" si="528"/>
        <v>4.999999999999986</v>
      </c>
      <c r="K535" s="29">
        <f t="shared" si="529"/>
        <v>10.000000000000014</v>
      </c>
      <c r="L535" s="30">
        <f t="shared" si="530"/>
        <v>23.96554545</v>
      </c>
      <c r="M535" s="30">
        <f t="shared" si="531"/>
        <v>24.8083374</v>
      </c>
      <c r="N535" s="31">
        <f t="shared" si="532"/>
        <v>21.890980650000003</v>
      </c>
      <c r="O535" s="31">
        <f t="shared" si="533"/>
        <v>25.499859</v>
      </c>
      <c r="P535" s="31">
        <f t="shared" si="534"/>
        <v>27.228662999999997</v>
      </c>
      <c r="Q535" s="31">
        <f t="shared" si="535"/>
        <v>24.5922369</v>
      </c>
      <c r="R535" s="31">
        <f t="shared" si="536"/>
        <v>27.163832850000002</v>
      </c>
      <c r="S535" s="31">
        <f t="shared" si="537"/>
        <v>29.767843875</v>
      </c>
      <c r="T535" s="36">
        <f t="shared" si="538"/>
        <v>23.695419825000002</v>
      </c>
      <c r="U535" s="32"/>
      <c r="V535" s="32"/>
      <c r="W535" s="20"/>
      <c r="X535" s="20"/>
      <c r="Y535" s="20"/>
      <c r="Z535" s="20"/>
      <c r="AA535" s="20"/>
      <c r="AB535" s="21"/>
      <c r="AC535" s="20"/>
      <c r="AD535" s="20"/>
      <c r="AE535" s="45"/>
      <c r="AF535" s="45"/>
      <c r="AG535" s="45"/>
      <c r="AH535" s="45"/>
      <c r="AI535" s="45"/>
      <c r="AJ535" s="45"/>
      <c r="AK535" s="35"/>
      <c r="AL535" s="42"/>
      <c r="AM535" s="42"/>
      <c r="AN535" s="42"/>
      <c r="AO535" s="42"/>
      <c r="AP535" s="42"/>
      <c r="AQ535" s="42"/>
      <c r="AR535" s="42"/>
      <c r="AS535" s="42"/>
      <c r="AT535" s="42"/>
      <c r="AU535" s="42"/>
      <c r="AV535" s="42"/>
      <c r="AW535" s="42"/>
      <c r="AX535" s="42"/>
      <c r="AY535" s="42"/>
      <c r="AZ535" s="42"/>
      <c r="BA535" s="42"/>
      <c r="BB535" s="42"/>
      <c r="BC535" s="42"/>
      <c r="BD535" s="42"/>
      <c r="BE535" s="42"/>
      <c r="BF535" s="42"/>
      <c r="BG535" s="42"/>
      <c r="BH535" s="42"/>
      <c r="BI535" s="42"/>
      <c r="BJ535" s="42"/>
      <c r="BK535" s="42"/>
      <c r="BL535" s="42"/>
      <c r="BM535" s="42"/>
      <c r="BN535" s="42"/>
      <c r="BO535" s="42"/>
      <c r="BP535" s="42"/>
      <c r="BQ535" s="42"/>
    </row>
    <row r="536" spans="1:69" s="41" customFormat="1" ht="12.75">
      <c r="A536" s="23"/>
      <c r="B536" s="23" t="s">
        <v>917</v>
      </c>
      <c r="C536" s="24" t="s">
        <v>380</v>
      </c>
      <c r="D536" s="25" t="s">
        <v>52</v>
      </c>
      <c r="E536" s="26">
        <v>22.45</v>
      </c>
      <c r="F536" s="26">
        <v>23.5725</v>
      </c>
      <c r="G536" s="27">
        <v>25.92975</v>
      </c>
      <c r="H536" s="27">
        <v>28.431970875000005</v>
      </c>
      <c r="I536" s="28" t="s">
        <v>100</v>
      </c>
      <c r="J536" s="29">
        <f t="shared" si="528"/>
        <v>5</v>
      </c>
      <c r="K536" s="29">
        <f t="shared" si="529"/>
        <v>9.999999999999986</v>
      </c>
      <c r="L536" s="30">
        <f t="shared" si="530"/>
        <v>28.756092749999997</v>
      </c>
      <c r="M536" s="30">
        <f t="shared" si="531"/>
        <v>29.767352999999996</v>
      </c>
      <c r="N536" s="31">
        <f t="shared" si="532"/>
        <v>26.266836750000003</v>
      </c>
      <c r="O536" s="31">
        <f t="shared" si="533"/>
        <v>30.597105000000003</v>
      </c>
      <c r="P536" s="31">
        <f t="shared" si="534"/>
        <v>32.671485000000004</v>
      </c>
      <c r="Q536" s="31">
        <f t="shared" si="535"/>
        <v>29.5080555</v>
      </c>
      <c r="R536" s="31">
        <f t="shared" si="536"/>
        <v>32.59369575</v>
      </c>
      <c r="S536" s="31">
        <f t="shared" si="537"/>
        <v>35.718230625000004</v>
      </c>
      <c r="T536" s="36">
        <f t="shared" si="538"/>
        <v>28.431970875000005</v>
      </c>
      <c r="U536" s="32"/>
      <c r="V536" s="32"/>
      <c r="W536" s="20"/>
      <c r="X536" s="20"/>
      <c r="Y536" s="20"/>
      <c r="Z536" s="20"/>
      <c r="AA536" s="20"/>
      <c r="AB536" s="21"/>
      <c r="AC536" s="20"/>
      <c r="AD536" s="20"/>
      <c r="AE536" s="45"/>
      <c r="AF536" s="45"/>
      <c r="AG536" s="45"/>
      <c r="AH536" s="45"/>
      <c r="AI536" s="45"/>
      <c r="AJ536" s="45"/>
      <c r="AK536" s="35"/>
      <c r="AL536" s="42"/>
      <c r="AM536" s="42"/>
      <c r="AN536" s="42"/>
      <c r="AO536" s="42"/>
      <c r="AP536" s="42"/>
      <c r="AQ536" s="42"/>
      <c r="AR536" s="42"/>
      <c r="AS536" s="42"/>
      <c r="AT536" s="42"/>
      <c r="AU536" s="42"/>
      <c r="AV536" s="42"/>
      <c r="AW536" s="42"/>
      <c r="AX536" s="42"/>
      <c r="AY536" s="42"/>
      <c r="AZ536" s="42"/>
      <c r="BA536" s="42"/>
      <c r="BB536" s="42"/>
      <c r="BC536" s="42"/>
      <c r="BD536" s="42"/>
      <c r="BE536" s="42"/>
      <c r="BF536" s="42"/>
      <c r="BG536" s="42"/>
      <c r="BH536" s="42"/>
      <c r="BI536" s="42"/>
      <c r="BJ536" s="42"/>
      <c r="BK536" s="42"/>
      <c r="BL536" s="42"/>
      <c r="BM536" s="42"/>
      <c r="BN536" s="42"/>
      <c r="BO536" s="42"/>
      <c r="BP536" s="42"/>
      <c r="BQ536" s="42"/>
    </row>
    <row r="537" spans="1:69" s="41" customFormat="1" ht="12.75">
      <c r="A537" s="23"/>
      <c r="B537" s="23" t="s">
        <v>918</v>
      </c>
      <c r="C537" s="24" t="s">
        <v>382</v>
      </c>
      <c r="D537" s="25" t="s">
        <v>52</v>
      </c>
      <c r="E537" s="26">
        <v>29.43</v>
      </c>
      <c r="F537" s="26">
        <v>30.9015</v>
      </c>
      <c r="G537" s="27">
        <v>33.99165</v>
      </c>
      <c r="H537" s="27">
        <v>37.271844224999995</v>
      </c>
      <c r="I537" s="28" t="s">
        <v>100</v>
      </c>
      <c r="J537" s="29">
        <f t="shared" si="528"/>
        <v>5</v>
      </c>
      <c r="K537" s="29">
        <f t="shared" si="529"/>
        <v>10.000000000000014</v>
      </c>
      <c r="L537" s="30">
        <f t="shared" si="530"/>
        <v>37.69673985</v>
      </c>
      <c r="M537" s="30">
        <f t="shared" si="531"/>
        <v>39.0224142</v>
      </c>
      <c r="N537" s="31">
        <f t="shared" si="532"/>
        <v>34.43354144999999</v>
      </c>
      <c r="O537" s="31">
        <f t="shared" si="533"/>
        <v>40.110147</v>
      </c>
      <c r="P537" s="31">
        <f t="shared" si="534"/>
        <v>42.82947899999999</v>
      </c>
      <c r="Q537" s="31">
        <f t="shared" si="535"/>
        <v>38.6824977</v>
      </c>
      <c r="R537" s="31">
        <f t="shared" si="536"/>
        <v>42.72750405</v>
      </c>
      <c r="S537" s="31">
        <f t="shared" si="537"/>
        <v>46.823497874999994</v>
      </c>
      <c r="T537" s="36">
        <f t="shared" si="538"/>
        <v>37.271844224999995</v>
      </c>
      <c r="U537" s="32"/>
      <c r="V537" s="32"/>
      <c r="W537" s="20"/>
      <c r="X537" s="20"/>
      <c r="Y537" s="20"/>
      <c r="Z537" s="20"/>
      <c r="AA537" s="20"/>
      <c r="AB537" s="21"/>
      <c r="AC537" s="20"/>
      <c r="AD537" s="20"/>
      <c r="AE537" s="45"/>
      <c r="AF537" s="45"/>
      <c r="AG537" s="45"/>
      <c r="AH537" s="45"/>
      <c r="AI537" s="45"/>
      <c r="AJ537" s="45"/>
      <c r="AK537" s="35"/>
      <c r="AL537" s="42"/>
      <c r="AM537" s="42"/>
      <c r="AN537" s="42"/>
      <c r="AO537" s="42"/>
      <c r="AP537" s="42"/>
      <c r="AQ537" s="42"/>
      <c r="AR537" s="42"/>
      <c r="AS537" s="42"/>
      <c r="AT537" s="42"/>
      <c r="AU537" s="42"/>
      <c r="AV537" s="42"/>
      <c r="AW537" s="42"/>
      <c r="AX537" s="42"/>
      <c r="AY537" s="42"/>
      <c r="AZ537" s="42"/>
      <c r="BA537" s="42"/>
      <c r="BB537" s="42"/>
      <c r="BC537" s="42"/>
      <c r="BD537" s="42"/>
      <c r="BE537" s="42"/>
      <c r="BF537" s="42"/>
      <c r="BG537" s="42"/>
      <c r="BH537" s="42"/>
      <c r="BI537" s="42"/>
      <c r="BJ537" s="42"/>
      <c r="BK537" s="42"/>
      <c r="BL537" s="42"/>
      <c r="BM537" s="42"/>
      <c r="BN537" s="42"/>
      <c r="BO537" s="42"/>
      <c r="BP537" s="42"/>
      <c r="BQ537" s="42"/>
    </row>
    <row r="538" spans="1:69" s="41" customFormat="1" ht="12.75">
      <c r="A538" s="23"/>
      <c r="B538" s="23" t="s">
        <v>919</v>
      </c>
      <c r="C538" s="24" t="s">
        <v>384</v>
      </c>
      <c r="D538" s="25" t="s">
        <v>52</v>
      </c>
      <c r="E538" s="26">
        <v>30.9</v>
      </c>
      <c r="F538" s="26">
        <v>32.445</v>
      </c>
      <c r="G538" s="27">
        <v>35.6895</v>
      </c>
      <c r="H538" s="27">
        <v>39.133536750000005</v>
      </c>
      <c r="I538" s="28" t="s">
        <v>100</v>
      </c>
      <c r="J538" s="29">
        <f t="shared" si="528"/>
        <v>5</v>
      </c>
      <c r="K538" s="29">
        <f t="shared" si="529"/>
        <v>10.000000000000014</v>
      </c>
      <c r="L538" s="30">
        <f t="shared" si="530"/>
        <v>39.5796555</v>
      </c>
      <c r="M538" s="30">
        <f t="shared" si="531"/>
        <v>40.971546</v>
      </c>
      <c r="N538" s="31">
        <f t="shared" si="532"/>
        <v>36.1534635</v>
      </c>
      <c r="O538" s="31">
        <f t="shared" si="533"/>
        <v>42.11361</v>
      </c>
      <c r="P538" s="31">
        <f t="shared" si="534"/>
        <v>44.96876999999999</v>
      </c>
      <c r="Q538" s="31">
        <f t="shared" si="535"/>
        <v>40.614651</v>
      </c>
      <c r="R538" s="31">
        <f t="shared" si="536"/>
        <v>44.8617015</v>
      </c>
      <c r="S538" s="31">
        <f t="shared" si="537"/>
        <v>49.16228625</v>
      </c>
      <c r="T538" s="36">
        <f t="shared" si="538"/>
        <v>39.133536750000005</v>
      </c>
      <c r="U538" s="32"/>
      <c r="V538" s="32"/>
      <c r="W538" s="20"/>
      <c r="X538" s="20"/>
      <c r="Y538" s="20"/>
      <c r="Z538" s="20"/>
      <c r="AA538" s="20"/>
      <c r="AB538" s="21"/>
      <c r="AC538" s="20"/>
      <c r="AD538" s="20"/>
      <c r="AE538" s="45"/>
      <c r="AF538" s="45"/>
      <c r="AG538" s="45"/>
      <c r="AH538" s="45"/>
      <c r="AI538" s="45"/>
      <c r="AJ538" s="45"/>
      <c r="AK538" s="35"/>
      <c r="AL538" s="42"/>
      <c r="AM538" s="42"/>
      <c r="AN538" s="42"/>
      <c r="AO538" s="42"/>
      <c r="AP538" s="42"/>
      <c r="AQ538" s="42"/>
      <c r="AR538" s="42"/>
      <c r="AS538" s="42"/>
      <c r="AT538" s="42"/>
      <c r="AU538" s="42"/>
      <c r="AV538" s="42"/>
      <c r="AW538" s="42"/>
      <c r="AX538" s="42"/>
      <c r="AY538" s="42"/>
      <c r="AZ538" s="42"/>
      <c r="BA538" s="42"/>
      <c r="BB538" s="42"/>
      <c r="BC538" s="42"/>
      <c r="BD538" s="42"/>
      <c r="BE538" s="42"/>
      <c r="BF538" s="42"/>
      <c r="BG538" s="42"/>
      <c r="BH538" s="42"/>
      <c r="BI538" s="42"/>
      <c r="BJ538" s="42"/>
      <c r="BK538" s="42"/>
      <c r="BL538" s="42"/>
      <c r="BM538" s="42"/>
      <c r="BN538" s="42"/>
      <c r="BO538" s="42"/>
      <c r="BP538" s="42"/>
      <c r="BQ538" s="42"/>
    </row>
    <row r="539" spans="1:69" s="41" customFormat="1" ht="76.5">
      <c r="A539" s="23"/>
      <c r="B539" s="23" t="s">
        <v>920</v>
      </c>
      <c r="C539" s="24" t="s">
        <v>440</v>
      </c>
      <c r="D539" s="38"/>
      <c r="E539" s="26"/>
      <c r="F539" s="26"/>
      <c r="G539" s="27"/>
      <c r="H539" s="27"/>
      <c r="I539" s="18"/>
      <c r="J539" s="39"/>
      <c r="K539" s="39"/>
      <c r="L539" s="30"/>
      <c r="M539" s="30"/>
      <c r="N539" s="31"/>
      <c r="O539" s="31"/>
      <c r="P539" s="31"/>
      <c r="Q539" s="31"/>
      <c r="R539" s="31"/>
      <c r="S539" s="31"/>
      <c r="T539" s="19"/>
      <c r="U539" s="32" t="s">
        <v>22</v>
      </c>
      <c r="V539" s="32"/>
      <c r="W539" s="20"/>
      <c r="X539" s="20"/>
      <c r="Y539" s="20"/>
      <c r="Z539" s="20"/>
      <c r="AA539" s="20"/>
      <c r="AB539" s="21"/>
      <c r="AC539" s="20"/>
      <c r="AD539" s="20"/>
      <c r="AE539" s="45"/>
      <c r="AF539" s="45"/>
      <c r="AG539" s="45"/>
      <c r="AH539" s="45"/>
      <c r="AI539" s="45"/>
      <c r="AJ539" s="45"/>
      <c r="AK539" s="35"/>
      <c r="AL539" s="42"/>
      <c r="AM539" s="42"/>
      <c r="AN539" s="42"/>
      <c r="AO539" s="42"/>
      <c r="AP539" s="42"/>
      <c r="AQ539" s="42"/>
      <c r="AR539" s="42"/>
      <c r="AS539" s="42"/>
      <c r="AT539" s="42"/>
      <c r="AU539" s="42"/>
      <c r="AV539" s="42"/>
      <c r="AW539" s="42"/>
      <c r="AX539" s="42"/>
      <c r="AY539" s="42"/>
      <c r="AZ539" s="42"/>
      <c r="BA539" s="42"/>
      <c r="BB539" s="42"/>
      <c r="BC539" s="42"/>
      <c r="BD539" s="42"/>
      <c r="BE539" s="42"/>
      <c r="BF539" s="42"/>
      <c r="BG539" s="42"/>
      <c r="BH539" s="42"/>
      <c r="BI539" s="42"/>
      <c r="BJ539" s="42"/>
      <c r="BK539" s="42"/>
      <c r="BL539" s="42"/>
      <c r="BM539" s="42"/>
      <c r="BN539" s="42"/>
      <c r="BO539" s="42"/>
      <c r="BP539" s="42"/>
      <c r="BQ539" s="42"/>
    </row>
    <row r="540" spans="1:69" s="41" customFormat="1" ht="12.75">
      <c r="A540" s="23"/>
      <c r="B540" s="23" t="s">
        <v>921</v>
      </c>
      <c r="C540" s="24" t="s">
        <v>442</v>
      </c>
      <c r="D540" s="25" t="s">
        <v>52</v>
      </c>
      <c r="E540" s="26">
        <v>3.16</v>
      </c>
      <c r="F540" s="26">
        <v>3.318</v>
      </c>
      <c r="G540" s="27">
        <v>3.6498</v>
      </c>
      <c r="H540" s="27">
        <v>4.002005700000001</v>
      </c>
      <c r="I540" s="28" t="s">
        <v>100</v>
      </c>
      <c r="J540" s="29">
        <f aca="true" t="shared" si="539" ref="J540:J583">(F540/E540*100)-100</f>
        <v>5</v>
      </c>
      <c r="K540" s="29">
        <f aca="true" t="shared" si="540" ref="K540:K583">(G540/F540*100)-100</f>
        <v>9.999999999999986</v>
      </c>
      <c r="L540" s="30">
        <f aca="true" t="shared" si="541" ref="L540:L583">+G540*1.109</f>
        <v>4.0476282</v>
      </c>
      <c r="M540" s="30">
        <f aca="true" t="shared" si="542" ref="M540:M583">+G540*1.148</f>
        <v>4.1899704</v>
      </c>
      <c r="N540" s="31">
        <f aca="true" t="shared" si="543" ref="N540:N583">+G540*(100+(16.3-J540-K540))/100</f>
        <v>3.6972474000000006</v>
      </c>
      <c r="O540" s="31">
        <f aca="true" t="shared" si="544" ref="O540:O583">+G540*(100+(33-J540-K540))/100</f>
        <v>4.306764</v>
      </c>
      <c r="P540" s="31">
        <f aca="true" t="shared" si="545" ref="P540:P583">+G540*(100+(67.5+14.5)/2-J540-K540)/100</f>
        <v>4.5987480000000005</v>
      </c>
      <c r="Q540" s="31">
        <f aca="true" t="shared" si="546" ref="Q540:Q583">+G540+(G540*0.5)*((67.5+14.5)/2-J540-K540)/100+(G540*0.5)*0.016</f>
        <v>4.1534724</v>
      </c>
      <c r="R540" s="31">
        <f aca="true" t="shared" si="547" ref="R540:R583">+G540*(100+(40.7-J540-K540))/100</f>
        <v>4.5877986</v>
      </c>
      <c r="S540" s="31">
        <f aca="true" t="shared" si="548" ref="S540:S583">+G540+(G540*0.5)*(88.9-J540-K540)/100+(G540*0.5)*0.016</f>
        <v>5.027599500000001</v>
      </c>
      <c r="T540" s="36">
        <f aca="true" t="shared" si="549" ref="T540:T583">+N540*50/100+O540*50/100</f>
        <v>4.002005700000001</v>
      </c>
      <c r="U540" s="32"/>
      <c r="V540" s="32"/>
      <c r="W540" s="20"/>
      <c r="X540" s="20"/>
      <c r="Y540" s="20"/>
      <c r="Z540" s="20"/>
      <c r="AA540" s="20"/>
      <c r="AB540" s="21"/>
      <c r="AC540" s="20"/>
      <c r="AD540" s="20"/>
      <c r="AE540" s="45"/>
      <c r="AF540" s="45"/>
      <c r="AG540" s="45"/>
      <c r="AH540" s="45"/>
      <c r="AI540" s="45"/>
      <c r="AJ540" s="45"/>
      <c r="AK540" s="35"/>
      <c r="AL540" s="42"/>
      <c r="AM540" s="42"/>
      <c r="AN540" s="42"/>
      <c r="AO540" s="42"/>
      <c r="AP540" s="42"/>
      <c r="AQ540" s="42"/>
      <c r="AR540" s="42"/>
      <c r="AS540" s="42"/>
      <c r="AT540" s="42"/>
      <c r="AU540" s="42"/>
      <c r="AV540" s="42"/>
      <c r="AW540" s="42"/>
      <c r="AX540" s="42"/>
      <c r="AY540" s="42"/>
      <c r="AZ540" s="42"/>
      <c r="BA540" s="42"/>
      <c r="BB540" s="42"/>
      <c r="BC540" s="42"/>
      <c r="BD540" s="42"/>
      <c r="BE540" s="42"/>
      <c r="BF540" s="42"/>
      <c r="BG540" s="42"/>
      <c r="BH540" s="42"/>
      <c r="BI540" s="42"/>
      <c r="BJ540" s="42"/>
      <c r="BK540" s="42"/>
      <c r="BL540" s="42"/>
      <c r="BM540" s="42"/>
      <c r="BN540" s="42"/>
      <c r="BO540" s="42"/>
      <c r="BP540" s="42"/>
      <c r="BQ540" s="42"/>
    </row>
    <row r="541" spans="1:69" s="41" customFormat="1" ht="12.75">
      <c r="A541" s="23"/>
      <c r="B541" s="23" t="s">
        <v>922</v>
      </c>
      <c r="C541" s="24" t="s">
        <v>444</v>
      </c>
      <c r="D541" s="25" t="s">
        <v>52</v>
      </c>
      <c r="E541" s="26">
        <v>3.53</v>
      </c>
      <c r="F541" s="26">
        <v>3.7065</v>
      </c>
      <c r="G541" s="27">
        <v>4.07715</v>
      </c>
      <c r="H541" s="27">
        <v>4.470594974999999</v>
      </c>
      <c r="I541" s="28" t="s">
        <v>100</v>
      </c>
      <c r="J541" s="29">
        <f t="shared" si="539"/>
        <v>5</v>
      </c>
      <c r="K541" s="29">
        <f t="shared" si="540"/>
        <v>9.999999999999986</v>
      </c>
      <c r="L541" s="30">
        <f t="shared" si="541"/>
        <v>4.5215593499999995</v>
      </c>
      <c r="M541" s="30">
        <f t="shared" si="542"/>
        <v>4.680568199999999</v>
      </c>
      <c r="N541" s="31">
        <f t="shared" si="543"/>
        <v>4.130152949999999</v>
      </c>
      <c r="O541" s="31">
        <f t="shared" si="544"/>
        <v>4.811037</v>
      </c>
      <c r="P541" s="31">
        <f t="shared" si="545"/>
        <v>5.137209</v>
      </c>
      <c r="Q541" s="31">
        <f t="shared" si="546"/>
        <v>4.6397967</v>
      </c>
      <c r="R541" s="31">
        <f t="shared" si="547"/>
        <v>5.12497755</v>
      </c>
      <c r="S541" s="31">
        <f t="shared" si="548"/>
        <v>5.6162741249999995</v>
      </c>
      <c r="T541" s="36">
        <f t="shared" si="549"/>
        <v>4.470594974999999</v>
      </c>
      <c r="U541" s="32"/>
      <c r="V541" s="32"/>
      <c r="W541" s="20"/>
      <c r="X541" s="20"/>
      <c r="Y541" s="20"/>
      <c r="Z541" s="20"/>
      <c r="AA541" s="20"/>
      <c r="AB541" s="21"/>
      <c r="AC541" s="20"/>
      <c r="AD541" s="20"/>
      <c r="AE541" s="45"/>
      <c r="AF541" s="45"/>
      <c r="AG541" s="45"/>
      <c r="AH541" s="45"/>
      <c r="AI541" s="45"/>
      <c r="AJ541" s="45"/>
      <c r="AK541" s="35"/>
      <c r="AL541" s="42"/>
      <c r="AM541" s="42"/>
      <c r="AN541" s="42"/>
      <c r="AO541" s="42"/>
      <c r="AP541" s="42"/>
      <c r="AQ541" s="42"/>
      <c r="AR541" s="42"/>
      <c r="AS541" s="42"/>
      <c r="AT541" s="42"/>
      <c r="AU541" s="42"/>
      <c r="AV541" s="42"/>
      <c r="AW541" s="42"/>
      <c r="AX541" s="42"/>
      <c r="AY541" s="42"/>
      <c r="AZ541" s="42"/>
      <c r="BA541" s="42"/>
      <c r="BB541" s="42"/>
      <c r="BC541" s="42"/>
      <c r="BD541" s="42"/>
      <c r="BE541" s="42"/>
      <c r="BF541" s="42"/>
      <c r="BG541" s="42"/>
      <c r="BH541" s="42"/>
      <c r="BI541" s="42"/>
      <c r="BJ541" s="42"/>
      <c r="BK541" s="42"/>
      <c r="BL541" s="42"/>
      <c r="BM541" s="42"/>
      <c r="BN541" s="42"/>
      <c r="BO541" s="42"/>
      <c r="BP541" s="42"/>
      <c r="BQ541" s="42"/>
    </row>
    <row r="542" spans="1:69" s="41" customFormat="1" ht="12.75">
      <c r="A542" s="23"/>
      <c r="B542" s="23" t="s">
        <v>923</v>
      </c>
      <c r="C542" s="24" t="s">
        <v>446</v>
      </c>
      <c r="D542" s="25" t="s">
        <v>52</v>
      </c>
      <c r="E542" s="26">
        <v>4.06</v>
      </c>
      <c r="F542" s="26">
        <v>4.263</v>
      </c>
      <c r="G542" s="27">
        <v>4.6893</v>
      </c>
      <c r="H542" s="27">
        <v>5.14181745</v>
      </c>
      <c r="I542" s="28" t="s">
        <v>100</v>
      </c>
      <c r="J542" s="29">
        <f t="shared" si="539"/>
        <v>5</v>
      </c>
      <c r="K542" s="29">
        <f t="shared" si="540"/>
        <v>10.000000000000014</v>
      </c>
      <c r="L542" s="30">
        <f t="shared" si="541"/>
        <v>5.2004337000000005</v>
      </c>
      <c r="M542" s="30">
        <f t="shared" si="542"/>
        <v>5.3833164</v>
      </c>
      <c r="N542" s="31">
        <f t="shared" si="543"/>
        <v>4.7502609</v>
      </c>
      <c r="O542" s="31">
        <f t="shared" si="544"/>
        <v>5.533374</v>
      </c>
      <c r="P542" s="31">
        <f t="shared" si="545"/>
        <v>5.908517999999999</v>
      </c>
      <c r="Q542" s="31">
        <f t="shared" si="546"/>
        <v>5.3364234</v>
      </c>
      <c r="R542" s="31">
        <f t="shared" si="547"/>
        <v>5.8944501</v>
      </c>
      <c r="S542" s="31">
        <f t="shared" si="548"/>
        <v>6.459510750000001</v>
      </c>
      <c r="T542" s="36">
        <f t="shared" si="549"/>
        <v>5.14181745</v>
      </c>
      <c r="U542" s="32"/>
      <c r="V542" s="32"/>
      <c r="W542" s="20"/>
      <c r="X542" s="20"/>
      <c r="Y542" s="20"/>
      <c r="Z542" s="20"/>
      <c r="AA542" s="20"/>
      <c r="AB542" s="21"/>
      <c r="AC542" s="20"/>
      <c r="AD542" s="20"/>
      <c r="AE542" s="45"/>
      <c r="AF542" s="45"/>
      <c r="AG542" s="45"/>
      <c r="AH542" s="45"/>
      <c r="AI542" s="45"/>
      <c r="AJ542" s="45"/>
      <c r="AK542" s="35"/>
      <c r="AL542" s="42"/>
      <c r="AM542" s="42"/>
      <c r="AN542" s="42"/>
      <c r="AO542" s="42"/>
      <c r="AP542" s="42"/>
      <c r="AQ542" s="42"/>
      <c r="AR542" s="42"/>
      <c r="AS542" s="42"/>
      <c r="AT542" s="42"/>
      <c r="AU542" s="42"/>
      <c r="AV542" s="42"/>
      <c r="AW542" s="42"/>
      <c r="AX542" s="42"/>
      <c r="AY542" s="42"/>
      <c r="AZ542" s="42"/>
      <c r="BA542" s="42"/>
      <c r="BB542" s="42"/>
      <c r="BC542" s="42"/>
      <c r="BD542" s="42"/>
      <c r="BE542" s="42"/>
      <c r="BF542" s="42"/>
      <c r="BG542" s="42"/>
      <c r="BH542" s="42"/>
      <c r="BI542" s="42"/>
      <c r="BJ542" s="42"/>
      <c r="BK542" s="42"/>
      <c r="BL542" s="42"/>
      <c r="BM542" s="42"/>
      <c r="BN542" s="42"/>
      <c r="BO542" s="42"/>
      <c r="BP542" s="42"/>
      <c r="BQ542" s="42"/>
    </row>
    <row r="543" spans="1:69" s="41" customFormat="1" ht="12.75">
      <c r="A543" s="23"/>
      <c r="B543" s="23" t="s">
        <v>924</v>
      </c>
      <c r="C543" s="24" t="s">
        <v>448</v>
      </c>
      <c r="D543" s="25" t="s">
        <v>52</v>
      </c>
      <c r="E543" s="26">
        <v>4.91</v>
      </c>
      <c r="F543" s="26">
        <v>5.1555</v>
      </c>
      <c r="G543" s="27">
        <v>5.67105</v>
      </c>
      <c r="H543" s="27">
        <v>6.2183063249999995</v>
      </c>
      <c r="I543" s="28" t="s">
        <v>100</v>
      </c>
      <c r="J543" s="29">
        <f t="shared" si="539"/>
        <v>5</v>
      </c>
      <c r="K543" s="29">
        <f t="shared" si="540"/>
        <v>10.000000000000014</v>
      </c>
      <c r="L543" s="30">
        <f t="shared" si="541"/>
        <v>6.28919445</v>
      </c>
      <c r="M543" s="30">
        <f t="shared" si="542"/>
        <v>6.5103653999999995</v>
      </c>
      <c r="N543" s="31">
        <f t="shared" si="543"/>
        <v>5.74477365</v>
      </c>
      <c r="O543" s="31">
        <f t="shared" si="544"/>
        <v>6.691838999999999</v>
      </c>
      <c r="P543" s="31">
        <f t="shared" si="545"/>
        <v>7.145523</v>
      </c>
      <c r="Q543" s="31">
        <f t="shared" si="546"/>
        <v>6.4536549</v>
      </c>
      <c r="R543" s="31">
        <f t="shared" si="547"/>
        <v>7.1285098499999995</v>
      </c>
      <c r="S543" s="31">
        <f t="shared" si="548"/>
        <v>7.811871375</v>
      </c>
      <c r="T543" s="36">
        <f t="shared" si="549"/>
        <v>6.2183063249999995</v>
      </c>
      <c r="U543" s="32"/>
      <c r="V543" s="32"/>
      <c r="W543" s="20"/>
      <c r="X543" s="20"/>
      <c r="Y543" s="20"/>
      <c r="Z543" s="20"/>
      <c r="AA543" s="20"/>
      <c r="AB543" s="21"/>
      <c r="AC543" s="20"/>
      <c r="AD543" s="20"/>
      <c r="AE543" s="45"/>
      <c r="AF543" s="45"/>
      <c r="AG543" s="45"/>
      <c r="AH543" s="45"/>
      <c r="AI543" s="45"/>
      <c r="AJ543" s="45"/>
      <c r="AK543" s="35"/>
      <c r="AL543" s="42"/>
      <c r="AM543" s="42"/>
      <c r="AN543" s="42"/>
      <c r="AO543" s="42"/>
      <c r="AP543" s="42"/>
      <c r="AQ543" s="42"/>
      <c r="AR543" s="42"/>
      <c r="AS543" s="42"/>
      <c r="AT543" s="42"/>
      <c r="AU543" s="42"/>
      <c r="AV543" s="42"/>
      <c r="AW543" s="42"/>
      <c r="AX543" s="42"/>
      <c r="AY543" s="42"/>
      <c r="AZ543" s="42"/>
      <c r="BA543" s="42"/>
      <c r="BB543" s="42"/>
      <c r="BC543" s="42"/>
      <c r="BD543" s="42"/>
      <c r="BE543" s="42"/>
      <c r="BF543" s="42"/>
      <c r="BG543" s="42"/>
      <c r="BH543" s="42"/>
      <c r="BI543" s="42"/>
      <c r="BJ543" s="42"/>
      <c r="BK543" s="42"/>
      <c r="BL543" s="42"/>
      <c r="BM543" s="42"/>
      <c r="BN543" s="42"/>
      <c r="BO543" s="42"/>
      <c r="BP543" s="42"/>
      <c r="BQ543" s="42"/>
    </row>
    <row r="544" spans="1:69" s="41" customFormat="1" ht="12.75">
      <c r="A544" s="23"/>
      <c r="B544" s="23" t="s">
        <v>925</v>
      </c>
      <c r="C544" s="24" t="s">
        <v>450</v>
      </c>
      <c r="D544" s="25" t="s">
        <v>52</v>
      </c>
      <c r="E544" s="26">
        <v>5.93</v>
      </c>
      <c r="F544" s="26">
        <v>6.2265</v>
      </c>
      <c r="G544" s="27">
        <v>6.84915</v>
      </c>
      <c r="H544" s="27">
        <v>7.510092974999999</v>
      </c>
      <c r="I544" s="28" t="s">
        <v>100</v>
      </c>
      <c r="J544" s="29">
        <f t="shared" si="539"/>
        <v>5</v>
      </c>
      <c r="K544" s="29">
        <f t="shared" si="540"/>
        <v>10.000000000000014</v>
      </c>
      <c r="L544" s="30">
        <f t="shared" si="541"/>
        <v>7.59570735</v>
      </c>
      <c r="M544" s="30">
        <f t="shared" si="542"/>
        <v>7.8628241999999995</v>
      </c>
      <c r="N544" s="31">
        <f t="shared" si="543"/>
        <v>6.938188949999999</v>
      </c>
      <c r="O544" s="31">
        <f t="shared" si="544"/>
        <v>8.081997</v>
      </c>
      <c r="P544" s="31">
        <f t="shared" si="545"/>
        <v>8.629928999999999</v>
      </c>
      <c r="Q544" s="31">
        <f t="shared" si="546"/>
        <v>7.794332699999999</v>
      </c>
      <c r="R544" s="31">
        <f t="shared" si="547"/>
        <v>8.60938155</v>
      </c>
      <c r="S544" s="31">
        <f t="shared" si="548"/>
        <v>9.434704125</v>
      </c>
      <c r="T544" s="36">
        <f t="shared" si="549"/>
        <v>7.510092974999999</v>
      </c>
      <c r="U544" s="32"/>
      <c r="V544" s="32"/>
      <c r="W544" s="20"/>
      <c r="X544" s="20"/>
      <c r="Y544" s="20"/>
      <c r="Z544" s="20"/>
      <c r="AA544" s="20"/>
      <c r="AB544" s="21"/>
      <c r="AC544" s="20"/>
      <c r="AD544" s="20"/>
      <c r="AE544" s="45"/>
      <c r="AF544" s="45"/>
      <c r="AG544" s="45"/>
      <c r="AH544" s="45"/>
      <c r="AI544" s="45"/>
      <c r="AJ544" s="45"/>
      <c r="AK544" s="35"/>
      <c r="AL544" s="42"/>
      <c r="AM544" s="42"/>
      <c r="AN544" s="42"/>
      <c r="AO544" s="42"/>
      <c r="AP544" s="42"/>
      <c r="AQ544" s="42"/>
      <c r="AR544" s="42"/>
      <c r="AS544" s="42"/>
      <c r="AT544" s="42"/>
      <c r="AU544" s="42"/>
      <c r="AV544" s="42"/>
      <c r="AW544" s="42"/>
      <c r="AX544" s="42"/>
      <c r="AY544" s="42"/>
      <c r="AZ544" s="42"/>
      <c r="BA544" s="42"/>
      <c r="BB544" s="42"/>
      <c r="BC544" s="42"/>
      <c r="BD544" s="42"/>
      <c r="BE544" s="42"/>
      <c r="BF544" s="42"/>
      <c r="BG544" s="42"/>
      <c r="BH544" s="42"/>
      <c r="BI544" s="42"/>
      <c r="BJ544" s="42"/>
      <c r="BK544" s="42"/>
      <c r="BL544" s="42"/>
      <c r="BM544" s="42"/>
      <c r="BN544" s="42"/>
      <c r="BO544" s="42"/>
      <c r="BP544" s="42"/>
      <c r="BQ544" s="42"/>
    </row>
    <row r="545" spans="1:69" s="41" customFormat="1" ht="12.75">
      <c r="A545" s="23"/>
      <c r="B545" s="23" t="s">
        <v>926</v>
      </c>
      <c r="C545" s="24" t="s">
        <v>452</v>
      </c>
      <c r="D545" s="25" t="s">
        <v>52</v>
      </c>
      <c r="E545" s="26">
        <v>7.09</v>
      </c>
      <c r="F545" s="26">
        <v>7.4445</v>
      </c>
      <c r="G545" s="27">
        <v>8.18895</v>
      </c>
      <c r="H545" s="27">
        <v>8.979183674999998</v>
      </c>
      <c r="I545" s="28" t="s">
        <v>100</v>
      </c>
      <c r="J545" s="29">
        <f t="shared" si="539"/>
        <v>5</v>
      </c>
      <c r="K545" s="29">
        <f t="shared" si="540"/>
        <v>10.000000000000014</v>
      </c>
      <c r="L545" s="30">
        <f t="shared" si="541"/>
        <v>9.08154555</v>
      </c>
      <c r="M545" s="30">
        <f t="shared" si="542"/>
        <v>9.4009146</v>
      </c>
      <c r="N545" s="31">
        <f t="shared" si="543"/>
        <v>8.295406349999999</v>
      </c>
      <c r="O545" s="31">
        <f t="shared" si="544"/>
        <v>9.662961</v>
      </c>
      <c r="P545" s="31">
        <f t="shared" si="545"/>
        <v>10.318076999999999</v>
      </c>
      <c r="Q545" s="31">
        <f t="shared" si="546"/>
        <v>9.319025100000001</v>
      </c>
      <c r="R545" s="31">
        <f t="shared" si="547"/>
        <v>10.29351015</v>
      </c>
      <c r="S545" s="31">
        <f t="shared" si="548"/>
        <v>11.280278625000001</v>
      </c>
      <c r="T545" s="36">
        <f t="shared" si="549"/>
        <v>8.979183674999998</v>
      </c>
      <c r="U545" s="32"/>
      <c r="V545" s="32"/>
      <c r="W545" s="20"/>
      <c r="X545" s="20"/>
      <c r="Y545" s="20"/>
      <c r="Z545" s="20"/>
      <c r="AA545" s="20"/>
      <c r="AB545" s="21"/>
      <c r="AC545" s="20"/>
      <c r="AD545" s="20"/>
      <c r="AE545" s="45"/>
      <c r="AF545" s="45"/>
      <c r="AG545" s="45"/>
      <c r="AH545" s="45"/>
      <c r="AI545" s="45"/>
      <c r="AJ545" s="45"/>
      <c r="AK545" s="35"/>
      <c r="AL545" s="42"/>
      <c r="AM545" s="42"/>
      <c r="AN545" s="42"/>
      <c r="AO545" s="42"/>
      <c r="AP545" s="42"/>
      <c r="AQ545" s="42"/>
      <c r="AR545" s="42"/>
      <c r="AS545" s="42"/>
      <c r="AT545" s="42"/>
      <c r="AU545" s="42"/>
      <c r="AV545" s="42"/>
      <c r="AW545" s="42"/>
      <c r="AX545" s="42"/>
      <c r="AY545" s="42"/>
      <c r="AZ545" s="42"/>
      <c r="BA545" s="42"/>
      <c r="BB545" s="42"/>
      <c r="BC545" s="42"/>
      <c r="BD545" s="42"/>
      <c r="BE545" s="42"/>
      <c r="BF545" s="42"/>
      <c r="BG545" s="42"/>
      <c r="BH545" s="42"/>
      <c r="BI545" s="42"/>
      <c r="BJ545" s="42"/>
      <c r="BK545" s="42"/>
      <c r="BL545" s="42"/>
      <c r="BM545" s="42"/>
      <c r="BN545" s="42"/>
      <c r="BO545" s="42"/>
      <c r="BP545" s="42"/>
      <c r="BQ545" s="42"/>
    </row>
    <row r="546" spans="1:69" s="41" customFormat="1" ht="12.75">
      <c r="A546" s="23"/>
      <c r="B546" s="23" t="s">
        <v>927</v>
      </c>
      <c r="C546" s="24" t="s">
        <v>454</v>
      </c>
      <c r="D546" s="25" t="s">
        <v>52</v>
      </c>
      <c r="E546" s="26">
        <v>9.36</v>
      </c>
      <c r="F546" s="26">
        <v>9.828</v>
      </c>
      <c r="G546" s="27">
        <v>10.8108</v>
      </c>
      <c r="H546" s="27">
        <v>11.854042199999999</v>
      </c>
      <c r="I546" s="28" t="s">
        <v>100</v>
      </c>
      <c r="J546" s="29">
        <f t="shared" si="539"/>
        <v>5</v>
      </c>
      <c r="K546" s="29">
        <f t="shared" si="540"/>
        <v>10.000000000000014</v>
      </c>
      <c r="L546" s="30">
        <f t="shared" si="541"/>
        <v>11.9891772</v>
      </c>
      <c r="M546" s="30">
        <f t="shared" si="542"/>
        <v>12.4107984</v>
      </c>
      <c r="N546" s="31">
        <f t="shared" si="543"/>
        <v>10.9513404</v>
      </c>
      <c r="O546" s="31">
        <f t="shared" si="544"/>
        <v>12.756744</v>
      </c>
      <c r="P546" s="31">
        <f t="shared" si="545"/>
        <v>13.621607999999998</v>
      </c>
      <c r="Q546" s="31">
        <f t="shared" si="546"/>
        <v>12.3026904</v>
      </c>
      <c r="R546" s="31">
        <f t="shared" si="547"/>
        <v>13.589175599999999</v>
      </c>
      <c r="S546" s="31">
        <f t="shared" si="548"/>
        <v>14.891877</v>
      </c>
      <c r="T546" s="36">
        <f t="shared" si="549"/>
        <v>11.854042199999999</v>
      </c>
      <c r="U546" s="32"/>
      <c r="V546" s="32"/>
      <c r="W546" s="20"/>
      <c r="X546" s="20"/>
      <c r="Y546" s="20"/>
      <c r="Z546" s="20"/>
      <c r="AA546" s="20"/>
      <c r="AB546" s="21"/>
      <c r="AC546" s="20"/>
      <c r="AD546" s="20"/>
      <c r="AE546" s="45"/>
      <c r="AF546" s="45"/>
      <c r="AG546" s="45"/>
      <c r="AH546" s="45"/>
      <c r="AI546" s="45"/>
      <c r="AJ546" s="45"/>
      <c r="AK546" s="35"/>
      <c r="AL546" s="42"/>
      <c r="AM546" s="42"/>
      <c r="AN546" s="42"/>
      <c r="AO546" s="42"/>
      <c r="AP546" s="42"/>
      <c r="AQ546" s="42"/>
      <c r="AR546" s="42"/>
      <c r="AS546" s="42"/>
      <c r="AT546" s="42"/>
      <c r="AU546" s="42"/>
      <c r="AV546" s="42"/>
      <c r="AW546" s="42"/>
      <c r="AX546" s="42"/>
      <c r="AY546" s="42"/>
      <c r="AZ546" s="42"/>
      <c r="BA546" s="42"/>
      <c r="BB546" s="42"/>
      <c r="BC546" s="42"/>
      <c r="BD546" s="42"/>
      <c r="BE546" s="42"/>
      <c r="BF546" s="42"/>
      <c r="BG546" s="42"/>
      <c r="BH546" s="42"/>
      <c r="BI546" s="42"/>
      <c r="BJ546" s="42"/>
      <c r="BK546" s="42"/>
      <c r="BL546" s="42"/>
      <c r="BM546" s="42"/>
      <c r="BN546" s="42"/>
      <c r="BO546" s="42"/>
      <c r="BP546" s="42"/>
      <c r="BQ546" s="42"/>
    </row>
    <row r="547" spans="1:69" s="41" customFormat="1" ht="12.75">
      <c r="A547" s="23"/>
      <c r="B547" s="23" t="s">
        <v>928</v>
      </c>
      <c r="C547" s="24" t="s">
        <v>456</v>
      </c>
      <c r="D547" s="25" t="s">
        <v>52</v>
      </c>
      <c r="E547" s="26">
        <v>10.52</v>
      </c>
      <c r="F547" s="26">
        <v>11.046</v>
      </c>
      <c r="G547" s="27">
        <v>12.1506</v>
      </c>
      <c r="H547" s="27">
        <v>13.3231329</v>
      </c>
      <c r="I547" s="28" t="s">
        <v>100</v>
      </c>
      <c r="J547" s="29">
        <f t="shared" si="539"/>
        <v>5</v>
      </c>
      <c r="K547" s="29">
        <f t="shared" si="540"/>
        <v>10.000000000000014</v>
      </c>
      <c r="L547" s="30">
        <f t="shared" si="541"/>
        <v>13.4750154</v>
      </c>
      <c r="M547" s="30">
        <f t="shared" si="542"/>
        <v>13.948888799999999</v>
      </c>
      <c r="N547" s="31">
        <f t="shared" si="543"/>
        <v>12.308557799999999</v>
      </c>
      <c r="O547" s="31">
        <f t="shared" si="544"/>
        <v>14.337708</v>
      </c>
      <c r="P547" s="31">
        <f t="shared" si="545"/>
        <v>15.309756</v>
      </c>
      <c r="Q547" s="31">
        <f t="shared" si="546"/>
        <v>13.8273828</v>
      </c>
      <c r="R547" s="31">
        <f t="shared" si="547"/>
        <v>15.2733042</v>
      </c>
      <c r="S547" s="31">
        <f t="shared" si="548"/>
        <v>16.7374515</v>
      </c>
      <c r="T547" s="36">
        <f t="shared" si="549"/>
        <v>13.3231329</v>
      </c>
      <c r="U547" s="32"/>
      <c r="V547" s="32"/>
      <c r="W547" s="20"/>
      <c r="X547" s="20"/>
      <c r="Y547" s="20"/>
      <c r="Z547" s="20"/>
      <c r="AA547" s="20"/>
      <c r="AB547" s="21"/>
      <c r="AC547" s="20"/>
      <c r="AD547" s="20"/>
      <c r="AE547" s="45"/>
      <c r="AF547" s="45"/>
      <c r="AG547" s="45"/>
      <c r="AH547" s="45"/>
      <c r="AI547" s="45"/>
      <c r="AJ547" s="45"/>
      <c r="AK547" s="35"/>
      <c r="AL547" s="42"/>
      <c r="AM547" s="42"/>
      <c r="AN547" s="42"/>
      <c r="AO547" s="42"/>
      <c r="AP547" s="42"/>
      <c r="AQ547" s="42"/>
      <c r="AR547" s="42"/>
      <c r="AS547" s="42"/>
      <c r="AT547" s="42"/>
      <c r="AU547" s="42"/>
      <c r="AV547" s="42"/>
      <c r="AW547" s="42"/>
      <c r="AX547" s="42"/>
      <c r="AY547" s="42"/>
      <c r="AZ547" s="42"/>
      <c r="BA547" s="42"/>
      <c r="BB547" s="42"/>
      <c r="BC547" s="42"/>
      <c r="BD547" s="42"/>
      <c r="BE547" s="42"/>
      <c r="BF547" s="42"/>
      <c r="BG547" s="42"/>
      <c r="BH547" s="42"/>
      <c r="BI547" s="42"/>
      <c r="BJ547" s="42"/>
      <c r="BK547" s="42"/>
      <c r="BL547" s="42"/>
      <c r="BM547" s="42"/>
      <c r="BN547" s="42"/>
      <c r="BO547" s="42"/>
      <c r="BP547" s="42"/>
      <c r="BQ547" s="42"/>
    </row>
    <row r="548" spans="1:69" s="41" customFormat="1" ht="12.75">
      <c r="A548" s="23"/>
      <c r="B548" s="23" t="s">
        <v>929</v>
      </c>
      <c r="C548" s="24" t="s">
        <v>458</v>
      </c>
      <c r="D548" s="25" t="s">
        <v>52</v>
      </c>
      <c r="E548" s="26">
        <v>12.38</v>
      </c>
      <c r="F548" s="26">
        <v>12.999</v>
      </c>
      <c r="G548" s="27">
        <v>14.2989</v>
      </c>
      <c r="H548" s="27">
        <v>15.67874385</v>
      </c>
      <c r="I548" s="28" t="s">
        <v>100</v>
      </c>
      <c r="J548" s="29">
        <f t="shared" si="539"/>
        <v>5</v>
      </c>
      <c r="K548" s="29">
        <f t="shared" si="540"/>
        <v>9.999999999999986</v>
      </c>
      <c r="L548" s="30">
        <f t="shared" si="541"/>
        <v>15.8574801</v>
      </c>
      <c r="M548" s="30">
        <f t="shared" si="542"/>
        <v>16.415137199999997</v>
      </c>
      <c r="N548" s="31">
        <f t="shared" si="543"/>
        <v>14.484785700000002</v>
      </c>
      <c r="O548" s="31">
        <f t="shared" si="544"/>
        <v>16.872702</v>
      </c>
      <c r="P548" s="31">
        <f t="shared" si="545"/>
        <v>18.016614</v>
      </c>
      <c r="Q548" s="31">
        <f t="shared" si="546"/>
        <v>16.2721482</v>
      </c>
      <c r="R548" s="31">
        <f t="shared" si="547"/>
        <v>17.973717300000004</v>
      </c>
      <c r="S548" s="31">
        <f t="shared" si="548"/>
        <v>19.69673475</v>
      </c>
      <c r="T548" s="36">
        <f t="shared" si="549"/>
        <v>15.67874385</v>
      </c>
      <c r="U548" s="32"/>
      <c r="V548" s="32"/>
      <c r="W548" s="20"/>
      <c r="X548" s="20"/>
      <c r="Y548" s="20"/>
      <c r="Z548" s="20"/>
      <c r="AA548" s="20"/>
      <c r="AB548" s="21"/>
      <c r="AC548" s="20"/>
      <c r="AD548" s="20"/>
      <c r="AE548" s="45"/>
      <c r="AF548" s="45"/>
      <c r="AG548" s="45"/>
      <c r="AH548" s="45"/>
      <c r="AI548" s="45"/>
      <c r="AJ548" s="45"/>
      <c r="AK548" s="35"/>
      <c r="AL548" s="42"/>
      <c r="AM548" s="42"/>
      <c r="AN548" s="42"/>
      <c r="AO548" s="42"/>
      <c r="AP548" s="42"/>
      <c r="AQ548" s="42"/>
      <c r="AR548" s="42"/>
      <c r="AS548" s="42"/>
      <c r="AT548" s="42"/>
      <c r="AU548" s="42"/>
      <c r="AV548" s="42"/>
      <c r="AW548" s="42"/>
      <c r="AX548" s="42"/>
      <c r="AY548" s="42"/>
      <c r="AZ548" s="42"/>
      <c r="BA548" s="42"/>
      <c r="BB548" s="42"/>
      <c r="BC548" s="42"/>
      <c r="BD548" s="42"/>
      <c r="BE548" s="42"/>
      <c r="BF548" s="42"/>
      <c r="BG548" s="42"/>
      <c r="BH548" s="42"/>
      <c r="BI548" s="42"/>
      <c r="BJ548" s="42"/>
      <c r="BK548" s="42"/>
      <c r="BL548" s="42"/>
      <c r="BM548" s="42"/>
      <c r="BN548" s="42"/>
      <c r="BO548" s="42"/>
      <c r="BP548" s="42"/>
      <c r="BQ548" s="42"/>
    </row>
    <row r="549" spans="1:69" s="41" customFormat="1" ht="12.75">
      <c r="A549" s="23"/>
      <c r="B549" s="23" t="s">
        <v>930</v>
      </c>
      <c r="C549" s="24" t="s">
        <v>460</v>
      </c>
      <c r="D549" s="25" t="s">
        <v>52</v>
      </c>
      <c r="E549" s="26">
        <v>14.9</v>
      </c>
      <c r="F549" s="26">
        <v>15.645</v>
      </c>
      <c r="G549" s="27">
        <v>17.2095</v>
      </c>
      <c r="H549" s="27">
        <v>18.87021675</v>
      </c>
      <c r="I549" s="28" t="s">
        <v>100</v>
      </c>
      <c r="J549" s="29">
        <f t="shared" si="539"/>
        <v>5</v>
      </c>
      <c r="K549" s="29">
        <f t="shared" si="540"/>
        <v>9.999999999999986</v>
      </c>
      <c r="L549" s="30">
        <f t="shared" si="541"/>
        <v>19.0853355</v>
      </c>
      <c r="M549" s="30">
        <f t="shared" si="542"/>
        <v>19.756505999999998</v>
      </c>
      <c r="N549" s="31">
        <f t="shared" si="543"/>
        <v>17.4332235</v>
      </c>
      <c r="O549" s="31">
        <f t="shared" si="544"/>
        <v>20.30721</v>
      </c>
      <c r="P549" s="31">
        <f t="shared" si="545"/>
        <v>21.68397</v>
      </c>
      <c r="Q549" s="31">
        <f t="shared" si="546"/>
        <v>19.584411</v>
      </c>
      <c r="R549" s="31">
        <f t="shared" si="547"/>
        <v>21.632341500000003</v>
      </c>
      <c r="S549" s="31">
        <f t="shared" si="548"/>
        <v>23.70608625</v>
      </c>
      <c r="T549" s="36">
        <f t="shared" si="549"/>
        <v>18.87021675</v>
      </c>
      <c r="U549" s="32"/>
      <c r="V549" s="32"/>
      <c r="W549" s="20"/>
      <c r="X549" s="20"/>
      <c r="Y549" s="20"/>
      <c r="Z549" s="20"/>
      <c r="AA549" s="20"/>
      <c r="AB549" s="21"/>
      <c r="AC549" s="20"/>
      <c r="AD549" s="20"/>
      <c r="AE549" s="45"/>
      <c r="AF549" s="45"/>
      <c r="AG549" s="45"/>
      <c r="AH549" s="45"/>
      <c r="AI549" s="45"/>
      <c r="AJ549" s="45"/>
      <c r="AK549" s="35"/>
      <c r="AL549" s="42"/>
      <c r="AM549" s="42"/>
      <c r="AN549" s="42"/>
      <c r="AO549" s="42"/>
      <c r="AP549" s="42"/>
      <c r="AQ549" s="42"/>
      <c r="AR549" s="42"/>
      <c r="AS549" s="42"/>
      <c r="AT549" s="42"/>
      <c r="AU549" s="42"/>
      <c r="AV549" s="42"/>
      <c r="AW549" s="42"/>
      <c r="AX549" s="42"/>
      <c r="AY549" s="42"/>
      <c r="AZ549" s="42"/>
      <c r="BA549" s="42"/>
      <c r="BB549" s="42"/>
      <c r="BC549" s="42"/>
      <c r="BD549" s="42"/>
      <c r="BE549" s="42"/>
      <c r="BF549" s="42"/>
      <c r="BG549" s="42"/>
      <c r="BH549" s="42"/>
      <c r="BI549" s="42"/>
      <c r="BJ549" s="42"/>
      <c r="BK549" s="42"/>
      <c r="BL549" s="42"/>
      <c r="BM549" s="42"/>
      <c r="BN549" s="42"/>
      <c r="BO549" s="42"/>
      <c r="BP549" s="42"/>
      <c r="BQ549" s="42"/>
    </row>
    <row r="550" spans="1:69" s="41" customFormat="1" ht="12.75">
      <c r="A550" s="23"/>
      <c r="B550" s="23" t="s">
        <v>931</v>
      </c>
      <c r="C550" s="24" t="s">
        <v>462</v>
      </c>
      <c r="D550" s="25" t="s">
        <v>52</v>
      </c>
      <c r="E550" s="26">
        <v>17.34</v>
      </c>
      <c r="F550" s="26">
        <v>18.207</v>
      </c>
      <c r="G550" s="27">
        <v>20.0277</v>
      </c>
      <c r="H550" s="27">
        <v>21.96037305</v>
      </c>
      <c r="I550" s="28" t="s">
        <v>100</v>
      </c>
      <c r="J550" s="29">
        <f t="shared" si="539"/>
        <v>5</v>
      </c>
      <c r="K550" s="29">
        <f t="shared" si="540"/>
        <v>9.999999999999986</v>
      </c>
      <c r="L550" s="30">
        <f t="shared" si="541"/>
        <v>22.210719299999997</v>
      </c>
      <c r="M550" s="30">
        <f t="shared" si="542"/>
        <v>22.991799599999997</v>
      </c>
      <c r="N550" s="31">
        <f t="shared" si="543"/>
        <v>20.288060100000003</v>
      </c>
      <c r="O550" s="31">
        <f t="shared" si="544"/>
        <v>23.632686000000003</v>
      </c>
      <c r="P550" s="31">
        <f t="shared" si="545"/>
        <v>25.234902</v>
      </c>
      <c r="Q550" s="31">
        <f t="shared" si="546"/>
        <v>22.7915226</v>
      </c>
      <c r="R550" s="31">
        <f t="shared" si="547"/>
        <v>25.174818900000005</v>
      </c>
      <c r="S550" s="31">
        <f t="shared" si="548"/>
        <v>27.588156750000003</v>
      </c>
      <c r="T550" s="36">
        <f t="shared" si="549"/>
        <v>21.96037305</v>
      </c>
      <c r="U550" s="32"/>
      <c r="V550" s="32"/>
      <c r="W550" s="20"/>
      <c r="X550" s="20"/>
      <c r="Y550" s="20"/>
      <c r="Z550" s="20"/>
      <c r="AA550" s="20"/>
      <c r="AB550" s="21"/>
      <c r="AC550" s="20"/>
      <c r="AD550" s="20"/>
      <c r="AE550" s="45"/>
      <c r="AF550" s="45"/>
      <c r="AG550" s="45"/>
      <c r="AH550" s="45"/>
      <c r="AI550" s="45"/>
      <c r="AJ550" s="45"/>
      <c r="AK550" s="35"/>
      <c r="AL550" s="42"/>
      <c r="AM550" s="42"/>
      <c r="AN550" s="42"/>
      <c r="AO550" s="42"/>
      <c r="AP550" s="42"/>
      <c r="AQ550" s="42"/>
      <c r="AR550" s="42"/>
      <c r="AS550" s="42"/>
      <c r="AT550" s="42"/>
      <c r="AU550" s="42"/>
      <c r="AV550" s="42"/>
      <c r="AW550" s="42"/>
      <c r="AX550" s="42"/>
      <c r="AY550" s="42"/>
      <c r="AZ550" s="42"/>
      <c r="BA550" s="42"/>
      <c r="BB550" s="42"/>
      <c r="BC550" s="42"/>
      <c r="BD550" s="42"/>
      <c r="BE550" s="42"/>
      <c r="BF550" s="42"/>
      <c r="BG550" s="42"/>
      <c r="BH550" s="42"/>
      <c r="BI550" s="42"/>
      <c r="BJ550" s="42"/>
      <c r="BK550" s="42"/>
      <c r="BL550" s="42"/>
      <c r="BM550" s="42"/>
      <c r="BN550" s="42"/>
      <c r="BO550" s="42"/>
      <c r="BP550" s="42"/>
      <c r="BQ550" s="42"/>
    </row>
    <row r="551" spans="1:69" s="41" customFormat="1" ht="12.75">
      <c r="A551" s="23"/>
      <c r="B551" s="23" t="s">
        <v>932</v>
      </c>
      <c r="C551" s="24" t="s">
        <v>464</v>
      </c>
      <c r="D551" s="25" t="s">
        <v>52</v>
      </c>
      <c r="E551" s="26">
        <v>22.39</v>
      </c>
      <c r="F551" s="26">
        <v>23.5095</v>
      </c>
      <c r="G551" s="27">
        <v>25.86045</v>
      </c>
      <c r="H551" s="27">
        <v>28.355983424999998</v>
      </c>
      <c r="I551" s="28" t="s">
        <v>100</v>
      </c>
      <c r="J551" s="29">
        <f t="shared" si="539"/>
        <v>5</v>
      </c>
      <c r="K551" s="29">
        <f t="shared" si="540"/>
        <v>10.000000000000014</v>
      </c>
      <c r="L551" s="30">
        <f t="shared" si="541"/>
        <v>28.67923905</v>
      </c>
      <c r="M551" s="30">
        <f t="shared" si="542"/>
        <v>29.6877966</v>
      </c>
      <c r="N551" s="31">
        <f t="shared" si="543"/>
        <v>26.196635849999996</v>
      </c>
      <c r="O551" s="31">
        <f t="shared" si="544"/>
        <v>30.515330999999996</v>
      </c>
      <c r="P551" s="31">
        <f t="shared" si="545"/>
        <v>32.584167</v>
      </c>
      <c r="Q551" s="31">
        <f t="shared" si="546"/>
        <v>29.429192099999998</v>
      </c>
      <c r="R551" s="31">
        <f t="shared" si="547"/>
        <v>32.50658565</v>
      </c>
      <c r="S551" s="31">
        <f t="shared" si="548"/>
        <v>35.622769874999996</v>
      </c>
      <c r="T551" s="36">
        <f t="shared" si="549"/>
        <v>28.355983424999998</v>
      </c>
      <c r="U551" s="32"/>
      <c r="V551" s="32"/>
      <c r="W551" s="20"/>
      <c r="X551" s="20"/>
      <c r="Y551" s="20"/>
      <c r="Z551" s="20"/>
      <c r="AA551" s="20"/>
      <c r="AB551" s="21"/>
      <c r="AC551" s="20"/>
      <c r="AD551" s="20"/>
      <c r="AE551" s="45"/>
      <c r="AF551" s="45"/>
      <c r="AG551" s="45"/>
      <c r="AH551" s="45"/>
      <c r="AI551" s="45"/>
      <c r="AJ551" s="45"/>
      <c r="AK551" s="35"/>
      <c r="AL551" s="42"/>
      <c r="AM551" s="42"/>
      <c r="AN551" s="42"/>
      <c r="AO551" s="42"/>
      <c r="AP551" s="42"/>
      <c r="AQ551" s="42"/>
      <c r="AR551" s="42"/>
      <c r="AS551" s="42"/>
      <c r="AT551" s="42"/>
      <c r="AU551" s="42"/>
      <c r="AV551" s="42"/>
      <c r="AW551" s="42"/>
      <c r="AX551" s="42"/>
      <c r="AY551" s="42"/>
      <c r="AZ551" s="42"/>
      <c r="BA551" s="42"/>
      <c r="BB551" s="42"/>
      <c r="BC551" s="42"/>
      <c r="BD551" s="42"/>
      <c r="BE551" s="42"/>
      <c r="BF551" s="42"/>
      <c r="BG551" s="42"/>
      <c r="BH551" s="42"/>
      <c r="BI551" s="42"/>
      <c r="BJ551" s="42"/>
      <c r="BK551" s="42"/>
      <c r="BL551" s="42"/>
      <c r="BM551" s="42"/>
      <c r="BN551" s="42"/>
      <c r="BO551" s="42"/>
      <c r="BP551" s="42"/>
      <c r="BQ551" s="42"/>
    </row>
    <row r="552" spans="1:69" s="41" customFormat="1" ht="12.75">
      <c r="A552" s="23"/>
      <c r="B552" s="23" t="s">
        <v>933</v>
      </c>
      <c r="C552" s="24" t="s">
        <v>466</v>
      </c>
      <c r="D552" s="25" t="s">
        <v>52</v>
      </c>
      <c r="E552" s="26">
        <v>26.79</v>
      </c>
      <c r="F552" s="26">
        <v>28.1295</v>
      </c>
      <c r="G552" s="27">
        <v>30.94245</v>
      </c>
      <c r="H552" s="27">
        <v>33.928396424999995</v>
      </c>
      <c r="I552" s="28" t="s">
        <v>100</v>
      </c>
      <c r="J552" s="29">
        <f t="shared" si="539"/>
        <v>5</v>
      </c>
      <c r="K552" s="29">
        <f t="shared" si="540"/>
        <v>10.000000000000014</v>
      </c>
      <c r="L552" s="30">
        <f t="shared" si="541"/>
        <v>34.31517705</v>
      </c>
      <c r="M552" s="30">
        <f t="shared" si="542"/>
        <v>35.5219326</v>
      </c>
      <c r="N552" s="31">
        <f t="shared" si="543"/>
        <v>31.344701849999996</v>
      </c>
      <c r="O552" s="31">
        <f t="shared" si="544"/>
        <v>36.512091</v>
      </c>
      <c r="P552" s="31">
        <f t="shared" si="545"/>
        <v>38.987486999999994</v>
      </c>
      <c r="Q552" s="31">
        <f t="shared" si="546"/>
        <v>35.2125081</v>
      </c>
      <c r="R552" s="31">
        <f t="shared" si="547"/>
        <v>38.89465965</v>
      </c>
      <c r="S552" s="31">
        <f t="shared" si="548"/>
        <v>42.623224875000005</v>
      </c>
      <c r="T552" s="36">
        <f t="shared" si="549"/>
        <v>33.928396424999995</v>
      </c>
      <c r="U552" s="32"/>
      <c r="V552" s="32"/>
      <c r="W552" s="20"/>
      <c r="X552" s="20"/>
      <c r="Y552" s="20"/>
      <c r="Z552" s="20"/>
      <c r="AA552" s="20"/>
      <c r="AB552" s="21"/>
      <c r="AC552" s="20"/>
      <c r="AD552" s="20"/>
      <c r="AE552" s="45"/>
      <c r="AF552" s="45"/>
      <c r="AG552" s="45"/>
      <c r="AH552" s="45"/>
      <c r="AI552" s="45"/>
      <c r="AJ552" s="45"/>
      <c r="AK552" s="35"/>
      <c r="AL552" s="42"/>
      <c r="AM552" s="42"/>
      <c r="AN552" s="42"/>
      <c r="AO552" s="42"/>
      <c r="AP552" s="42"/>
      <c r="AQ552" s="42"/>
      <c r="AR552" s="42"/>
      <c r="AS552" s="42"/>
      <c r="AT552" s="42"/>
      <c r="AU552" s="42"/>
      <c r="AV552" s="42"/>
      <c r="AW552" s="42"/>
      <c r="AX552" s="42"/>
      <c r="AY552" s="42"/>
      <c r="AZ552" s="42"/>
      <c r="BA552" s="42"/>
      <c r="BB552" s="42"/>
      <c r="BC552" s="42"/>
      <c r="BD552" s="42"/>
      <c r="BE552" s="42"/>
      <c r="BF552" s="42"/>
      <c r="BG552" s="42"/>
      <c r="BH552" s="42"/>
      <c r="BI552" s="42"/>
      <c r="BJ552" s="42"/>
      <c r="BK552" s="42"/>
      <c r="BL552" s="42"/>
      <c r="BM552" s="42"/>
      <c r="BN552" s="42"/>
      <c r="BO552" s="42"/>
      <c r="BP552" s="42"/>
      <c r="BQ552" s="42"/>
    </row>
    <row r="553" spans="1:69" s="41" customFormat="1" ht="12.75">
      <c r="A553" s="23"/>
      <c r="B553" s="23" t="s">
        <v>934</v>
      </c>
      <c r="C553" s="24" t="s">
        <v>468</v>
      </c>
      <c r="D553" s="25" t="s">
        <v>52</v>
      </c>
      <c r="E553" s="26">
        <v>30.95</v>
      </c>
      <c r="F553" s="26">
        <v>32.4975</v>
      </c>
      <c r="G553" s="27">
        <v>35.74725</v>
      </c>
      <c r="H553" s="27">
        <v>39.196859625</v>
      </c>
      <c r="I553" s="28" t="s">
        <v>100</v>
      </c>
      <c r="J553" s="29">
        <f t="shared" si="539"/>
        <v>5</v>
      </c>
      <c r="K553" s="29">
        <f t="shared" si="540"/>
        <v>9.999999999999986</v>
      </c>
      <c r="L553" s="30">
        <f t="shared" si="541"/>
        <v>39.64370025</v>
      </c>
      <c r="M553" s="30">
        <f t="shared" si="542"/>
        <v>41.037842999999995</v>
      </c>
      <c r="N553" s="31">
        <f t="shared" si="543"/>
        <v>36.21196425000001</v>
      </c>
      <c r="O553" s="31">
        <f t="shared" si="544"/>
        <v>42.181755</v>
      </c>
      <c r="P553" s="31">
        <f t="shared" si="545"/>
        <v>45.041535</v>
      </c>
      <c r="Q553" s="31">
        <f t="shared" si="546"/>
        <v>40.6803705</v>
      </c>
      <c r="R553" s="31">
        <f t="shared" si="547"/>
        <v>44.93429325000001</v>
      </c>
      <c r="S553" s="31">
        <f t="shared" si="548"/>
        <v>49.241836875000004</v>
      </c>
      <c r="T553" s="36">
        <f t="shared" si="549"/>
        <v>39.196859625</v>
      </c>
      <c r="U553" s="32"/>
      <c r="V553" s="32"/>
      <c r="W553" s="20"/>
      <c r="X553" s="20"/>
      <c r="Y553" s="20"/>
      <c r="Z553" s="20"/>
      <c r="AA553" s="20"/>
      <c r="AB553" s="21"/>
      <c r="AC553" s="20"/>
      <c r="AD553" s="20"/>
      <c r="AE553" s="45"/>
      <c r="AF553" s="45"/>
      <c r="AG553" s="45"/>
      <c r="AH553" s="45"/>
      <c r="AI553" s="45"/>
      <c r="AJ553" s="45"/>
      <c r="AK553" s="35"/>
      <c r="AL553" s="42"/>
      <c r="AM553" s="42"/>
      <c r="AN553" s="42"/>
      <c r="AO553" s="42"/>
      <c r="AP553" s="42"/>
      <c r="AQ553" s="42"/>
      <c r="AR553" s="42"/>
      <c r="AS553" s="42"/>
      <c r="AT553" s="42"/>
      <c r="AU553" s="42"/>
      <c r="AV553" s="42"/>
      <c r="AW553" s="42"/>
      <c r="AX553" s="42"/>
      <c r="AY553" s="42"/>
      <c r="AZ553" s="42"/>
      <c r="BA553" s="42"/>
      <c r="BB553" s="42"/>
      <c r="BC553" s="42"/>
      <c r="BD553" s="42"/>
      <c r="BE553" s="42"/>
      <c r="BF553" s="42"/>
      <c r="BG553" s="42"/>
      <c r="BH553" s="42"/>
      <c r="BI553" s="42"/>
      <c r="BJ553" s="42"/>
      <c r="BK553" s="42"/>
      <c r="BL553" s="42"/>
      <c r="BM553" s="42"/>
      <c r="BN553" s="42"/>
      <c r="BO553" s="42"/>
      <c r="BP553" s="42"/>
      <c r="BQ553" s="42"/>
    </row>
    <row r="554" spans="1:69" s="41" customFormat="1" ht="12.75">
      <c r="A554" s="23"/>
      <c r="B554" s="23" t="s">
        <v>935</v>
      </c>
      <c r="C554" s="24" t="s">
        <v>470</v>
      </c>
      <c r="D554" s="25" t="s">
        <v>52</v>
      </c>
      <c r="E554" s="26">
        <v>38.63</v>
      </c>
      <c r="F554" s="26">
        <v>40.5615</v>
      </c>
      <c r="G554" s="27">
        <v>44.61765</v>
      </c>
      <c r="H554" s="27">
        <v>48.923253225</v>
      </c>
      <c r="I554" s="28" t="s">
        <v>100</v>
      </c>
      <c r="J554" s="29">
        <f t="shared" si="539"/>
        <v>5</v>
      </c>
      <c r="K554" s="29">
        <f t="shared" si="540"/>
        <v>9.999999999999986</v>
      </c>
      <c r="L554" s="30">
        <f t="shared" si="541"/>
        <v>49.48097385</v>
      </c>
      <c r="M554" s="30">
        <f t="shared" si="542"/>
        <v>51.22106219999999</v>
      </c>
      <c r="N554" s="31">
        <f t="shared" si="543"/>
        <v>45.19767945</v>
      </c>
      <c r="O554" s="31">
        <f t="shared" si="544"/>
        <v>52.648827000000004</v>
      </c>
      <c r="P554" s="31">
        <f t="shared" si="545"/>
        <v>56.218239000000004</v>
      </c>
      <c r="Q554" s="31">
        <f t="shared" si="546"/>
        <v>50.774885700000006</v>
      </c>
      <c r="R554" s="31">
        <f t="shared" si="547"/>
        <v>56.084386050000006</v>
      </c>
      <c r="S554" s="31">
        <f t="shared" si="548"/>
        <v>61.460812875</v>
      </c>
      <c r="T554" s="36">
        <f t="shared" si="549"/>
        <v>48.923253225</v>
      </c>
      <c r="U554" s="32"/>
      <c r="V554" s="32"/>
      <c r="W554" s="43"/>
      <c r="X554" s="43"/>
      <c r="Y554" s="43"/>
      <c r="Z554" s="43"/>
      <c r="AA554" s="43"/>
      <c r="AB554" s="44"/>
      <c r="AC554" s="43"/>
      <c r="AD554" s="43"/>
      <c r="AE554" s="45"/>
      <c r="AF554" s="45"/>
      <c r="AG554" s="45"/>
      <c r="AH554" s="45"/>
      <c r="AI554" s="45"/>
      <c r="AJ554" s="45"/>
      <c r="AK554" s="35"/>
      <c r="AL554" s="42"/>
      <c r="AM554" s="42"/>
      <c r="AN554" s="42"/>
      <c r="AO554" s="42"/>
      <c r="AP554" s="42"/>
      <c r="AQ554" s="42"/>
      <c r="AR554" s="42"/>
      <c r="AS554" s="42"/>
      <c r="AT554" s="42"/>
      <c r="AU554" s="42"/>
      <c r="AV554" s="42"/>
      <c r="AW554" s="42"/>
      <c r="AX554" s="42"/>
      <c r="AY554" s="42"/>
      <c r="AZ554" s="42"/>
      <c r="BA554" s="42"/>
      <c r="BB554" s="42"/>
      <c r="BC554" s="42"/>
      <c r="BD554" s="42"/>
      <c r="BE554" s="42"/>
      <c r="BF554" s="42"/>
      <c r="BG554" s="42"/>
      <c r="BH554" s="42"/>
      <c r="BI554" s="42"/>
      <c r="BJ554" s="42"/>
      <c r="BK554" s="42"/>
      <c r="BL554" s="42"/>
      <c r="BM554" s="42"/>
      <c r="BN554" s="42"/>
      <c r="BO554" s="42"/>
      <c r="BP554" s="42"/>
      <c r="BQ554" s="42"/>
    </row>
    <row r="555" spans="1:69" s="41" customFormat="1" ht="12.75">
      <c r="A555" s="23"/>
      <c r="B555" s="23" t="s">
        <v>936</v>
      </c>
      <c r="C555" s="24" t="s">
        <v>472</v>
      </c>
      <c r="D555" s="25" t="s">
        <v>52</v>
      </c>
      <c r="E555" s="26">
        <v>47.88</v>
      </c>
      <c r="F555" s="26">
        <v>50.274</v>
      </c>
      <c r="G555" s="27">
        <v>55.3014</v>
      </c>
      <c r="H555" s="27">
        <v>60.637985099999995</v>
      </c>
      <c r="I555" s="28" t="s">
        <v>100</v>
      </c>
      <c r="J555" s="29">
        <f t="shared" si="539"/>
        <v>5</v>
      </c>
      <c r="K555" s="29">
        <f t="shared" si="540"/>
        <v>10.000000000000014</v>
      </c>
      <c r="L555" s="30">
        <f t="shared" si="541"/>
        <v>61.329252600000004</v>
      </c>
      <c r="M555" s="30">
        <f t="shared" si="542"/>
        <v>63.486007199999996</v>
      </c>
      <c r="N555" s="31">
        <f t="shared" si="543"/>
        <v>56.02031819999999</v>
      </c>
      <c r="O555" s="31">
        <f t="shared" si="544"/>
        <v>65.255652</v>
      </c>
      <c r="P555" s="31">
        <f t="shared" si="545"/>
        <v>69.67976399999999</v>
      </c>
      <c r="Q555" s="31">
        <f t="shared" si="546"/>
        <v>62.9329932</v>
      </c>
      <c r="R555" s="31">
        <f t="shared" si="547"/>
        <v>69.51385979999999</v>
      </c>
      <c r="S555" s="31">
        <f t="shared" si="548"/>
        <v>76.1776785</v>
      </c>
      <c r="T555" s="36">
        <f t="shared" si="549"/>
        <v>60.637985099999995</v>
      </c>
      <c r="U555" s="32"/>
      <c r="V555" s="32"/>
      <c r="W555" s="43"/>
      <c r="X555" s="43"/>
      <c r="Y555" s="43"/>
      <c r="Z555" s="43"/>
      <c r="AA555" s="43"/>
      <c r="AB555" s="44"/>
      <c r="AC555" s="43"/>
      <c r="AD555" s="43"/>
      <c r="AE555" s="45"/>
      <c r="AF555" s="45"/>
      <c r="AG555" s="45"/>
      <c r="AH555" s="45"/>
      <c r="AI555" s="45"/>
      <c r="AJ555" s="45"/>
      <c r="AK555" s="35"/>
      <c r="AL555" s="42"/>
      <c r="AM555" s="42"/>
      <c r="AN555" s="42"/>
      <c r="AO555" s="42"/>
      <c r="AP555" s="42"/>
      <c r="AQ555" s="42"/>
      <c r="AR555" s="42"/>
      <c r="AS555" s="42"/>
      <c r="AT555" s="42"/>
      <c r="AU555" s="42"/>
      <c r="AV555" s="42"/>
      <c r="AW555" s="42"/>
      <c r="AX555" s="42"/>
      <c r="AY555" s="42"/>
      <c r="AZ555" s="42"/>
      <c r="BA555" s="42"/>
      <c r="BB555" s="42"/>
      <c r="BC555" s="42"/>
      <c r="BD555" s="42"/>
      <c r="BE555" s="42"/>
      <c r="BF555" s="42"/>
      <c r="BG555" s="42"/>
      <c r="BH555" s="42"/>
      <c r="BI555" s="42"/>
      <c r="BJ555" s="42"/>
      <c r="BK555" s="42"/>
      <c r="BL555" s="42"/>
      <c r="BM555" s="42"/>
      <c r="BN555" s="42"/>
      <c r="BO555" s="42"/>
      <c r="BP555" s="42"/>
      <c r="BQ555" s="42"/>
    </row>
    <row r="556" spans="1:69" s="41" customFormat="1" ht="12.75">
      <c r="A556" s="23"/>
      <c r="B556" s="23" t="s">
        <v>937</v>
      </c>
      <c r="C556" s="24" t="s">
        <v>474</v>
      </c>
      <c r="D556" s="25" t="s">
        <v>52</v>
      </c>
      <c r="E556" s="26">
        <v>3.63</v>
      </c>
      <c r="F556" s="26">
        <v>3.8115</v>
      </c>
      <c r="G556" s="27">
        <v>4.19265</v>
      </c>
      <c r="H556" s="27">
        <v>4.597240725</v>
      </c>
      <c r="I556" s="28" t="s">
        <v>100</v>
      </c>
      <c r="J556" s="29">
        <f t="shared" si="539"/>
        <v>5</v>
      </c>
      <c r="K556" s="29">
        <f t="shared" si="540"/>
        <v>10.000000000000014</v>
      </c>
      <c r="L556" s="30">
        <f t="shared" si="541"/>
        <v>4.64964885</v>
      </c>
      <c r="M556" s="30">
        <f t="shared" si="542"/>
        <v>4.8131622</v>
      </c>
      <c r="N556" s="31">
        <f t="shared" si="543"/>
        <v>4.24715445</v>
      </c>
      <c r="O556" s="31">
        <f t="shared" si="544"/>
        <v>4.947327</v>
      </c>
      <c r="P556" s="31">
        <f t="shared" si="545"/>
        <v>5.282739</v>
      </c>
      <c r="Q556" s="31">
        <f t="shared" si="546"/>
        <v>4.7712357</v>
      </c>
      <c r="R556" s="31">
        <f t="shared" si="547"/>
        <v>5.2701610500000005</v>
      </c>
      <c r="S556" s="31">
        <f t="shared" si="548"/>
        <v>5.775375375</v>
      </c>
      <c r="T556" s="36">
        <f t="shared" si="549"/>
        <v>4.597240725</v>
      </c>
      <c r="U556" s="32"/>
      <c r="V556" s="32"/>
      <c r="W556" s="43"/>
      <c r="X556" s="43"/>
      <c r="Y556" s="43"/>
      <c r="Z556" s="43"/>
      <c r="AA556" s="43"/>
      <c r="AB556" s="44"/>
      <c r="AC556" s="43"/>
      <c r="AD556" s="43"/>
      <c r="AE556" s="45"/>
      <c r="AF556" s="45"/>
      <c r="AG556" s="45"/>
      <c r="AH556" s="45"/>
      <c r="AI556" s="45"/>
      <c r="AJ556" s="45"/>
      <c r="AK556" s="35"/>
      <c r="AL556" s="42"/>
      <c r="AM556" s="42"/>
      <c r="AN556" s="42"/>
      <c r="AO556" s="42"/>
      <c r="AP556" s="42"/>
      <c r="AQ556" s="42"/>
      <c r="AR556" s="42"/>
      <c r="AS556" s="42"/>
      <c r="AT556" s="42"/>
      <c r="AU556" s="42"/>
      <c r="AV556" s="42"/>
      <c r="AW556" s="42"/>
      <c r="AX556" s="42"/>
      <c r="AY556" s="42"/>
      <c r="AZ556" s="42"/>
      <c r="BA556" s="42"/>
      <c r="BB556" s="42"/>
      <c r="BC556" s="42"/>
      <c r="BD556" s="42"/>
      <c r="BE556" s="42"/>
      <c r="BF556" s="42"/>
      <c r="BG556" s="42"/>
      <c r="BH556" s="42"/>
      <c r="BI556" s="42"/>
      <c r="BJ556" s="42"/>
      <c r="BK556" s="42"/>
      <c r="BL556" s="42"/>
      <c r="BM556" s="42"/>
      <c r="BN556" s="42"/>
      <c r="BO556" s="42"/>
      <c r="BP556" s="42"/>
      <c r="BQ556" s="42"/>
    </row>
    <row r="557" spans="1:69" s="41" customFormat="1" ht="12.75">
      <c r="A557" s="23"/>
      <c r="B557" s="23" t="s">
        <v>938</v>
      </c>
      <c r="C557" s="24" t="s">
        <v>476</v>
      </c>
      <c r="D557" s="25" t="s">
        <v>52</v>
      </c>
      <c r="E557" s="26">
        <v>4.15</v>
      </c>
      <c r="F557" s="26">
        <v>4.3575</v>
      </c>
      <c r="G557" s="27">
        <v>4.79325</v>
      </c>
      <c r="H557" s="27">
        <v>5.255798625000001</v>
      </c>
      <c r="I557" s="28" t="s">
        <v>100</v>
      </c>
      <c r="J557" s="29">
        <f t="shared" si="539"/>
        <v>4.999999999999986</v>
      </c>
      <c r="K557" s="29">
        <f t="shared" si="540"/>
        <v>9.999999999999986</v>
      </c>
      <c r="L557" s="30">
        <f t="shared" si="541"/>
        <v>5.315714249999999</v>
      </c>
      <c r="M557" s="30">
        <f t="shared" si="542"/>
        <v>5.502650999999999</v>
      </c>
      <c r="N557" s="31">
        <f t="shared" si="543"/>
        <v>4.855562250000001</v>
      </c>
      <c r="O557" s="31">
        <f t="shared" si="544"/>
        <v>5.656035</v>
      </c>
      <c r="P557" s="31">
        <f t="shared" si="545"/>
        <v>6.0394950000000005</v>
      </c>
      <c r="Q557" s="31">
        <f t="shared" si="546"/>
        <v>5.4547185</v>
      </c>
      <c r="R557" s="31">
        <f t="shared" si="547"/>
        <v>6.025115250000002</v>
      </c>
      <c r="S557" s="31">
        <f t="shared" si="548"/>
        <v>6.602701875</v>
      </c>
      <c r="T557" s="36">
        <f t="shared" si="549"/>
        <v>5.255798625000001</v>
      </c>
      <c r="U557" s="32"/>
      <c r="V557" s="32"/>
      <c r="W557" s="43"/>
      <c r="X557" s="43"/>
      <c r="Y557" s="43"/>
      <c r="Z557" s="43"/>
      <c r="AA557" s="43"/>
      <c r="AB557" s="44"/>
      <c r="AC557" s="43"/>
      <c r="AD557" s="43"/>
      <c r="AE557" s="45"/>
      <c r="AF557" s="45"/>
      <c r="AG557" s="45"/>
      <c r="AH557" s="45"/>
      <c r="AI557" s="45"/>
      <c r="AJ557" s="45"/>
      <c r="AK557" s="35"/>
      <c r="AL557" s="42"/>
      <c r="AM557" s="42"/>
      <c r="AN557" s="42"/>
      <c r="AO557" s="42"/>
      <c r="AP557" s="42"/>
      <c r="AQ557" s="42"/>
      <c r="AR557" s="42"/>
      <c r="AS557" s="42"/>
      <c r="AT557" s="42"/>
      <c r="AU557" s="42"/>
      <c r="AV557" s="42"/>
      <c r="AW557" s="42"/>
      <c r="AX557" s="42"/>
      <c r="AY557" s="42"/>
      <c r="AZ557" s="42"/>
      <c r="BA557" s="42"/>
      <c r="BB557" s="42"/>
      <c r="BC557" s="42"/>
      <c r="BD557" s="42"/>
      <c r="BE557" s="42"/>
      <c r="BF557" s="42"/>
      <c r="BG557" s="42"/>
      <c r="BH557" s="42"/>
      <c r="BI557" s="42"/>
      <c r="BJ557" s="42"/>
      <c r="BK557" s="42"/>
      <c r="BL557" s="42"/>
      <c r="BM557" s="42"/>
      <c r="BN557" s="42"/>
      <c r="BO557" s="42"/>
      <c r="BP557" s="42"/>
      <c r="BQ557" s="42"/>
    </row>
    <row r="558" spans="1:69" s="41" customFormat="1" ht="12.75">
      <c r="A558" s="23"/>
      <c r="B558" s="23" t="s">
        <v>939</v>
      </c>
      <c r="C558" s="24" t="s">
        <v>478</v>
      </c>
      <c r="D558" s="25" t="s">
        <v>52</v>
      </c>
      <c r="E558" s="26">
        <v>4.97</v>
      </c>
      <c r="F558" s="26">
        <v>5.2185</v>
      </c>
      <c r="G558" s="27">
        <v>5.74035</v>
      </c>
      <c r="H558" s="27">
        <v>6.294293775</v>
      </c>
      <c r="I558" s="28" t="s">
        <v>100</v>
      </c>
      <c r="J558" s="29">
        <f t="shared" si="539"/>
        <v>5</v>
      </c>
      <c r="K558" s="29">
        <f t="shared" si="540"/>
        <v>10.000000000000014</v>
      </c>
      <c r="L558" s="30">
        <f t="shared" si="541"/>
        <v>6.36604815</v>
      </c>
      <c r="M558" s="30">
        <f t="shared" si="542"/>
        <v>6.5899218</v>
      </c>
      <c r="N558" s="31">
        <f t="shared" si="543"/>
        <v>5.81497455</v>
      </c>
      <c r="O558" s="31">
        <f t="shared" si="544"/>
        <v>6.773612999999999</v>
      </c>
      <c r="P558" s="31">
        <f t="shared" si="545"/>
        <v>7.232841</v>
      </c>
      <c r="Q558" s="31">
        <f t="shared" si="546"/>
        <v>6.5325182999999996</v>
      </c>
      <c r="R558" s="31">
        <f t="shared" si="547"/>
        <v>7.215619950000001</v>
      </c>
      <c r="S558" s="31">
        <f t="shared" si="548"/>
        <v>7.907332125</v>
      </c>
      <c r="T558" s="36">
        <f t="shared" si="549"/>
        <v>6.294293775</v>
      </c>
      <c r="U558" s="32"/>
      <c r="V558" s="32"/>
      <c r="W558" s="43"/>
      <c r="X558" s="43"/>
      <c r="Y558" s="43"/>
      <c r="Z558" s="43"/>
      <c r="AA558" s="43"/>
      <c r="AB558" s="44"/>
      <c r="AC558" s="43"/>
      <c r="AD558" s="43"/>
      <c r="AE558" s="45"/>
      <c r="AF558" s="45"/>
      <c r="AG558" s="45"/>
      <c r="AH558" s="45"/>
      <c r="AI558" s="45"/>
      <c r="AJ558" s="45"/>
      <c r="AK558" s="35"/>
      <c r="AL558" s="42"/>
      <c r="AM558" s="42"/>
      <c r="AN558" s="42"/>
      <c r="AO558" s="42"/>
      <c r="AP558" s="42"/>
      <c r="AQ558" s="42"/>
      <c r="AR558" s="42"/>
      <c r="AS558" s="42"/>
      <c r="AT558" s="42"/>
      <c r="AU558" s="42"/>
      <c r="AV558" s="42"/>
      <c r="AW558" s="42"/>
      <c r="AX558" s="42"/>
      <c r="AY558" s="42"/>
      <c r="AZ558" s="42"/>
      <c r="BA558" s="42"/>
      <c r="BB558" s="42"/>
      <c r="BC558" s="42"/>
      <c r="BD558" s="42"/>
      <c r="BE558" s="42"/>
      <c r="BF558" s="42"/>
      <c r="BG558" s="42"/>
      <c r="BH558" s="42"/>
      <c r="BI558" s="42"/>
      <c r="BJ558" s="42"/>
      <c r="BK558" s="42"/>
      <c r="BL558" s="42"/>
      <c r="BM558" s="42"/>
      <c r="BN558" s="42"/>
      <c r="BO558" s="42"/>
      <c r="BP558" s="42"/>
      <c r="BQ558" s="42"/>
    </row>
    <row r="559" spans="1:69" s="41" customFormat="1" ht="12.75">
      <c r="A559" s="23"/>
      <c r="B559" s="23" t="s">
        <v>940</v>
      </c>
      <c r="C559" s="24" t="s">
        <v>480</v>
      </c>
      <c r="D559" s="25" t="s">
        <v>52</v>
      </c>
      <c r="E559" s="26">
        <v>6.17</v>
      </c>
      <c r="F559" s="26">
        <v>6.4785</v>
      </c>
      <c r="G559" s="27">
        <v>7.12635</v>
      </c>
      <c r="H559" s="27">
        <v>7.814042774999999</v>
      </c>
      <c r="I559" s="28" t="s">
        <v>100</v>
      </c>
      <c r="J559" s="29">
        <f t="shared" si="539"/>
        <v>5</v>
      </c>
      <c r="K559" s="29">
        <f t="shared" si="540"/>
        <v>10.000000000000014</v>
      </c>
      <c r="L559" s="30">
        <f t="shared" si="541"/>
        <v>7.903122150000001</v>
      </c>
      <c r="M559" s="30">
        <f t="shared" si="542"/>
        <v>8.1810498</v>
      </c>
      <c r="N559" s="31">
        <f t="shared" si="543"/>
        <v>7.218992549999999</v>
      </c>
      <c r="O559" s="31">
        <f t="shared" si="544"/>
        <v>8.409092999999999</v>
      </c>
      <c r="P559" s="31">
        <f t="shared" si="545"/>
        <v>8.979201</v>
      </c>
      <c r="Q559" s="31">
        <f t="shared" si="546"/>
        <v>8.1097863</v>
      </c>
      <c r="R559" s="31">
        <f t="shared" si="547"/>
        <v>8.95782195</v>
      </c>
      <c r="S559" s="31">
        <f t="shared" si="548"/>
        <v>9.816547125</v>
      </c>
      <c r="T559" s="36">
        <f t="shared" si="549"/>
        <v>7.814042774999999</v>
      </c>
      <c r="U559" s="32"/>
      <c r="V559" s="32"/>
      <c r="W559" s="43"/>
      <c r="X559" s="43"/>
      <c r="Y559" s="43"/>
      <c r="Z559" s="43"/>
      <c r="AA559" s="43"/>
      <c r="AB559" s="44"/>
      <c r="AC559" s="43"/>
      <c r="AD559" s="43"/>
      <c r="AE559" s="45"/>
      <c r="AF559" s="45"/>
      <c r="AG559" s="45"/>
      <c r="AH559" s="45"/>
      <c r="AI559" s="45"/>
      <c r="AJ559" s="45"/>
      <c r="AK559" s="35"/>
      <c r="AL559" s="42"/>
      <c r="AM559" s="42"/>
      <c r="AN559" s="42"/>
      <c r="AO559" s="42"/>
      <c r="AP559" s="42"/>
      <c r="AQ559" s="42"/>
      <c r="AR559" s="42"/>
      <c r="AS559" s="42"/>
      <c r="AT559" s="42"/>
      <c r="AU559" s="42"/>
      <c r="AV559" s="42"/>
      <c r="AW559" s="42"/>
      <c r="AX559" s="42"/>
      <c r="AY559" s="42"/>
      <c r="AZ559" s="42"/>
      <c r="BA559" s="42"/>
      <c r="BB559" s="42"/>
      <c r="BC559" s="42"/>
      <c r="BD559" s="42"/>
      <c r="BE559" s="42"/>
      <c r="BF559" s="42"/>
      <c r="BG559" s="42"/>
      <c r="BH559" s="42"/>
      <c r="BI559" s="42"/>
      <c r="BJ559" s="42"/>
      <c r="BK559" s="42"/>
      <c r="BL559" s="42"/>
      <c r="BM559" s="42"/>
      <c r="BN559" s="42"/>
      <c r="BO559" s="42"/>
      <c r="BP559" s="42"/>
      <c r="BQ559" s="42"/>
    </row>
    <row r="560" spans="1:69" s="41" customFormat="1" ht="12.75">
      <c r="A560" s="23"/>
      <c r="B560" s="23" t="s">
        <v>941</v>
      </c>
      <c r="C560" s="24" t="s">
        <v>482</v>
      </c>
      <c r="D560" s="25" t="s">
        <v>52</v>
      </c>
      <c r="E560" s="26">
        <v>7.51</v>
      </c>
      <c r="F560" s="26">
        <v>7.8855</v>
      </c>
      <c r="G560" s="27">
        <v>8.67405</v>
      </c>
      <c r="H560" s="27">
        <v>9.511095825</v>
      </c>
      <c r="I560" s="28" t="s">
        <v>100</v>
      </c>
      <c r="J560" s="29">
        <f t="shared" si="539"/>
        <v>5</v>
      </c>
      <c r="K560" s="29">
        <f t="shared" si="540"/>
        <v>9.999999999999986</v>
      </c>
      <c r="L560" s="30">
        <f t="shared" si="541"/>
        <v>9.619521449999999</v>
      </c>
      <c r="M560" s="30">
        <f t="shared" si="542"/>
        <v>9.957809399999999</v>
      </c>
      <c r="N560" s="31">
        <f t="shared" si="543"/>
        <v>8.78681265</v>
      </c>
      <c r="O560" s="31">
        <f t="shared" si="544"/>
        <v>10.235379</v>
      </c>
      <c r="P560" s="31">
        <f t="shared" si="545"/>
        <v>10.929302999999999</v>
      </c>
      <c r="Q560" s="31">
        <f t="shared" si="546"/>
        <v>9.8710689</v>
      </c>
      <c r="R560" s="31">
        <f t="shared" si="547"/>
        <v>10.903280850000002</v>
      </c>
      <c r="S560" s="31">
        <f t="shared" si="548"/>
        <v>11.948503875</v>
      </c>
      <c r="T560" s="36">
        <f t="shared" si="549"/>
        <v>9.511095825</v>
      </c>
      <c r="U560" s="32"/>
      <c r="V560" s="32"/>
      <c r="W560" s="43"/>
      <c r="X560" s="43"/>
      <c r="Y560" s="43"/>
      <c r="Z560" s="43"/>
      <c r="AA560" s="43"/>
      <c r="AB560" s="44"/>
      <c r="AC560" s="43"/>
      <c r="AD560" s="43"/>
      <c r="AE560" s="45"/>
      <c r="AF560" s="45"/>
      <c r="AG560" s="45"/>
      <c r="AH560" s="45"/>
      <c r="AI560" s="45"/>
      <c r="AJ560" s="45"/>
      <c r="AK560" s="35"/>
      <c r="AL560" s="42"/>
      <c r="AM560" s="42"/>
      <c r="AN560" s="42"/>
      <c r="AO560" s="42"/>
      <c r="AP560" s="42"/>
      <c r="AQ560" s="42"/>
      <c r="AR560" s="42"/>
      <c r="AS560" s="42"/>
      <c r="AT560" s="42"/>
      <c r="AU560" s="42"/>
      <c r="AV560" s="42"/>
      <c r="AW560" s="42"/>
      <c r="AX560" s="42"/>
      <c r="AY560" s="42"/>
      <c r="AZ560" s="42"/>
      <c r="BA560" s="42"/>
      <c r="BB560" s="42"/>
      <c r="BC560" s="42"/>
      <c r="BD560" s="42"/>
      <c r="BE560" s="42"/>
      <c r="BF560" s="42"/>
      <c r="BG560" s="42"/>
      <c r="BH560" s="42"/>
      <c r="BI560" s="42"/>
      <c r="BJ560" s="42"/>
      <c r="BK560" s="42"/>
      <c r="BL560" s="42"/>
      <c r="BM560" s="42"/>
      <c r="BN560" s="42"/>
      <c r="BO560" s="42"/>
      <c r="BP560" s="42"/>
      <c r="BQ560" s="42"/>
    </row>
    <row r="561" spans="1:69" s="41" customFormat="1" ht="12.75">
      <c r="A561" s="23"/>
      <c r="B561" s="23" t="s">
        <v>942</v>
      </c>
      <c r="C561" s="24" t="s">
        <v>484</v>
      </c>
      <c r="D561" s="25" t="s">
        <v>52</v>
      </c>
      <c r="E561" s="26">
        <v>9.61</v>
      </c>
      <c r="F561" s="26">
        <v>10.0905</v>
      </c>
      <c r="G561" s="27">
        <v>11.09955</v>
      </c>
      <c r="H561" s="27">
        <v>12.170656574999999</v>
      </c>
      <c r="I561" s="28" t="s">
        <v>100</v>
      </c>
      <c r="J561" s="29">
        <f t="shared" si="539"/>
        <v>5</v>
      </c>
      <c r="K561" s="29">
        <f t="shared" si="540"/>
        <v>10.000000000000014</v>
      </c>
      <c r="L561" s="30">
        <f t="shared" si="541"/>
        <v>12.30940095</v>
      </c>
      <c r="M561" s="30">
        <f t="shared" si="542"/>
        <v>12.7422834</v>
      </c>
      <c r="N561" s="31">
        <f t="shared" si="543"/>
        <v>11.24384415</v>
      </c>
      <c r="O561" s="31">
        <f t="shared" si="544"/>
        <v>13.097468999999998</v>
      </c>
      <c r="P561" s="31">
        <f t="shared" si="545"/>
        <v>13.985432999999999</v>
      </c>
      <c r="Q561" s="31">
        <f t="shared" si="546"/>
        <v>12.6312879</v>
      </c>
      <c r="R561" s="31">
        <f t="shared" si="547"/>
        <v>13.95213435</v>
      </c>
      <c r="S561" s="31">
        <f t="shared" si="548"/>
        <v>15.289630124999999</v>
      </c>
      <c r="T561" s="36">
        <f t="shared" si="549"/>
        <v>12.170656574999999</v>
      </c>
      <c r="U561" s="32"/>
      <c r="V561" s="32"/>
      <c r="W561" s="43"/>
      <c r="X561" s="43"/>
      <c r="Y561" s="43"/>
      <c r="Z561" s="43"/>
      <c r="AA561" s="43"/>
      <c r="AB561" s="44"/>
      <c r="AC561" s="43"/>
      <c r="AD561" s="43"/>
      <c r="AE561" s="45"/>
      <c r="AF561" s="45"/>
      <c r="AG561" s="45"/>
      <c r="AH561" s="45"/>
      <c r="AI561" s="45"/>
      <c r="AJ561" s="45"/>
      <c r="AK561" s="35"/>
      <c r="AL561" s="42"/>
      <c r="AM561" s="42"/>
      <c r="AN561" s="42"/>
      <c r="AO561" s="42"/>
      <c r="AP561" s="42"/>
      <c r="AQ561" s="42"/>
      <c r="AR561" s="42"/>
      <c r="AS561" s="42"/>
      <c r="AT561" s="42"/>
      <c r="AU561" s="42"/>
      <c r="AV561" s="42"/>
      <c r="AW561" s="42"/>
      <c r="AX561" s="42"/>
      <c r="AY561" s="42"/>
      <c r="AZ561" s="42"/>
      <c r="BA561" s="42"/>
      <c r="BB561" s="42"/>
      <c r="BC561" s="42"/>
      <c r="BD561" s="42"/>
      <c r="BE561" s="42"/>
      <c r="BF561" s="42"/>
      <c r="BG561" s="42"/>
      <c r="BH561" s="42"/>
      <c r="BI561" s="42"/>
      <c r="BJ561" s="42"/>
      <c r="BK561" s="42"/>
      <c r="BL561" s="42"/>
      <c r="BM561" s="42"/>
      <c r="BN561" s="42"/>
      <c r="BO561" s="42"/>
      <c r="BP561" s="42"/>
      <c r="BQ561" s="42"/>
    </row>
    <row r="562" spans="1:69" s="41" customFormat="1" ht="12.75">
      <c r="A562" s="23"/>
      <c r="B562" s="23" t="s">
        <v>943</v>
      </c>
      <c r="C562" s="24" t="s">
        <v>486</v>
      </c>
      <c r="D562" s="25" t="s">
        <v>52</v>
      </c>
      <c r="E562" s="26">
        <v>12.75</v>
      </c>
      <c r="F562" s="26">
        <v>13.3875</v>
      </c>
      <c r="G562" s="27">
        <v>14.72625</v>
      </c>
      <c r="H562" s="27">
        <v>16.147333124999996</v>
      </c>
      <c r="I562" s="28" t="s">
        <v>100</v>
      </c>
      <c r="J562" s="29">
        <f t="shared" si="539"/>
        <v>5</v>
      </c>
      <c r="K562" s="29">
        <f t="shared" si="540"/>
        <v>10.000000000000014</v>
      </c>
      <c r="L562" s="30">
        <f t="shared" si="541"/>
        <v>16.33141125</v>
      </c>
      <c r="M562" s="30">
        <f t="shared" si="542"/>
        <v>16.905735</v>
      </c>
      <c r="N562" s="31">
        <f t="shared" si="543"/>
        <v>14.917691249999997</v>
      </c>
      <c r="O562" s="31">
        <f t="shared" si="544"/>
        <v>17.376974999999998</v>
      </c>
      <c r="P562" s="31">
        <f t="shared" si="545"/>
        <v>18.555075</v>
      </c>
      <c r="Q562" s="31">
        <f t="shared" si="546"/>
        <v>16.758472499999996</v>
      </c>
      <c r="R562" s="31">
        <f t="shared" si="547"/>
        <v>18.51089625</v>
      </c>
      <c r="S562" s="31">
        <f t="shared" si="548"/>
        <v>20.285409375</v>
      </c>
      <c r="T562" s="36">
        <f t="shared" si="549"/>
        <v>16.147333124999996</v>
      </c>
      <c r="U562" s="32"/>
      <c r="V562" s="32"/>
      <c r="W562" s="43"/>
      <c r="X562" s="43"/>
      <c r="Y562" s="43"/>
      <c r="Z562" s="43"/>
      <c r="AA562" s="43"/>
      <c r="AB562" s="44"/>
      <c r="AC562" s="43"/>
      <c r="AD562" s="43"/>
      <c r="AE562" s="45"/>
      <c r="AF562" s="45"/>
      <c r="AG562" s="45"/>
      <c r="AH562" s="45"/>
      <c r="AI562" s="45"/>
      <c r="AJ562" s="45"/>
      <c r="AK562" s="35"/>
      <c r="AL562" s="42"/>
      <c r="AM562" s="42"/>
      <c r="AN562" s="42"/>
      <c r="AO562" s="42"/>
      <c r="AP562" s="42"/>
      <c r="AQ562" s="42"/>
      <c r="AR562" s="42"/>
      <c r="AS562" s="42"/>
      <c r="AT562" s="42"/>
      <c r="AU562" s="42"/>
      <c r="AV562" s="42"/>
      <c r="AW562" s="42"/>
      <c r="AX562" s="42"/>
      <c r="AY562" s="42"/>
      <c r="AZ562" s="42"/>
      <c r="BA562" s="42"/>
      <c r="BB562" s="42"/>
      <c r="BC562" s="42"/>
      <c r="BD562" s="42"/>
      <c r="BE562" s="42"/>
      <c r="BF562" s="42"/>
      <c r="BG562" s="42"/>
      <c r="BH562" s="42"/>
      <c r="BI562" s="42"/>
      <c r="BJ562" s="42"/>
      <c r="BK562" s="42"/>
      <c r="BL562" s="42"/>
      <c r="BM562" s="42"/>
      <c r="BN562" s="42"/>
      <c r="BO562" s="42"/>
      <c r="BP562" s="42"/>
      <c r="BQ562" s="42"/>
    </row>
    <row r="563" spans="1:69" s="41" customFormat="1" ht="12.75">
      <c r="A563" s="23"/>
      <c r="B563" s="23" t="s">
        <v>944</v>
      </c>
      <c r="C563" s="24" t="s">
        <v>488</v>
      </c>
      <c r="D563" s="25" t="s">
        <v>52</v>
      </c>
      <c r="E563" s="26">
        <v>14.32</v>
      </c>
      <c r="F563" s="26">
        <v>15.036</v>
      </c>
      <c r="G563" s="27">
        <v>16.5396</v>
      </c>
      <c r="H563" s="27">
        <v>18.1356714</v>
      </c>
      <c r="I563" s="28" t="s">
        <v>100</v>
      </c>
      <c r="J563" s="29">
        <f t="shared" si="539"/>
        <v>5</v>
      </c>
      <c r="K563" s="29">
        <f t="shared" si="540"/>
        <v>10.000000000000014</v>
      </c>
      <c r="L563" s="30">
        <f t="shared" si="541"/>
        <v>18.3424164</v>
      </c>
      <c r="M563" s="30">
        <f t="shared" si="542"/>
        <v>18.987460799999997</v>
      </c>
      <c r="N563" s="31">
        <f t="shared" si="543"/>
        <v>16.7546148</v>
      </c>
      <c r="O563" s="31">
        <f t="shared" si="544"/>
        <v>19.516727999999997</v>
      </c>
      <c r="P563" s="31">
        <f t="shared" si="545"/>
        <v>20.839896</v>
      </c>
      <c r="Q563" s="31">
        <f t="shared" si="546"/>
        <v>18.8220648</v>
      </c>
      <c r="R563" s="31">
        <f t="shared" si="547"/>
        <v>20.790277200000002</v>
      </c>
      <c r="S563" s="31">
        <f t="shared" si="548"/>
        <v>22.783299000000003</v>
      </c>
      <c r="T563" s="36">
        <f t="shared" si="549"/>
        <v>18.1356714</v>
      </c>
      <c r="U563" s="32"/>
      <c r="V563" s="32"/>
      <c r="W563" s="43"/>
      <c r="X563" s="43"/>
      <c r="Y563" s="43"/>
      <c r="Z563" s="43"/>
      <c r="AA563" s="43"/>
      <c r="AB563" s="44"/>
      <c r="AC563" s="43"/>
      <c r="AD563" s="43"/>
      <c r="AE563" s="45"/>
      <c r="AF563" s="45"/>
      <c r="AG563" s="45"/>
      <c r="AH563" s="45"/>
      <c r="AI563" s="45"/>
      <c r="AJ563" s="45"/>
      <c r="AK563" s="35"/>
      <c r="AL563" s="42"/>
      <c r="AM563" s="42"/>
      <c r="AN563" s="42"/>
      <c r="AO563" s="42"/>
      <c r="AP563" s="42"/>
      <c r="AQ563" s="42"/>
      <c r="AR563" s="42"/>
      <c r="AS563" s="42"/>
      <c r="AT563" s="42"/>
      <c r="AU563" s="42"/>
      <c r="AV563" s="42"/>
      <c r="AW563" s="42"/>
      <c r="AX563" s="42"/>
      <c r="AY563" s="42"/>
      <c r="AZ563" s="42"/>
      <c r="BA563" s="42"/>
      <c r="BB563" s="42"/>
      <c r="BC563" s="42"/>
      <c r="BD563" s="42"/>
      <c r="BE563" s="42"/>
      <c r="BF563" s="42"/>
      <c r="BG563" s="42"/>
      <c r="BH563" s="42"/>
      <c r="BI563" s="42"/>
      <c r="BJ563" s="42"/>
      <c r="BK563" s="42"/>
      <c r="BL563" s="42"/>
      <c r="BM563" s="42"/>
      <c r="BN563" s="42"/>
      <c r="BO563" s="42"/>
      <c r="BP563" s="42"/>
      <c r="BQ563" s="42"/>
    </row>
    <row r="564" spans="1:69" s="41" customFormat="1" ht="12.75">
      <c r="A564" s="23"/>
      <c r="B564" s="23" t="s">
        <v>945</v>
      </c>
      <c r="C564" s="24" t="s">
        <v>490</v>
      </c>
      <c r="D564" s="25" t="s">
        <v>52</v>
      </c>
      <c r="E564" s="26">
        <v>17.08</v>
      </c>
      <c r="F564" s="26">
        <v>17.934</v>
      </c>
      <c r="G564" s="27">
        <v>19.7274</v>
      </c>
      <c r="H564" s="27">
        <v>21.631094099999995</v>
      </c>
      <c r="I564" s="28" t="s">
        <v>100</v>
      </c>
      <c r="J564" s="29">
        <f t="shared" si="539"/>
        <v>5.000000000000028</v>
      </c>
      <c r="K564" s="29">
        <f t="shared" si="540"/>
        <v>9.999999999999986</v>
      </c>
      <c r="L564" s="30">
        <f t="shared" si="541"/>
        <v>21.8776866</v>
      </c>
      <c r="M564" s="30">
        <f t="shared" si="542"/>
        <v>22.647055199999997</v>
      </c>
      <c r="N564" s="31">
        <f t="shared" si="543"/>
        <v>19.983856199999995</v>
      </c>
      <c r="O564" s="31">
        <f t="shared" si="544"/>
        <v>23.278331999999995</v>
      </c>
      <c r="P564" s="31">
        <f t="shared" si="545"/>
        <v>24.856523999999993</v>
      </c>
      <c r="Q564" s="31">
        <f t="shared" si="546"/>
        <v>22.449781199999997</v>
      </c>
      <c r="R564" s="31">
        <f t="shared" si="547"/>
        <v>24.797341799999998</v>
      </c>
      <c r="S564" s="31">
        <f t="shared" si="548"/>
        <v>27.174493499999997</v>
      </c>
      <c r="T564" s="36">
        <f t="shared" si="549"/>
        <v>21.631094099999995</v>
      </c>
      <c r="U564" s="32"/>
      <c r="V564" s="32"/>
      <c r="W564" s="43"/>
      <c r="X564" s="43"/>
      <c r="Y564" s="43"/>
      <c r="Z564" s="43"/>
      <c r="AA564" s="43"/>
      <c r="AB564" s="44"/>
      <c r="AC564" s="43"/>
      <c r="AD564" s="43"/>
      <c r="AE564" s="45"/>
      <c r="AF564" s="45"/>
      <c r="AG564" s="45"/>
      <c r="AH564" s="45"/>
      <c r="AI564" s="45"/>
      <c r="AJ564" s="45"/>
      <c r="AK564" s="35"/>
      <c r="AL564" s="42"/>
      <c r="AM564" s="42"/>
      <c r="AN564" s="42"/>
      <c r="AO564" s="42"/>
      <c r="AP564" s="42"/>
      <c r="AQ564" s="42"/>
      <c r="AR564" s="42"/>
      <c r="AS564" s="42"/>
      <c r="AT564" s="42"/>
      <c r="AU564" s="42"/>
      <c r="AV564" s="42"/>
      <c r="AW564" s="42"/>
      <c r="AX564" s="42"/>
      <c r="AY564" s="42"/>
      <c r="AZ564" s="42"/>
      <c r="BA564" s="42"/>
      <c r="BB564" s="42"/>
      <c r="BC564" s="42"/>
      <c r="BD564" s="42"/>
      <c r="BE564" s="42"/>
      <c r="BF564" s="42"/>
      <c r="BG564" s="42"/>
      <c r="BH564" s="42"/>
      <c r="BI564" s="42"/>
      <c r="BJ564" s="42"/>
      <c r="BK564" s="42"/>
      <c r="BL564" s="42"/>
      <c r="BM564" s="42"/>
      <c r="BN564" s="42"/>
      <c r="BO564" s="42"/>
      <c r="BP564" s="42"/>
      <c r="BQ564" s="42"/>
    </row>
    <row r="565" spans="1:69" s="41" customFormat="1" ht="12.75">
      <c r="A565" s="23"/>
      <c r="B565" s="23" t="s">
        <v>946</v>
      </c>
      <c r="C565" s="24" t="s">
        <v>492</v>
      </c>
      <c r="D565" s="25" t="s">
        <v>52</v>
      </c>
      <c r="E565" s="26">
        <v>20.63</v>
      </c>
      <c r="F565" s="26">
        <v>21.6615</v>
      </c>
      <c r="G565" s="27">
        <v>23.82765</v>
      </c>
      <c r="H565" s="27">
        <v>26.127018225</v>
      </c>
      <c r="I565" s="28" t="s">
        <v>100</v>
      </c>
      <c r="J565" s="29">
        <f t="shared" si="539"/>
        <v>5</v>
      </c>
      <c r="K565" s="29">
        <f t="shared" si="540"/>
        <v>9.999999999999986</v>
      </c>
      <c r="L565" s="30">
        <f t="shared" si="541"/>
        <v>26.424863849999998</v>
      </c>
      <c r="M565" s="30">
        <f t="shared" si="542"/>
        <v>27.354142199999995</v>
      </c>
      <c r="N565" s="31">
        <f t="shared" si="543"/>
        <v>24.13740945</v>
      </c>
      <c r="O565" s="31">
        <f t="shared" si="544"/>
        <v>28.116627000000005</v>
      </c>
      <c r="P565" s="31">
        <f t="shared" si="545"/>
        <v>30.022839000000005</v>
      </c>
      <c r="Q565" s="31">
        <f t="shared" si="546"/>
        <v>27.115865699999997</v>
      </c>
      <c r="R565" s="31">
        <f t="shared" si="547"/>
        <v>29.951356050000005</v>
      </c>
      <c r="S565" s="31">
        <f t="shared" si="548"/>
        <v>32.822587875</v>
      </c>
      <c r="T565" s="36">
        <f t="shared" si="549"/>
        <v>26.127018225</v>
      </c>
      <c r="U565" s="32"/>
      <c r="V565" s="32"/>
      <c r="W565" s="43"/>
      <c r="X565" s="43"/>
      <c r="Y565" s="43"/>
      <c r="Z565" s="43"/>
      <c r="AA565" s="43"/>
      <c r="AB565" s="44"/>
      <c r="AC565" s="43"/>
      <c r="AD565" s="43"/>
      <c r="AE565" s="45"/>
      <c r="AF565" s="45"/>
      <c r="AG565" s="45"/>
      <c r="AH565" s="45"/>
      <c r="AI565" s="45"/>
      <c r="AJ565" s="45"/>
      <c r="AK565" s="35"/>
      <c r="AL565" s="42"/>
      <c r="AM565" s="42"/>
      <c r="AN565" s="42"/>
      <c r="AO565" s="42"/>
      <c r="AP565" s="42"/>
      <c r="AQ565" s="42"/>
      <c r="AR565" s="42"/>
      <c r="AS565" s="42"/>
      <c r="AT565" s="42"/>
      <c r="AU565" s="42"/>
      <c r="AV565" s="42"/>
      <c r="AW565" s="42"/>
      <c r="AX565" s="42"/>
      <c r="AY565" s="42"/>
      <c r="AZ565" s="42"/>
      <c r="BA565" s="42"/>
      <c r="BB565" s="42"/>
      <c r="BC565" s="42"/>
      <c r="BD565" s="42"/>
      <c r="BE565" s="42"/>
      <c r="BF565" s="42"/>
      <c r="BG565" s="42"/>
      <c r="BH565" s="42"/>
      <c r="BI565" s="42"/>
      <c r="BJ565" s="42"/>
      <c r="BK565" s="42"/>
      <c r="BL565" s="42"/>
      <c r="BM565" s="42"/>
      <c r="BN565" s="42"/>
      <c r="BO565" s="42"/>
      <c r="BP565" s="42"/>
      <c r="BQ565" s="42"/>
    </row>
    <row r="566" spans="1:69" s="41" customFormat="1" ht="12.75">
      <c r="A566" s="23"/>
      <c r="B566" s="23" t="s">
        <v>947</v>
      </c>
      <c r="C566" s="24" t="s">
        <v>494</v>
      </c>
      <c r="D566" s="25" t="s">
        <v>52</v>
      </c>
      <c r="E566" s="26">
        <v>25.41</v>
      </c>
      <c r="F566" s="26">
        <v>26.6805</v>
      </c>
      <c r="G566" s="27">
        <v>29.34855</v>
      </c>
      <c r="H566" s="27">
        <v>32.180685075</v>
      </c>
      <c r="I566" s="28" t="s">
        <v>100</v>
      </c>
      <c r="J566" s="29">
        <f t="shared" si="539"/>
        <v>5</v>
      </c>
      <c r="K566" s="29">
        <f t="shared" si="540"/>
        <v>10.000000000000014</v>
      </c>
      <c r="L566" s="30">
        <f t="shared" si="541"/>
        <v>32.547541949999996</v>
      </c>
      <c r="M566" s="30">
        <f t="shared" si="542"/>
        <v>33.6921354</v>
      </c>
      <c r="N566" s="31">
        <f t="shared" si="543"/>
        <v>29.730081149999997</v>
      </c>
      <c r="O566" s="31">
        <f t="shared" si="544"/>
        <v>34.631288999999995</v>
      </c>
      <c r="P566" s="31">
        <f t="shared" si="545"/>
        <v>36.979172999999996</v>
      </c>
      <c r="Q566" s="31">
        <f t="shared" si="546"/>
        <v>33.398649899999995</v>
      </c>
      <c r="R566" s="31">
        <f t="shared" si="547"/>
        <v>36.89112735</v>
      </c>
      <c r="S566" s="31">
        <f t="shared" si="548"/>
        <v>40.427627625</v>
      </c>
      <c r="T566" s="36">
        <f t="shared" si="549"/>
        <v>32.180685075</v>
      </c>
      <c r="U566" s="32"/>
      <c r="V566" s="32"/>
      <c r="W566" s="43"/>
      <c r="X566" s="43"/>
      <c r="Y566" s="43"/>
      <c r="Z566" s="43"/>
      <c r="AA566" s="43"/>
      <c r="AB566" s="44"/>
      <c r="AC566" s="43"/>
      <c r="AD566" s="43"/>
      <c r="AE566" s="45"/>
      <c r="AF566" s="45"/>
      <c r="AG566" s="45"/>
      <c r="AH566" s="45"/>
      <c r="AI566" s="45"/>
      <c r="AJ566" s="45"/>
      <c r="AK566" s="35"/>
      <c r="AL566" s="42"/>
      <c r="AM566" s="42"/>
      <c r="AN566" s="42"/>
      <c r="AO566" s="42"/>
      <c r="AP566" s="42"/>
      <c r="AQ566" s="42"/>
      <c r="AR566" s="42"/>
      <c r="AS566" s="42"/>
      <c r="AT566" s="42"/>
      <c r="AU566" s="42"/>
      <c r="AV566" s="42"/>
      <c r="AW566" s="42"/>
      <c r="AX566" s="42"/>
      <c r="AY566" s="42"/>
      <c r="AZ566" s="42"/>
      <c r="BA566" s="42"/>
      <c r="BB566" s="42"/>
      <c r="BC566" s="42"/>
      <c r="BD566" s="42"/>
      <c r="BE566" s="42"/>
      <c r="BF566" s="42"/>
      <c r="BG566" s="42"/>
      <c r="BH566" s="42"/>
      <c r="BI566" s="42"/>
      <c r="BJ566" s="42"/>
      <c r="BK566" s="42"/>
      <c r="BL566" s="42"/>
      <c r="BM566" s="42"/>
      <c r="BN566" s="42"/>
      <c r="BO566" s="42"/>
      <c r="BP566" s="42"/>
      <c r="BQ566" s="42"/>
    </row>
    <row r="567" spans="1:69" s="41" customFormat="1" ht="12.75">
      <c r="A567" s="23"/>
      <c r="B567" s="23" t="s">
        <v>948</v>
      </c>
      <c r="C567" s="24" t="s">
        <v>496</v>
      </c>
      <c r="D567" s="25" t="s">
        <v>52</v>
      </c>
      <c r="E567" s="26">
        <v>30.53</v>
      </c>
      <c r="F567" s="26">
        <v>32.0565</v>
      </c>
      <c r="G567" s="27">
        <v>35.26215</v>
      </c>
      <c r="H567" s="27">
        <v>38.664947475000005</v>
      </c>
      <c r="I567" s="28" t="s">
        <v>100</v>
      </c>
      <c r="J567" s="29">
        <f t="shared" si="539"/>
        <v>5</v>
      </c>
      <c r="K567" s="29">
        <f t="shared" si="540"/>
        <v>9.999999999999986</v>
      </c>
      <c r="L567" s="30">
        <f t="shared" si="541"/>
        <v>39.105724349999996</v>
      </c>
      <c r="M567" s="30">
        <f t="shared" si="542"/>
        <v>40.48094819999999</v>
      </c>
      <c r="N567" s="31">
        <f t="shared" si="543"/>
        <v>35.72055795</v>
      </c>
      <c r="O567" s="31">
        <f t="shared" si="544"/>
        <v>41.609337000000004</v>
      </c>
      <c r="P567" s="31">
        <f t="shared" si="545"/>
        <v>44.43030900000001</v>
      </c>
      <c r="Q567" s="31">
        <f t="shared" si="546"/>
        <v>40.1283267</v>
      </c>
      <c r="R567" s="31">
        <f t="shared" si="547"/>
        <v>44.324522550000005</v>
      </c>
      <c r="S567" s="31">
        <f t="shared" si="548"/>
        <v>48.573611625000005</v>
      </c>
      <c r="T567" s="36">
        <f t="shared" si="549"/>
        <v>38.664947475000005</v>
      </c>
      <c r="U567" s="32"/>
      <c r="V567" s="32"/>
      <c r="W567" s="43"/>
      <c r="X567" s="43"/>
      <c r="Y567" s="43"/>
      <c r="Z567" s="43"/>
      <c r="AA567" s="43"/>
      <c r="AB567" s="44"/>
      <c r="AC567" s="43"/>
      <c r="AD567" s="43"/>
      <c r="AE567" s="45"/>
      <c r="AF567" s="45"/>
      <c r="AG567" s="45"/>
      <c r="AH567" s="45"/>
      <c r="AI567" s="45"/>
      <c r="AJ567" s="45"/>
      <c r="AK567" s="35"/>
      <c r="AL567" s="42"/>
      <c r="AM567" s="42"/>
      <c r="AN567" s="42"/>
      <c r="AO567" s="42"/>
      <c r="AP567" s="42"/>
      <c r="AQ567" s="42"/>
      <c r="AR567" s="42"/>
      <c r="AS567" s="42"/>
      <c r="AT567" s="42"/>
      <c r="AU567" s="42"/>
      <c r="AV567" s="42"/>
      <c r="AW567" s="42"/>
      <c r="AX567" s="42"/>
      <c r="AY567" s="42"/>
      <c r="AZ567" s="42"/>
      <c r="BA567" s="42"/>
      <c r="BB567" s="42"/>
      <c r="BC567" s="42"/>
      <c r="BD567" s="42"/>
      <c r="BE567" s="42"/>
      <c r="BF567" s="42"/>
      <c r="BG567" s="42"/>
      <c r="BH567" s="42"/>
      <c r="BI567" s="42"/>
      <c r="BJ567" s="42"/>
      <c r="BK567" s="42"/>
      <c r="BL567" s="42"/>
      <c r="BM567" s="42"/>
      <c r="BN567" s="42"/>
      <c r="BO567" s="42"/>
      <c r="BP567" s="42"/>
      <c r="BQ567" s="42"/>
    </row>
    <row r="568" spans="1:69" s="41" customFormat="1" ht="12.75">
      <c r="A568" s="23"/>
      <c r="B568" s="23" t="s">
        <v>949</v>
      </c>
      <c r="C568" s="24" t="s">
        <v>498</v>
      </c>
      <c r="D568" s="25" t="s">
        <v>52</v>
      </c>
      <c r="E568" s="26">
        <v>36.49</v>
      </c>
      <c r="F568" s="26">
        <v>38.3145</v>
      </c>
      <c r="G568" s="27">
        <v>42.14595</v>
      </c>
      <c r="H568" s="27">
        <v>46.213034175000004</v>
      </c>
      <c r="I568" s="28" t="s">
        <v>100</v>
      </c>
      <c r="J568" s="29">
        <f t="shared" si="539"/>
        <v>5</v>
      </c>
      <c r="K568" s="29">
        <f t="shared" si="540"/>
        <v>9.999999999999986</v>
      </c>
      <c r="L568" s="30">
        <f t="shared" si="541"/>
        <v>46.73985855</v>
      </c>
      <c r="M568" s="30">
        <f t="shared" si="542"/>
        <v>48.38355059999999</v>
      </c>
      <c r="N568" s="31">
        <f t="shared" si="543"/>
        <v>42.693847350000006</v>
      </c>
      <c r="O568" s="31">
        <f t="shared" si="544"/>
        <v>49.73222100000001</v>
      </c>
      <c r="P568" s="31">
        <f t="shared" si="545"/>
        <v>53.103897</v>
      </c>
      <c r="Q568" s="31">
        <f t="shared" si="546"/>
        <v>47.9620911</v>
      </c>
      <c r="R568" s="31">
        <f t="shared" si="547"/>
        <v>52.97745915</v>
      </c>
      <c r="S568" s="31">
        <f t="shared" si="548"/>
        <v>58.056046125</v>
      </c>
      <c r="T568" s="36">
        <f t="shared" si="549"/>
        <v>46.213034175000004</v>
      </c>
      <c r="U568" s="32"/>
      <c r="V568" s="32"/>
      <c r="W568" s="43"/>
      <c r="X568" s="43"/>
      <c r="Y568" s="43"/>
      <c r="Z568" s="43"/>
      <c r="AA568" s="43"/>
      <c r="AB568" s="44"/>
      <c r="AC568" s="43"/>
      <c r="AD568" s="43"/>
      <c r="AE568" s="45"/>
      <c r="AF568" s="45"/>
      <c r="AG568" s="45"/>
      <c r="AH568" s="45"/>
      <c r="AI568" s="45"/>
      <c r="AJ568" s="45"/>
      <c r="AK568" s="35"/>
      <c r="AL568" s="42"/>
      <c r="AM568" s="42"/>
      <c r="AN568" s="42"/>
      <c r="AO568" s="42"/>
      <c r="AP568" s="42"/>
      <c r="AQ568" s="42"/>
      <c r="AR568" s="42"/>
      <c r="AS568" s="42"/>
      <c r="AT568" s="42"/>
      <c r="AU568" s="42"/>
      <c r="AV568" s="42"/>
      <c r="AW568" s="42"/>
      <c r="AX568" s="42"/>
      <c r="AY568" s="42"/>
      <c r="AZ568" s="42"/>
      <c r="BA568" s="42"/>
      <c r="BB568" s="42"/>
      <c r="BC568" s="42"/>
      <c r="BD568" s="42"/>
      <c r="BE568" s="42"/>
      <c r="BF568" s="42"/>
      <c r="BG568" s="42"/>
      <c r="BH568" s="42"/>
      <c r="BI568" s="42"/>
      <c r="BJ568" s="42"/>
      <c r="BK568" s="42"/>
      <c r="BL568" s="42"/>
      <c r="BM568" s="42"/>
      <c r="BN568" s="42"/>
      <c r="BO568" s="42"/>
      <c r="BP568" s="42"/>
      <c r="BQ568" s="42"/>
    </row>
    <row r="569" spans="1:69" s="41" customFormat="1" ht="12.75">
      <c r="A569" s="23"/>
      <c r="B569" s="23" t="s">
        <v>950</v>
      </c>
      <c r="C569" s="24" t="s">
        <v>500</v>
      </c>
      <c r="D569" s="25" t="s">
        <v>52</v>
      </c>
      <c r="E569" s="26">
        <v>44.19</v>
      </c>
      <c r="F569" s="26">
        <v>46.3995</v>
      </c>
      <c r="G569" s="27">
        <v>51.03945</v>
      </c>
      <c r="H569" s="27">
        <v>55.964756925</v>
      </c>
      <c r="I569" s="28" t="s">
        <v>100</v>
      </c>
      <c r="J569" s="29">
        <f t="shared" si="539"/>
        <v>5</v>
      </c>
      <c r="K569" s="29">
        <f t="shared" si="540"/>
        <v>9.999999999999986</v>
      </c>
      <c r="L569" s="30">
        <f t="shared" si="541"/>
        <v>56.602750050000004</v>
      </c>
      <c r="M569" s="30">
        <f t="shared" si="542"/>
        <v>58.5932886</v>
      </c>
      <c r="N569" s="31">
        <f t="shared" si="543"/>
        <v>51.702962850000006</v>
      </c>
      <c r="O569" s="31">
        <f t="shared" si="544"/>
        <v>60.22655100000001</v>
      </c>
      <c r="P569" s="31">
        <f t="shared" si="545"/>
        <v>64.309707</v>
      </c>
      <c r="Q569" s="31">
        <f t="shared" si="546"/>
        <v>58.08289410000001</v>
      </c>
      <c r="R569" s="31">
        <f t="shared" si="547"/>
        <v>64.15658865000002</v>
      </c>
      <c r="S569" s="31">
        <f t="shared" si="548"/>
        <v>70.306842375</v>
      </c>
      <c r="T569" s="36">
        <f t="shared" si="549"/>
        <v>55.964756925</v>
      </c>
      <c r="U569" s="32"/>
      <c r="V569" s="32"/>
      <c r="W569" s="43"/>
      <c r="X569" s="43"/>
      <c r="Y569" s="43"/>
      <c r="Z569" s="43"/>
      <c r="AA569" s="43"/>
      <c r="AB569" s="44"/>
      <c r="AC569" s="43"/>
      <c r="AD569" s="43"/>
      <c r="AE569" s="45"/>
      <c r="AF569" s="45"/>
      <c r="AG569" s="45"/>
      <c r="AH569" s="45"/>
      <c r="AI569" s="45"/>
      <c r="AJ569" s="45"/>
      <c r="AK569" s="35"/>
      <c r="AL569" s="42"/>
      <c r="AM569" s="42"/>
      <c r="AN569" s="42"/>
      <c r="AO569" s="42"/>
      <c r="AP569" s="42"/>
      <c r="AQ569" s="42"/>
      <c r="AR569" s="42"/>
      <c r="AS569" s="42"/>
      <c r="AT569" s="42"/>
      <c r="AU569" s="42"/>
      <c r="AV569" s="42"/>
      <c r="AW569" s="42"/>
      <c r="AX569" s="42"/>
      <c r="AY569" s="42"/>
      <c r="AZ569" s="42"/>
      <c r="BA569" s="42"/>
      <c r="BB569" s="42"/>
      <c r="BC569" s="42"/>
      <c r="BD569" s="42"/>
      <c r="BE569" s="42"/>
      <c r="BF569" s="42"/>
      <c r="BG569" s="42"/>
      <c r="BH569" s="42"/>
      <c r="BI569" s="42"/>
      <c r="BJ569" s="42"/>
      <c r="BK569" s="42"/>
      <c r="BL569" s="42"/>
      <c r="BM569" s="42"/>
      <c r="BN569" s="42"/>
      <c r="BO569" s="42"/>
      <c r="BP569" s="42"/>
      <c r="BQ569" s="42"/>
    </row>
    <row r="570" spans="1:69" s="41" customFormat="1" ht="12.75">
      <c r="A570" s="23"/>
      <c r="B570" s="23" t="s">
        <v>951</v>
      </c>
      <c r="C570" s="24" t="s">
        <v>502</v>
      </c>
      <c r="D570" s="25" t="s">
        <v>52</v>
      </c>
      <c r="E570" s="26">
        <v>55.4</v>
      </c>
      <c r="F570" s="26">
        <v>58.17</v>
      </c>
      <c r="G570" s="27">
        <v>63.987</v>
      </c>
      <c r="H570" s="27">
        <v>70.1617455</v>
      </c>
      <c r="I570" s="28" t="s">
        <v>100</v>
      </c>
      <c r="J570" s="29">
        <f t="shared" si="539"/>
        <v>5</v>
      </c>
      <c r="K570" s="29">
        <f t="shared" si="540"/>
        <v>10.000000000000014</v>
      </c>
      <c r="L570" s="30">
        <f t="shared" si="541"/>
        <v>70.961583</v>
      </c>
      <c r="M570" s="30">
        <f t="shared" si="542"/>
        <v>73.457076</v>
      </c>
      <c r="N570" s="31">
        <f t="shared" si="543"/>
        <v>64.81883099999999</v>
      </c>
      <c r="O570" s="31">
        <f t="shared" si="544"/>
        <v>75.50466</v>
      </c>
      <c r="P570" s="31">
        <f t="shared" si="545"/>
        <v>80.62361999999999</v>
      </c>
      <c r="Q570" s="31">
        <f t="shared" si="546"/>
        <v>72.81720599999998</v>
      </c>
      <c r="R570" s="31">
        <f t="shared" si="547"/>
        <v>80.431659</v>
      </c>
      <c r="S570" s="31">
        <f t="shared" si="548"/>
        <v>88.14209249999999</v>
      </c>
      <c r="T570" s="36">
        <f t="shared" si="549"/>
        <v>70.1617455</v>
      </c>
      <c r="U570" s="32"/>
      <c r="V570" s="32"/>
      <c r="W570" s="43"/>
      <c r="X570" s="43"/>
      <c r="Y570" s="43"/>
      <c r="Z570" s="43"/>
      <c r="AA570" s="43"/>
      <c r="AB570" s="44"/>
      <c r="AC570" s="43"/>
      <c r="AD570" s="43"/>
      <c r="AE570" s="45"/>
      <c r="AF570" s="45"/>
      <c r="AG570" s="45"/>
      <c r="AH570" s="45"/>
      <c r="AI570" s="45"/>
      <c r="AJ570" s="45"/>
      <c r="AK570" s="35"/>
      <c r="AL570" s="42"/>
      <c r="AM570" s="42"/>
      <c r="AN570" s="42"/>
      <c r="AO570" s="42"/>
      <c r="AP570" s="42"/>
      <c r="AQ570" s="42"/>
      <c r="AR570" s="42"/>
      <c r="AS570" s="42"/>
      <c r="AT570" s="42"/>
      <c r="AU570" s="42"/>
      <c r="AV570" s="42"/>
      <c r="AW570" s="42"/>
      <c r="AX570" s="42"/>
      <c r="AY570" s="42"/>
      <c r="AZ570" s="42"/>
      <c r="BA570" s="42"/>
      <c r="BB570" s="42"/>
      <c r="BC570" s="42"/>
      <c r="BD570" s="42"/>
      <c r="BE570" s="42"/>
      <c r="BF570" s="42"/>
      <c r="BG570" s="42"/>
      <c r="BH570" s="42"/>
      <c r="BI570" s="42"/>
      <c r="BJ570" s="42"/>
      <c r="BK570" s="42"/>
      <c r="BL570" s="42"/>
      <c r="BM570" s="42"/>
      <c r="BN570" s="42"/>
      <c r="BO570" s="42"/>
      <c r="BP570" s="42"/>
      <c r="BQ570" s="42"/>
    </row>
    <row r="571" spans="1:69" s="41" customFormat="1" ht="12.75">
      <c r="A571" s="23"/>
      <c r="B571" s="23" t="s">
        <v>952</v>
      </c>
      <c r="C571" s="24" t="s">
        <v>504</v>
      </c>
      <c r="D571" s="25" t="s">
        <v>52</v>
      </c>
      <c r="E571" s="26">
        <v>70.29</v>
      </c>
      <c r="F571" s="26">
        <v>73.8045</v>
      </c>
      <c r="G571" s="27">
        <v>81.18495</v>
      </c>
      <c r="H571" s="27">
        <v>89.01929767500002</v>
      </c>
      <c r="I571" s="28" t="s">
        <v>100</v>
      </c>
      <c r="J571" s="29">
        <f t="shared" si="539"/>
        <v>5</v>
      </c>
      <c r="K571" s="29">
        <f t="shared" si="540"/>
        <v>9.999999999999986</v>
      </c>
      <c r="L571" s="30">
        <f t="shared" si="541"/>
        <v>90.03410955</v>
      </c>
      <c r="M571" s="30">
        <f t="shared" si="542"/>
        <v>93.20032259999999</v>
      </c>
      <c r="N571" s="31">
        <f t="shared" si="543"/>
        <v>82.24035435000002</v>
      </c>
      <c r="O571" s="31">
        <f t="shared" si="544"/>
        <v>95.79824100000002</v>
      </c>
      <c r="P571" s="31">
        <f t="shared" si="545"/>
        <v>102.293037</v>
      </c>
      <c r="Q571" s="31">
        <f t="shared" si="546"/>
        <v>92.38847310000001</v>
      </c>
      <c r="R571" s="31">
        <f t="shared" si="547"/>
        <v>102.04948215000002</v>
      </c>
      <c r="S571" s="31">
        <f t="shared" si="548"/>
        <v>111.83226862500001</v>
      </c>
      <c r="T571" s="36">
        <f t="shared" si="549"/>
        <v>89.01929767500002</v>
      </c>
      <c r="U571" s="32"/>
      <c r="V571" s="32"/>
      <c r="W571" s="43"/>
      <c r="X571" s="43"/>
      <c r="Y571" s="43"/>
      <c r="Z571" s="43"/>
      <c r="AA571" s="43"/>
      <c r="AB571" s="44"/>
      <c r="AC571" s="43"/>
      <c r="AD571" s="43"/>
      <c r="AE571" s="45"/>
      <c r="AF571" s="45"/>
      <c r="AG571" s="45"/>
      <c r="AH571" s="45"/>
      <c r="AI571" s="45"/>
      <c r="AJ571" s="45"/>
      <c r="AK571" s="35"/>
      <c r="AL571" s="42"/>
      <c r="AM571" s="42"/>
      <c r="AN571" s="42"/>
      <c r="AO571" s="42"/>
      <c r="AP571" s="42"/>
      <c r="AQ571" s="42"/>
      <c r="AR571" s="42"/>
      <c r="AS571" s="42"/>
      <c r="AT571" s="42"/>
      <c r="AU571" s="42"/>
      <c r="AV571" s="42"/>
      <c r="AW571" s="42"/>
      <c r="AX571" s="42"/>
      <c r="AY571" s="42"/>
      <c r="AZ571" s="42"/>
      <c r="BA571" s="42"/>
      <c r="BB571" s="42"/>
      <c r="BC571" s="42"/>
      <c r="BD571" s="42"/>
      <c r="BE571" s="42"/>
      <c r="BF571" s="42"/>
      <c r="BG571" s="42"/>
      <c r="BH571" s="42"/>
      <c r="BI571" s="42"/>
      <c r="BJ571" s="42"/>
      <c r="BK571" s="42"/>
      <c r="BL571" s="42"/>
      <c r="BM571" s="42"/>
      <c r="BN571" s="42"/>
      <c r="BO571" s="42"/>
      <c r="BP571" s="42"/>
      <c r="BQ571" s="42"/>
    </row>
    <row r="572" spans="1:69" s="41" customFormat="1" ht="12.75">
      <c r="A572" s="23"/>
      <c r="B572" s="23" t="s">
        <v>953</v>
      </c>
      <c r="C572" s="24" t="s">
        <v>506</v>
      </c>
      <c r="D572" s="25" t="s">
        <v>52</v>
      </c>
      <c r="E572" s="26">
        <v>3.89</v>
      </c>
      <c r="F572" s="26">
        <v>4.0845</v>
      </c>
      <c r="G572" s="27">
        <v>4.49295</v>
      </c>
      <c r="H572" s="27">
        <v>4.926519675</v>
      </c>
      <c r="I572" s="28" t="s">
        <v>100</v>
      </c>
      <c r="J572" s="29">
        <f t="shared" si="539"/>
        <v>5</v>
      </c>
      <c r="K572" s="29">
        <f t="shared" si="540"/>
        <v>10.000000000000014</v>
      </c>
      <c r="L572" s="30">
        <f t="shared" si="541"/>
        <v>4.982681550000001</v>
      </c>
      <c r="M572" s="30">
        <f t="shared" si="542"/>
        <v>5.1579066000000005</v>
      </c>
      <c r="N572" s="31">
        <f t="shared" si="543"/>
        <v>4.55135835</v>
      </c>
      <c r="O572" s="31">
        <f t="shared" si="544"/>
        <v>5.301680999999999</v>
      </c>
      <c r="P572" s="31">
        <f t="shared" si="545"/>
        <v>5.661117000000001</v>
      </c>
      <c r="Q572" s="31">
        <f t="shared" si="546"/>
        <v>5.112977100000001</v>
      </c>
      <c r="R572" s="31">
        <f t="shared" si="547"/>
        <v>5.647638150000001</v>
      </c>
      <c r="S572" s="31">
        <f t="shared" si="548"/>
        <v>6.189038625000001</v>
      </c>
      <c r="T572" s="36">
        <f t="shared" si="549"/>
        <v>4.926519675</v>
      </c>
      <c r="U572" s="32"/>
      <c r="V572" s="32"/>
      <c r="W572" s="43"/>
      <c r="X572" s="43"/>
      <c r="Y572" s="43"/>
      <c r="Z572" s="43"/>
      <c r="AA572" s="43"/>
      <c r="AB572" s="44"/>
      <c r="AC572" s="43"/>
      <c r="AD572" s="43"/>
      <c r="AE572" s="45"/>
      <c r="AF572" s="45"/>
      <c r="AG572" s="45"/>
      <c r="AH572" s="45"/>
      <c r="AI572" s="45"/>
      <c r="AJ572" s="45"/>
      <c r="AK572" s="35"/>
      <c r="AL572" s="42"/>
      <c r="AM572" s="42"/>
      <c r="AN572" s="42"/>
      <c r="AO572" s="42"/>
      <c r="AP572" s="42"/>
      <c r="AQ572" s="42"/>
      <c r="AR572" s="42"/>
      <c r="AS572" s="42"/>
      <c r="AT572" s="42"/>
      <c r="AU572" s="42"/>
      <c r="AV572" s="42"/>
      <c r="AW572" s="42"/>
      <c r="AX572" s="42"/>
      <c r="AY572" s="42"/>
      <c r="AZ572" s="42"/>
      <c r="BA572" s="42"/>
      <c r="BB572" s="42"/>
      <c r="BC572" s="42"/>
      <c r="BD572" s="42"/>
      <c r="BE572" s="42"/>
      <c r="BF572" s="42"/>
      <c r="BG572" s="42"/>
      <c r="BH572" s="42"/>
      <c r="BI572" s="42"/>
      <c r="BJ572" s="42"/>
      <c r="BK572" s="42"/>
      <c r="BL572" s="42"/>
      <c r="BM572" s="42"/>
      <c r="BN572" s="42"/>
      <c r="BO572" s="42"/>
      <c r="BP572" s="42"/>
      <c r="BQ572" s="42"/>
    </row>
    <row r="573" spans="1:69" s="41" customFormat="1" ht="12.75">
      <c r="A573" s="23"/>
      <c r="B573" s="23" t="s">
        <v>954</v>
      </c>
      <c r="C573" s="24" t="s">
        <v>508</v>
      </c>
      <c r="D573" s="25" t="s">
        <v>52</v>
      </c>
      <c r="E573" s="26">
        <v>4.72</v>
      </c>
      <c r="F573" s="26">
        <v>4.956</v>
      </c>
      <c r="G573" s="27">
        <v>5.4516</v>
      </c>
      <c r="H573" s="27">
        <v>5.9776794</v>
      </c>
      <c r="I573" s="28" t="s">
        <v>100</v>
      </c>
      <c r="J573" s="29">
        <f t="shared" si="539"/>
        <v>5</v>
      </c>
      <c r="K573" s="29">
        <f t="shared" si="540"/>
        <v>9.999999999999986</v>
      </c>
      <c r="L573" s="30">
        <f t="shared" si="541"/>
        <v>6.0458244</v>
      </c>
      <c r="M573" s="30">
        <f t="shared" si="542"/>
        <v>6.258436799999999</v>
      </c>
      <c r="N573" s="31">
        <f t="shared" si="543"/>
        <v>5.522470800000001</v>
      </c>
      <c r="O573" s="31">
        <f t="shared" si="544"/>
        <v>6.432888</v>
      </c>
      <c r="P573" s="31">
        <f t="shared" si="545"/>
        <v>6.869016</v>
      </c>
      <c r="Q573" s="31">
        <f t="shared" si="546"/>
        <v>6.203920800000001</v>
      </c>
      <c r="R573" s="31">
        <f t="shared" si="547"/>
        <v>6.852661200000001</v>
      </c>
      <c r="S573" s="31">
        <f t="shared" si="548"/>
        <v>7.5095790000000004</v>
      </c>
      <c r="T573" s="36">
        <f t="shared" si="549"/>
        <v>5.9776794</v>
      </c>
      <c r="U573" s="32"/>
      <c r="V573" s="32"/>
      <c r="W573" s="43"/>
      <c r="X573" s="43"/>
      <c r="Y573" s="43"/>
      <c r="Z573" s="43"/>
      <c r="AA573" s="43"/>
      <c r="AB573" s="44"/>
      <c r="AC573" s="43"/>
      <c r="AD573" s="43"/>
      <c r="AE573" s="45"/>
      <c r="AF573" s="45"/>
      <c r="AG573" s="45"/>
      <c r="AH573" s="45"/>
      <c r="AI573" s="45"/>
      <c r="AJ573" s="45"/>
      <c r="AK573" s="35"/>
      <c r="AL573" s="42"/>
      <c r="AM573" s="42"/>
      <c r="AN573" s="42"/>
      <c r="AO573" s="42"/>
      <c r="AP573" s="42"/>
      <c r="AQ573" s="42"/>
      <c r="AR573" s="42"/>
      <c r="AS573" s="42"/>
      <c r="AT573" s="42"/>
      <c r="AU573" s="42"/>
      <c r="AV573" s="42"/>
      <c r="AW573" s="42"/>
      <c r="AX573" s="42"/>
      <c r="AY573" s="42"/>
      <c r="AZ573" s="42"/>
      <c r="BA573" s="42"/>
      <c r="BB573" s="42"/>
      <c r="BC573" s="42"/>
      <c r="BD573" s="42"/>
      <c r="BE573" s="42"/>
      <c r="BF573" s="42"/>
      <c r="BG573" s="42"/>
      <c r="BH573" s="42"/>
      <c r="BI573" s="42"/>
      <c r="BJ573" s="42"/>
      <c r="BK573" s="42"/>
      <c r="BL573" s="42"/>
      <c r="BM573" s="42"/>
      <c r="BN573" s="42"/>
      <c r="BO573" s="42"/>
      <c r="BP573" s="42"/>
      <c r="BQ573" s="42"/>
    </row>
    <row r="574" spans="1:69" s="41" customFormat="1" ht="12.75">
      <c r="A574" s="23"/>
      <c r="B574" s="23" t="s">
        <v>955</v>
      </c>
      <c r="C574" s="24" t="s">
        <v>510</v>
      </c>
      <c r="D574" s="25" t="s">
        <v>52</v>
      </c>
      <c r="E574" s="26">
        <v>5.77</v>
      </c>
      <c r="F574" s="26">
        <v>6.0585</v>
      </c>
      <c r="G574" s="27">
        <v>6.66435</v>
      </c>
      <c r="H574" s="27">
        <v>7.307459775</v>
      </c>
      <c r="I574" s="28" t="s">
        <v>100</v>
      </c>
      <c r="J574" s="29">
        <f t="shared" si="539"/>
        <v>5</v>
      </c>
      <c r="K574" s="29">
        <f t="shared" si="540"/>
        <v>9.999999999999986</v>
      </c>
      <c r="L574" s="30">
        <f t="shared" si="541"/>
        <v>7.39076415</v>
      </c>
      <c r="M574" s="30">
        <f t="shared" si="542"/>
        <v>7.650673799999999</v>
      </c>
      <c r="N574" s="31">
        <f t="shared" si="543"/>
        <v>6.75098655</v>
      </c>
      <c r="O574" s="31">
        <f t="shared" si="544"/>
        <v>7.863933</v>
      </c>
      <c r="P574" s="31">
        <f t="shared" si="545"/>
        <v>8.397081</v>
      </c>
      <c r="Q574" s="31">
        <f t="shared" si="546"/>
        <v>7.5840303</v>
      </c>
      <c r="R574" s="31">
        <f t="shared" si="547"/>
        <v>8.377087950000002</v>
      </c>
      <c r="S574" s="31">
        <f t="shared" si="548"/>
        <v>9.180142125000001</v>
      </c>
      <c r="T574" s="36">
        <f t="shared" si="549"/>
        <v>7.307459775</v>
      </c>
      <c r="U574" s="32"/>
      <c r="V574" s="32"/>
      <c r="W574" s="43"/>
      <c r="X574" s="43"/>
      <c r="Y574" s="43"/>
      <c r="Z574" s="43"/>
      <c r="AA574" s="43"/>
      <c r="AB574" s="44"/>
      <c r="AC574" s="43"/>
      <c r="AD574" s="43"/>
      <c r="AE574" s="45"/>
      <c r="AF574" s="45"/>
      <c r="AG574" s="45"/>
      <c r="AH574" s="45"/>
      <c r="AI574" s="45"/>
      <c r="AJ574" s="45"/>
      <c r="AK574" s="35"/>
      <c r="AL574" s="42"/>
      <c r="AM574" s="42"/>
      <c r="AN574" s="42"/>
      <c r="AO574" s="42"/>
      <c r="AP574" s="42"/>
      <c r="AQ574" s="42"/>
      <c r="AR574" s="42"/>
      <c r="AS574" s="42"/>
      <c r="AT574" s="42"/>
      <c r="AU574" s="42"/>
      <c r="AV574" s="42"/>
      <c r="AW574" s="42"/>
      <c r="AX574" s="42"/>
      <c r="AY574" s="42"/>
      <c r="AZ574" s="42"/>
      <c r="BA574" s="42"/>
      <c r="BB574" s="42"/>
      <c r="BC574" s="42"/>
      <c r="BD574" s="42"/>
      <c r="BE574" s="42"/>
      <c r="BF574" s="42"/>
      <c r="BG574" s="42"/>
      <c r="BH574" s="42"/>
      <c r="BI574" s="42"/>
      <c r="BJ574" s="42"/>
      <c r="BK574" s="42"/>
      <c r="BL574" s="42"/>
      <c r="BM574" s="42"/>
      <c r="BN574" s="42"/>
      <c r="BO574" s="42"/>
      <c r="BP574" s="42"/>
      <c r="BQ574" s="42"/>
    </row>
    <row r="575" spans="1:69" s="41" customFormat="1" ht="12.75">
      <c r="A575" s="23"/>
      <c r="B575" s="23" t="s">
        <v>956</v>
      </c>
      <c r="C575" s="24" t="s">
        <v>512</v>
      </c>
      <c r="D575" s="25" t="s">
        <v>52</v>
      </c>
      <c r="E575" s="26">
        <v>7.15</v>
      </c>
      <c r="F575" s="26">
        <v>7.5075</v>
      </c>
      <c r="G575" s="27">
        <v>8.25825</v>
      </c>
      <c r="H575" s="27">
        <v>9.055171125</v>
      </c>
      <c r="I575" s="28" t="s">
        <v>100</v>
      </c>
      <c r="J575" s="29">
        <f t="shared" si="539"/>
        <v>5</v>
      </c>
      <c r="K575" s="29">
        <f t="shared" si="540"/>
        <v>10.000000000000014</v>
      </c>
      <c r="L575" s="30">
        <f t="shared" si="541"/>
        <v>9.15839925</v>
      </c>
      <c r="M575" s="30">
        <f t="shared" si="542"/>
        <v>9.480471</v>
      </c>
      <c r="N575" s="31">
        <f t="shared" si="543"/>
        <v>8.36560725</v>
      </c>
      <c r="O575" s="31">
        <f t="shared" si="544"/>
        <v>9.744734999999999</v>
      </c>
      <c r="P575" s="31">
        <f t="shared" si="545"/>
        <v>10.405394999999999</v>
      </c>
      <c r="Q575" s="31">
        <f t="shared" si="546"/>
        <v>9.397888499999999</v>
      </c>
      <c r="R575" s="31">
        <f t="shared" si="547"/>
        <v>10.38062025</v>
      </c>
      <c r="S575" s="31">
        <f t="shared" si="548"/>
        <v>11.375739375</v>
      </c>
      <c r="T575" s="36">
        <f t="shared" si="549"/>
        <v>9.055171125</v>
      </c>
      <c r="U575" s="32"/>
      <c r="V575" s="32"/>
      <c r="W575" s="43"/>
      <c r="X575" s="43"/>
      <c r="Y575" s="43"/>
      <c r="Z575" s="43"/>
      <c r="AA575" s="43"/>
      <c r="AB575" s="44"/>
      <c r="AC575" s="43"/>
      <c r="AD575" s="43"/>
      <c r="AE575" s="45"/>
      <c r="AF575" s="45"/>
      <c r="AG575" s="45"/>
      <c r="AH575" s="45"/>
      <c r="AI575" s="45"/>
      <c r="AJ575" s="45"/>
      <c r="AK575" s="35"/>
      <c r="AL575" s="42"/>
      <c r="AM575" s="42"/>
      <c r="AN575" s="42"/>
      <c r="AO575" s="42"/>
      <c r="AP575" s="42"/>
      <c r="AQ575" s="42"/>
      <c r="AR575" s="42"/>
      <c r="AS575" s="42"/>
      <c r="AT575" s="42"/>
      <c r="AU575" s="42"/>
      <c r="AV575" s="42"/>
      <c r="AW575" s="42"/>
      <c r="AX575" s="42"/>
      <c r="AY575" s="42"/>
      <c r="AZ575" s="42"/>
      <c r="BA575" s="42"/>
      <c r="BB575" s="42"/>
      <c r="BC575" s="42"/>
      <c r="BD575" s="42"/>
      <c r="BE575" s="42"/>
      <c r="BF575" s="42"/>
      <c r="BG575" s="42"/>
      <c r="BH575" s="42"/>
      <c r="BI575" s="42"/>
      <c r="BJ575" s="42"/>
      <c r="BK575" s="42"/>
      <c r="BL575" s="42"/>
      <c r="BM575" s="42"/>
      <c r="BN575" s="42"/>
      <c r="BO575" s="42"/>
      <c r="BP575" s="42"/>
      <c r="BQ575" s="42"/>
    </row>
    <row r="576" spans="1:69" s="41" customFormat="1" ht="12.75">
      <c r="A576" s="23"/>
      <c r="B576" s="23" t="s">
        <v>957</v>
      </c>
      <c r="C576" s="24" t="s">
        <v>514</v>
      </c>
      <c r="D576" s="25" t="s">
        <v>52</v>
      </c>
      <c r="E576" s="26">
        <v>8.89</v>
      </c>
      <c r="F576" s="26">
        <v>9.3345</v>
      </c>
      <c r="G576" s="27">
        <v>10.26795</v>
      </c>
      <c r="H576" s="27">
        <v>11.258807175</v>
      </c>
      <c r="I576" s="28" t="s">
        <v>100</v>
      </c>
      <c r="J576" s="29">
        <f t="shared" si="539"/>
        <v>5</v>
      </c>
      <c r="K576" s="29">
        <f t="shared" si="540"/>
        <v>10.000000000000014</v>
      </c>
      <c r="L576" s="30">
        <f t="shared" si="541"/>
        <v>11.38715655</v>
      </c>
      <c r="M576" s="30">
        <f t="shared" si="542"/>
        <v>11.7876066</v>
      </c>
      <c r="N576" s="31">
        <f t="shared" si="543"/>
        <v>10.40143335</v>
      </c>
      <c r="O576" s="31">
        <f t="shared" si="544"/>
        <v>12.116181</v>
      </c>
      <c r="P576" s="31">
        <f t="shared" si="545"/>
        <v>12.937617</v>
      </c>
      <c r="Q576" s="31">
        <f t="shared" si="546"/>
        <v>11.684927100000001</v>
      </c>
      <c r="R576" s="31">
        <f t="shared" si="547"/>
        <v>12.90681315</v>
      </c>
      <c r="S576" s="31">
        <f t="shared" si="548"/>
        <v>14.144101125</v>
      </c>
      <c r="T576" s="36">
        <f t="shared" si="549"/>
        <v>11.258807175</v>
      </c>
      <c r="U576" s="32"/>
      <c r="V576" s="32"/>
      <c r="W576" s="43"/>
      <c r="X576" s="43"/>
      <c r="Y576" s="43"/>
      <c r="Z576" s="43"/>
      <c r="AA576" s="43"/>
      <c r="AB576" s="44"/>
      <c r="AC576" s="43"/>
      <c r="AD576" s="43"/>
      <c r="AE576" s="45"/>
      <c r="AF576" s="45"/>
      <c r="AG576" s="45"/>
      <c r="AH576" s="45"/>
      <c r="AI576" s="45"/>
      <c r="AJ576" s="45"/>
      <c r="AK576" s="35"/>
      <c r="AL576" s="42"/>
      <c r="AM576" s="42"/>
      <c r="AN576" s="42"/>
      <c r="AO576" s="42"/>
      <c r="AP576" s="42"/>
      <c r="AQ576" s="42"/>
      <c r="AR576" s="42"/>
      <c r="AS576" s="42"/>
      <c r="AT576" s="42"/>
      <c r="AU576" s="42"/>
      <c r="AV576" s="42"/>
      <c r="AW576" s="42"/>
      <c r="AX576" s="42"/>
      <c r="AY576" s="42"/>
      <c r="AZ576" s="42"/>
      <c r="BA576" s="42"/>
      <c r="BB576" s="42"/>
      <c r="BC576" s="42"/>
      <c r="BD576" s="42"/>
      <c r="BE576" s="42"/>
      <c r="BF576" s="42"/>
      <c r="BG576" s="42"/>
      <c r="BH576" s="42"/>
      <c r="BI576" s="42"/>
      <c r="BJ576" s="42"/>
      <c r="BK576" s="42"/>
      <c r="BL576" s="42"/>
      <c r="BM576" s="42"/>
      <c r="BN576" s="42"/>
      <c r="BO576" s="42"/>
      <c r="BP576" s="42"/>
      <c r="BQ576" s="42"/>
    </row>
    <row r="577" spans="1:69" s="41" customFormat="1" ht="12.75">
      <c r="A577" s="23"/>
      <c r="B577" s="23" t="s">
        <v>958</v>
      </c>
      <c r="C577" s="24" t="s">
        <v>516</v>
      </c>
      <c r="D577" s="25" t="s">
        <v>52</v>
      </c>
      <c r="E577" s="26">
        <v>11.41</v>
      </c>
      <c r="F577" s="26">
        <v>11.9805</v>
      </c>
      <c r="G577" s="27">
        <v>13.17855</v>
      </c>
      <c r="H577" s="27">
        <v>14.450280074999998</v>
      </c>
      <c r="I577" s="28" t="s">
        <v>100</v>
      </c>
      <c r="J577" s="29">
        <f t="shared" si="539"/>
        <v>4.999999999999986</v>
      </c>
      <c r="K577" s="29">
        <f t="shared" si="540"/>
        <v>10.000000000000014</v>
      </c>
      <c r="L577" s="30">
        <f t="shared" si="541"/>
        <v>14.61501195</v>
      </c>
      <c r="M577" s="30">
        <f t="shared" si="542"/>
        <v>15.128975399999998</v>
      </c>
      <c r="N577" s="31">
        <f t="shared" si="543"/>
        <v>13.349871149999998</v>
      </c>
      <c r="O577" s="31">
        <f t="shared" si="544"/>
        <v>15.550689</v>
      </c>
      <c r="P577" s="31">
        <f t="shared" si="545"/>
        <v>16.604972999999998</v>
      </c>
      <c r="Q577" s="31">
        <f t="shared" si="546"/>
        <v>14.997189899999999</v>
      </c>
      <c r="R577" s="31">
        <f t="shared" si="547"/>
        <v>16.56543735</v>
      </c>
      <c r="S577" s="31">
        <f t="shared" si="548"/>
        <v>18.153452625</v>
      </c>
      <c r="T577" s="36">
        <f t="shared" si="549"/>
        <v>14.450280074999998</v>
      </c>
      <c r="U577" s="32"/>
      <c r="V577" s="32"/>
      <c r="W577" s="43"/>
      <c r="X577" s="43"/>
      <c r="Y577" s="43"/>
      <c r="Z577" s="43"/>
      <c r="AA577" s="43"/>
      <c r="AB577" s="44"/>
      <c r="AC577" s="43"/>
      <c r="AD577" s="43"/>
      <c r="AE577" s="45"/>
      <c r="AF577" s="45"/>
      <c r="AG577" s="45"/>
      <c r="AH577" s="45"/>
      <c r="AI577" s="45"/>
      <c r="AJ577" s="45"/>
      <c r="AK577" s="35"/>
      <c r="AL577" s="42"/>
      <c r="AM577" s="42"/>
      <c r="AN577" s="42"/>
      <c r="AO577" s="42"/>
      <c r="AP577" s="42"/>
      <c r="AQ577" s="42"/>
      <c r="AR577" s="42"/>
      <c r="AS577" s="42"/>
      <c r="AT577" s="42"/>
      <c r="AU577" s="42"/>
      <c r="AV577" s="42"/>
      <c r="AW577" s="42"/>
      <c r="AX577" s="42"/>
      <c r="AY577" s="42"/>
      <c r="AZ577" s="42"/>
      <c r="BA577" s="42"/>
      <c r="BB577" s="42"/>
      <c r="BC577" s="42"/>
      <c r="BD577" s="42"/>
      <c r="BE577" s="42"/>
      <c r="BF577" s="42"/>
      <c r="BG577" s="42"/>
      <c r="BH577" s="42"/>
      <c r="BI577" s="42"/>
      <c r="BJ577" s="42"/>
      <c r="BK577" s="42"/>
      <c r="BL577" s="42"/>
      <c r="BM577" s="42"/>
      <c r="BN577" s="42"/>
      <c r="BO577" s="42"/>
      <c r="BP577" s="42"/>
      <c r="BQ577" s="42"/>
    </row>
    <row r="578" spans="1:69" s="41" customFormat="1" ht="12.75">
      <c r="A578" s="23"/>
      <c r="B578" s="23" t="s">
        <v>959</v>
      </c>
      <c r="C578" s="24" t="s">
        <v>518</v>
      </c>
      <c r="D578" s="25" t="s">
        <v>52</v>
      </c>
      <c r="E578" s="26">
        <v>15.57</v>
      </c>
      <c r="F578" s="26">
        <v>16.3485</v>
      </c>
      <c r="G578" s="27">
        <v>17.98335</v>
      </c>
      <c r="H578" s="27">
        <v>19.718743275</v>
      </c>
      <c r="I578" s="28" t="s">
        <v>100</v>
      </c>
      <c r="J578" s="29">
        <f t="shared" si="539"/>
        <v>5</v>
      </c>
      <c r="K578" s="29">
        <f t="shared" si="540"/>
        <v>10.000000000000014</v>
      </c>
      <c r="L578" s="30">
        <f t="shared" si="541"/>
        <v>19.943535150000002</v>
      </c>
      <c r="M578" s="30">
        <f t="shared" si="542"/>
        <v>20.6448858</v>
      </c>
      <c r="N578" s="31">
        <f t="shared" si="543"/>
        <v>18.21713355</v>
      </c>
      <c r="O578" s="31">
        <f t="shared" si="544"/>
        <v>21.220353</v>
      </c>
      <c r="P578" s="31">
        <f t="shared" si="545"/>
        <v>22.659021</v>
      </c>
      <c r="Q578" s="31">
        <f t="shared" si="546"/>
        <v>20.4650523</v>
      </c>
      <c r="R578" s="31">
        <f t="shared" si="547"/>
        <v>22.605070949999998</v>
      </c>
      <c r="S578" s="31">
        <f t="shared" si="548"/>
        <v>24.772064625000002</v>
      </c>
      <c r="T578" s="36">
        <f t="shared" si="549"/>
        <v>19.718743275</v>
      </c>
      <c r="U578" s="32"/>
      <c r="V578" s="32"/>
      <c r="W578" s="43"/>
      <c r="X578" s="43"/>
      <c r="Y578" s="43"/>
      <c r="Z578" s="43"/>
      <c r="AA578" s="43"/>
      <c r="AB578" s="44"/>
      <c r="AC578" s="43"/>
      <c r="AD578" s="43"/>
      <c r="AE578" s="45"/>
      <c r="AF578" s="45"/>
      <c r="AG578" s="45"/>
      <c r="AH578" s="45"/>
      <c r="AI578" s="45"/>
      <c r="AJ578" s="45"/>
      <c r="AK578" s="35"/>
      <c r="AL578" s="42"/>
      <c r="AM578" s="42"/>
      <c r="AN578" s="42"/>
      <c r="AO578" s="42"/>
      <c r="AP578" s="42"/>
      <c r="AQ578" s="42"/>
      <c r="AR578" s="42"/>
      <c r="AS578" s="42"/>
      <c r="AT578" s="42"/>
      <c r="AU578" s="42"/>
      <c r="AV578" s="42"/>
      <c r="AW578" s="42"/>
      <c r="AX578" s="42"/>
      <c r="AY578" s="42"/>
      <c r="AZ578" s="42"/>
      <c r="BA578" s="42"/>
      <c r="BB578" s="42"/>
      <c r="BC578" s="42"/>
      <c r="BD578" s="42"/>
      <c r="BE578" s="42"/>
      <c r="BF578" s="42"/>
      <c r="BG578" s="42"/>
      <c r="BH578" s="42"/>
      <c r="BI578" s="42"/>
      <c r="BJ578" s="42"/>
      <c r="BK578" s="42"/>
      <c r="BL578" s="42"/>
      <c r="BM578" s="42"/>
      <c r="BN578" s="42"/>
      <c r="BO578" s="42"/>
      <c r="BP578" s="42"/>
      <c r="BQ578" s="42"/>
    </row>
    <row r="579" spans="1:69" s="41" customFormat="1" ht="12.75">
      <c r="A579" s="23"/>
      <c r="B579" s="23" t="s">
        <v>960</v>
      </c>
      <c r="C579" s="24" t="s">
        <v>961</v>
      </c>
      <c r="D579" s="25" t="s">
        <v>52</v>
      </c>
      <c r="E579" s="26">
        <v>18.28</v>
      </c>
      <c r="F579" s="26">
        <v>19.194</v>
      </c>
      <c r="G579" s="27">
        <v>21.1134</v>
      </c>
      <c r="H579" s="27">
        <v>23.150843099999996</v>
      </c>
      <c r="I579" s="28" t="s">
        <v>100</v>
      </c>
      <c r="J579" s="29">
        <f t="shared" si="539"/>
        <v>4.999999999999986</v>
      </c>
      <c r="K579" s="29">
        <f t="shared" si="540"/>
        <v>10.000000000000014</v>
      </c>
      <c r="L579" s="30">
        <f t="shared" si="541"/>
        <v>23.414760599999997</v>
      </c>
      <c r="M579" s="30">
        <f t="shared" si="542"/>
        <v>24.238183199999998</v>
      </c>
      <c r="N579" s="31">
        <f t="shared" si="543"/>
        <v>21.387874199999995</v>
      </c>
      <c r="O579" s="31">
        <f t="shared" si="544"/>
        <v>24.913811999999997</v>
      </c>
      <c r="P579" s="31">
        <f t="shared" si="545"/>
        <v>26.602883999999996</v>
      </c>
      <c r="Q579" s="31">
        <f t="shared" si="546"/>
        <v>24.027049199999997</v>
      </c>
      <c r="R579" s="31">
        <f t="shared" si="547"/>
        <v>26.539543799999997</v>
      </c>
      <c r="S579" s="31">
        <f t="shared" si="548"/>
        <v>29.0837085</v>
      </c>
      <c r="T579" s="36">
        <f t="shared" si="549"/>
        <v>23.150843099999996</v>
      </c>
      <c r="U579" s="32"/>
      <c r="V579" s="32"/>
      <c r="W579" s="43"/>
      <c r="X579" s="43"/>
      <c r="Y579" s="43"/>
      <c r="Z579" s="43"/>
      <c r="AA579" s="43"/>
      <c r="AB579" s="44"/>
      <c r="AC579" s="43"/>
      <c r="AD579" s="43"/>
      <c r="AE579" s="45"/>
      <c r="AF579" s="45"/>
      <c r="AG579" s="45"/>
      <c r="AH579" s="45"/>
      <c r="AI579" s="45"/>
      <c r="AJ579" s="45"/>
      <c r="AK579" s="35"/>
      <c r="AL579" s="42"/>
      <c r="AM579" s="42"/>
      <c r="AN579" s="42"/>
      <c r="AO579" s="42"/>
      <c r="AP579" s="42"/>
      <c r="AQ579" s="42"/>
      <c r="AR579" s="42"/>
      <c r="AS579" s="42"/>
      <c r="AT579" s="42"/>
      <c r="AU579" s="42"/>
      <c r="AV579" s="42"/>
      <c r="AW579" s="42"/>
      <c r="AX579" s="42"/>
      <c r="AY579" s="42"/>
      <c r="AZ579" s="42"/>
      <c r="BA579" s="42"/>
      <c r="BB579" s="42"/>
      <c r="BC579" s="42"/>
      <c r="BD579" s="42"/>
      <c r="BE579" s="42"/>
      <c r="BF579" s="42"/>
      <c r="BG579" s="42"/>
      <c r="BH579" s="42"/>
      <c r="BI579" s="42"/>
      <c r="BJ579" s="42"/>
      <c r="BK579" s="42"/>
      <c r="BL579" s="42"/>
      <c r="BM579" s="42"/>
      <c r="BN579" s="42"/>
      <c r="BO579" s="42"/>
      <c r="BP579" s="42"/>
      <c r="BQ579" s="42"/>
    </row>
    <row r="580" spans="1:69" s="41" customFormat="1" ht="12.75">
      <c r="A580" s="23"/>
      <c r="B580" s="23" t="s">
        <v>962</v>
      </c>
      <c r="C580" s="24" t="s">
        <v>522</v>
      </c>
      <c r="D580" s="25" t="s">
        <v>52</v>
      </c>
      <c r="E580" s="26">
        <v>22.62</v>
      </c>
      <c r="F580" s="26">
        <v>23.751</v>
      </c>
      <c r="G580" s="27">
        <v>26.1261</v>
      </c>
      <c r="H580" s="27">
        <v>28.647268649999994</v>
      </c>
      <c r="I580" s="28" t="s">
        <v>100</v>
      </c>
      <c r="J580" s="29">
        <f t="shared" si="539"/>
        <v>5</v>
      </c>
      <c r="K580" s="29">
        <f t="shared" si="540"/>
        <v>10.000000000000014</v>
      </c>
      <c r="L580" s="30">
        <f t="shared" si="541"/>
        <v>28.9738449</v>
      </c>
      <c r="M580" s="30">
        <f t="shared" si="542"/>
        <v>29.992762799999998</v>
      </c>
      <c r="N580" s="31">
        <f t="shared" si="543"/>
        <v>26.465739299999996</v>
      </c>
      <c r="O580" s="31">
        <f t="shared" si="544"/>
        <v>30.828797999999995</v>
      </c>
      <c r="P580" s="31">
        <f t="shared" si="545"/>
        <v>32.918886</v>
      </c>
      <c r="Q580" s="31">
        <f t="shared" si="546"/>
        <v>29.731501799999997</v>
      </c>
      <c r="R580" s="31">
        <f t="shared" si="547"/>
        <v>32.840507699999996</v>
      </c>
      <c r="S580" s="31">
        <f t="shared" si="548"/>
        <v>35.98870275</v>
      </c>
      <c r="T580" s="36">
        <f t="shared" si="549"/>
        <v>28.647268649999994</v>
      </c>
      <c r="U580" s="32"/>
      <c r="V580" s="32"/>
      <c r="W580" s="43"/>
      <c r="X580" s="43"/>
      <c r="Y580" s="43"/>
      <c r="Z580" s="43"/>
      <c r="AA580" s="43"/>
      <c r="AB580" s="44"/>
      <c r="AC580" s="43"/>
      <c r="AD580" s="43"/>
      <c r="AE580" s="45"/>
      <c r="AF580" s="45"/>
      <c r="AG580" s="45"/>
      <c r="AH580" s="45"/>
      <c r="AI580" s="45"/>
      <c r="AJ580" s="45"/>
      <c r="AK580" s="35"/>
      <c r="AL580" s="42"/>
      <c r="AM580" s="42"/>
      <c r="AN580" s="42"/>
      <c r="AO580" s="42"/>
      <c r="AP580" s="42"/>
      <c r="AQ580" s="42"/>
      <c r="AR580" s="42"/>
      <c r="AS580" s="42"/>
      <c r="AT580" s="42"/>
      <c r="AU580" s="42"/>
      <c r="AV580" s="42"/>
      <c r="AW580" s="42"/>
      <c r="AX580" s="42"/>
      <c r="AY580" s="42"/>
      <c r="AZ580" s="42"/>
      <c r="BA580" s="42"/>
      <c r="BB580" s="42"/>
      <c r="BC580" s="42"/>
      <c r="BD580" s="42"/>
      <c r="BE580" s="42"/>
      <c r="BF580" s="42"/>
      <c r="BG580" s="42"/>
      <c r="BH580" s="42"/>
      <c r="BI580" s="42"/>
      <c r="BJ580" s="42"/>
      <c r="BK580" s="42"/>
      <c r="BL580" s="42"/>
      <c r="BM580" s="42"/>
      <c r="BN580" s="42"/>
      <c r="BO580" s="42"/>
      <c r="BP580" s="42"/>
      <c r="BQ580" s="42"/>
    </row>
    <row r="581" spans="1:69" s="41" customFormat="1" ht="12.75">
      <c r="A581" s="23"/>
      <c r="B581" s="23" t="s">
        <v>963</v>
      </c>
      <c r="C581" s="24" t="s">
        <v>524</v>
      </c>
      <c r="D581" s="25" t="s">
        <v>52</v>
      </c>
      <c r="E581" s="26">
        <v>27.5</v>
      </c>
      <c r="F581" s="26">
        <v>28.875</v>
      </c>
      <c r="G581" s="27">
        <v>31.7625</v>
      </c>
      <c r="H581" s="27">
        <v>34.82758125</v>
      </c>
      <c r="I581" s="28" t="s">
        <v>100</v>
      </c>
      <c r="J581" s="29">
        <f t="shared" si="539"/>
        <v>5</v>
      </c>
      <c r="K581" s="29">
        <f t="shared" si="540"/>
        <v>9.999999999999986</v>
      </c>
      <c r="L581" s="30">
        <f t="shared" si="541"/>
        <v>35.2246125</v>
      </c>
      <c r="M581" s="30">
        <f t="shared" si="542"/>
        <v>36.46335</v>
      </c>
      <c r="N581" s="31">
        <f t="shared" si="543"/>
        <v>32.1754125</v>
      </c>
      <c r="O581" s="31">
        <f t="shared" si="544"/>
        <v>37.47975</v>
      </c>
      <c r="P581" s="31">
        <f t="shared" si="545"/>
        <v>40.02075</v>
      </c>
      <c r="Q581" s="31">
        <f t="shared" si="546"/>
        <v>36.145725000000006</v>
      </c>
      <c r="R581" s="31">
        <f t="shared" si="547"/>
        <v>39.9254625</v>
      </c>
      <c r="S581" s="31">
        <f t="shared" si="548"/>
        <v>43.752843750000004</v>
      </c>
      <c r="T581" s="36">
        <f t="shared" si="549"/>
        <v>34.82758125</v>
      </c>
      <c r="U581" s="32"/>
      <c r="V581" s="32"/>
      <c r="W581" s="43"/>
      <c r="X581" s="43"/>
      <c r="Y581" s="43"/>
      <c r="Z581" s="43"/>
      <c r="AA581" s="43"/>
      <c r="AB581" s="44"/>
      <c r="AC581" s="43"/>
      <c r="AD581" s="43"/>
      <c r="AE581" s="45"/>
      <c r="AF581" s="45"/>
      <c r="AG581" s="45"/>
      <c r="AH581" s="45"/>
      <c r="AI581" s="45"/>
      <c r="AJ581" s="45"/>
      <c r="AK581" s="35"/>
      <c r="AL581" s="42"/>
      <c r="AM581" s="42"/>
      <c r="AN581" s="42"/>
      <c r="AO581" s="42"/>
      <c r="AP581" s="42"/>
      <c r="AQ581" s="42"/>
      <c r="AR581" s="42"/>
      <c r="AS581" s="42"/>
      <c r="AT581" s="42"/>
      <c r="AU581" s="42"/>
      <c r="AV581" s="42"/>
      <c r="AW581" s="42"/>
      <c r="AX581" s="42"/>
      <c r="AY581" s="42"/>
      <c r="AZ581" s="42"/>
      <c r="BA581" s="42"/>
      <c r="BB581" s="42"/>
      <c r="BC581" s="42"/>
      <c r="BD581" s="42"/>
      <c r="BE581" s="42"/>
      <c r="BF581" s="42"/>
      <c r="BG581" s="42"/>
      <c r="BH581" s="42"/>
      <c r="BI581" s="42"/>
      <c r="BJ581" s="42"/>
      <c r="BK581" s="42"/>
      <c r="BL581" s="42"/>
      <c r="BM581" s="42"/>
      <c r="BN581" s="42"/>
      <c r="BO581" s="42"/>
      <c r="BP581" s="42"/>
      <c r="BQ581" s="42"/>
    </row>
    <row r="582" spans="1:69" s="41" customFormat="1" ht="12.75">
      <c r="A582" s="23"/>
      <c r="B582" s="23" t="s">
        <v>964</v>
      </c>
      <c r="C582" s="24" t="s">
        <v>526</v>
      </c>
      <c r="D582" s="25" t="s">
        <v>52</v>
      </c>
      <c r="E582" s="26">
        <v>35.65</v>
      </c>
      <c r="F582" s="26">
        <v>37.4325</v>
      </c>
      <c r="G582" s="27">
        <v>41.17575</v>
      </c>
      <c r="H582" s="27">
        <v>45.149209875</v>
      </c>
      <c r="I582" s="28" t="s">
        <v>100</v>
      </c>
      <c r="J582" s="29">
        <f t="shared" si="539"/>
        <v>5</v>
      </c>
      <c r="K582" s="29">
        <f t="shared" si="540"/>
        <v>10.000000000000014</v>
      </c>
      <c r="L582" s="30">
        <f t="shared" si="541"/>
        <v>45.66390675</v>
      </c>
      <c r="M582" s="30">
        <f t="shared" si="542"/>
        <v>47.269760999999995</v>
      </c>
      <c r="N582" s="31">
        <f t="shared" si="543"/>
        <v>41.71103474999999</v>
      </c>
      <c r="O582" s="31">
        <f t="shared" si="544"/>
        <v>48.587385</v>
      </c>
      <c r="P582" s="31">
        <f t="shared" si="545"/>
        <v>51.88144499999999</v>
      </c>
      <c r="Q582" s="31">
        <f t="shared" si="546"/>
        <v>46.858003499999995</v>
      </c>
      <c r="R582" s="31">
        <f t="shared" si="547"/>
        <v>51.75791775</v>
      </c>
      <c r="S582" s="31">
        <f t="shared" si="548"/>
        <v>56.719595625</v>
      </c>
      <c r="T582" s="36">
        <f t="shared" si="549"/>
        <v>45.149209875</v>
      </c>
      <c r="U582" s="32"/>
      <c r="V582" s="32"/>
      <c r="W582" s="43"/>
      <c r="X582" s="43"/>
      <c r="Y582" s="43"/>
      <c r="Z582" s="43"/>
      <c r="AA582" s="43"/>
      <c r="AB582" s="44"/>
      <c r="AC582" s="43"/>
      <c r="AD582" s="43"/>
      <c r="AE582" s="45"/>
      <c r="AF582" s="45"/>
      <c r="AG582" s="45"/>
      <c r="AH582" s="45"/>
      <c r="AI582" s="45"/>
      <c r="AJ582" s="45"/>
      <c r="AK582" s="35"/>
      <c r="AL582" s="42"/>
      <c r="AM582" s="42"/>
      <c r="AN582" s="42"/>
      <c r="AO582" s="42"/>
      <c r="AP582" s="42"/>
      <c r="AQ582" s="42"/>
      <c r="AR582" s="42"/>
      <c r="AS582" s="42"/>
      <c r="AT582" s="42"/>
      <c r="AU582" s="42"/>
      <c r="AV582" s="42"/>
      <c r="AW582" s="42"/>
      <c r="AX582" s="42"/>
      <c r="AY582" s="42"/>
      <c r="AZ582" s="42"/>
      <c r="BA582" s="42"/>
      <c r="BB582" s="42"/>
      <c r="BC582" s="42"/>
      <c r="BD582" s="42"/>
      <c r="BE582" s="42"/>
      <c r="BF582" s="42"/>
      <c r="BG582" s="42"/>
      <c r="BH582" s="42"/>
      <c r="BI582" s="42"/>
      <c r="BJ582" s="42"/>
      <c r="BK582" s="42"/>
      <c r="BL582" s="42"/>
      <c r="BM582" s="42"/>
      <c r="BN582" s="42"/>
      <c r="BO582" s="42"/>
      <c r="BP582" s="42"/>
      <c r="BQ582" s="42"/>
    </row>
    <row r="583" spans="1:69" s="41" customFormat="1" ht="12.75">
      <c r="A583" s="23"/>
      <c r="B583" s="23" t="s">
        <v>965</v>
      </c>
      <c r="C583" s="24" t="s">
        <v>384</v>
      </c>
      <c r="D583" s="25" t="s">
        <v>52</v>
      </c>
      <c r="E583" s="26">
        <v>38.53</v>
      </c>
      <c r="F583" s="26">
        <v>40.4565</v>
      </c>
      <c r="G583" s="27">
        <v>44.50215</v>
      </c>
      <c r="H583" s="27">
        <v>48.796607475</v>
      </c>
      <c r="I583" s="28" t="s">
        <v>100</v>
      </c>
      <c r="J583" s="29">
        <f t="shared" si="539"/>
        <v>4.999999999999986</v>
      </c>
      <c r="K583" s="29">
        <f t="shared" si="540"/>
        <v>10.000000000000014</v>
      </c>
      <c r="L583" s="30">
        <f t="shared" si="541"/>
        <v>49.35288435</v>
      </c>
      <c r="M583" s="30">
        <f t="shared" si="542"/>
        <v>51.088468199999994</v>
      </c>
      <c r="N583" s="31">
        <f t="shared" si="543"/>
        <v>45.08067795</v>
      </c>
      <c r="O583" s="31">
        <f t="shared" si="544"/>
        <v>52.512537</v>
      </c>
      <c r="P583" s="31">
        <f t="shared" si="545"/>
        <v>56.072708999999996</v>
      </c>
      <c r="Q583" s="31">
        <f t="shared" si="546"/>
        <v>50.6434467</v>
      </c>
      <c r="R583" s="31">
        <f t="shared" si="547"/>
        <v>55.93920255</v>
      </c>
      <c r="S583" s="31">
        <f t="shared" si="548"/>
        <v>61.301711624999996</v>
      </c>
      <c r="T583" s="36">
        <f t="shared" si="549"/>
        <v>48.796607475</v>
      </c>
      <c r="U583" s="32"/>
      <c r="V583" s="32"/>
      <c r="W583" s="43"/>
      <c r="X583" s="43"/>
      <c r="Y583" s="43"/>
      <c r="Z583" s="43"/>
      <c r="AA583" s="43"/>
      <c r="AB583" s="44"/>
      <c r="AC583" s="43"/>
      <c r="AD583" s="43"/>
      <c r="AE583" s="45"/>
      <c r="AF583" s="45"/>
      <c r="AG583" s="45"/>
      <c r="AH583" s="45"/>
      <c r="AI583" s="45"/>
      <c r="AJ583" s="45"/>
      <c r="AK583" s="35"/>
      <c r="AL583" s="42"/>
      <c r="AM583" s="42"/>
      <c r="AN583" s="42"/>
      <c r="AO583" s="42"/>
      <c r="AP583" s="42"/>
      <c r="AQ583" s="42"/>
      <c r="AR583" s="42"/>
      <c r="AS583" s="42"/>
      <c r="AT583" s="42"/>
      <c r="AU583" s="42"/>
      <c r="AV583" s="42"/>
      <c r="AW583" s="42"/>
      <c r="AX583" s="42"/>
      <c r="AY583" s="42"/>
      <c r="AZ583" s="42"/>
      <c r="BA583" s="42"/>
      <c r="BB583" s="42"/>
      <c r="BC583" s="42"/>
      <c r="BD583" s="42"/>
      <c r="BE583" s="42"/>
      <c r="BF583" s="42"/>
      <c r="BG583" s="42"/>
      <c r="BH583" s="42"/>
      <c r="BI583" s="42"/>
      <c r="BJ583" s="42"/>
      <c r="BK583" s="42"/>
      <c r="BL583" s="42"/>
      <c r="BM583" s="42"/>
      <c r="BN583" s="42"/>
      <c r="BO583" s="42"/>
      <c r="BP583" s="42"/>
      <c r="BQ583" s="42"/>
    </row>
    <row r="584" spans="1:69" s="41" customFormat="1" ht="38.25">
      <c r="A584" s="23"/>
      <c r="B584" s="23" t="s">
        <v>966</v>
      </c>
      <c r="C584" s="24" t="s">
        <v>129</v>
      </c>
      <c r="D584" s="38"/>
      <c r="E584" s="26"/>
      <c r="F584" s="26"/>
      <c r="G584" s="27"/>
      <c r="H584" s="27"/>
      <c r="I584" s="18"/>
      <c r="J584" s="39"/>
      <c r="K584" s="39"/>
      <c r="L584" s="30"/>
      <c r="M584" s="30"/>
      <c r="N584" s="31"/>
      <c r="O584" s="31"/>
      <c r="P584" s="31"/>
      <c r="Q584" s="31"/>
      <c r="R584" s="31"/>
      <c r="S584" s="31"/>
      <c r="T584" s="19"/>
      <c r="U584" s="32"/>
      <c r="V584" s="32"/>
      <c r="W584" s="43"/>
      <c r="X584" s="43"/>
      <c r="Y584" s="43"/>
      <c r="Z584" s="43"/>
      <c r="AA584" s="43"/>
      <c r="AB584" s="44"/>
      <c r="AC584" s="43"/>
      <c r="AD584" s="43"/>
      <c r="AE584" s="45"/>
      <c r="AF584" s="45"/>
      <c r="AG584" s="45"/>
      <c r="AH584" s="45"/>
      <c r="AI584" s="45"/>
      <c r="AJ584" s="45"/>
      <c r="AK584" s="35"/>
      <c r="AL584" s="42"/>
      <c r="AM584" s="42"/>
      <c r="AN584" s="42"/>
      <c r="AO584" s="42"/>
      <c r="AP584" s="42"/>
      <c r="AQ584" s="42"/>
      <c r="AR584" s="42"/>
      <c r="AS584" s="42"/>
      <c r="AT584" s="42"/>
      <c r="AU584" s="42"/>
      <c r="AV584" s="42"/>
      <c r="AW584" s="42"/>
      <c r="AX584" s="42"/>
      <c r="AY584" s="42"/>
      <c r="AZ584" s="42"/>
      <c r="BA584" s="42"/>
      <c r="BB584" s="42"/>
      <c r="BC584" s="42"/>
      <c r="BD584" s="42"/>
      <c r="BE584" s="42"/>
      <c r="BF584" s="42"/>
      <c r="BG584" s="42"/>
      <c r="BH584" s="42"/>
      <c r="BI584" s="42"/>
      <c r="BJ584" s="42"/>
      <c r="BK584" s="42"/>
      <c r="BL584" s="42"/>
      <c r="BM584" s="42"/>
      <c r="BN584" s="42"/>
      <c r="BO584" s="42"/>
      <c r="BP584" s="42"/>
      <c r="BQ584" s="42"/>
    </row>
    <row r="585" spans="1:69" s="41" customFormat="1" ht="12.75">
      <c r="A585" s="23"/>
      <c r="B585" s="23" t="s">
        <v>967</v>
      </c>
      <c r="C585" s="24" t="s">
        <v>131</v>
      </c>
      <c r="D585" s="25" t="s">
        <v>26</v>
      </c>
      <c r="E585" s="26">
        <v>52.42</v>
      </c>
      <c r="F585" s="26">
        <v>55.041</v>
      </c>
      <c r="G585" s="27">
        <v>60.5451</v>
      </c>
      <c r="H585" s="27">
        <v>66.38770215</v>
      </c>
      <c r="I585" s="28" t="s">
        <v>100</v>
      </c>
      <c r="J585" s="29">
        <f aca="true" t="shared" si="550" ref="J585:J588">(F585/E585*100)-100</f>
        <v>4.999999999999986</v>
      </c>
      <c r="K585" s="29">
        <f aca="true" t="shared" si="551" ref="K585:K588">(G585/F585*100)-100</f>
        <v>10.000000000000014</v>
      </c>
      <c r="L585" s="30">
        <f aca="true" t="shared" si="552" ref="L585:L588">+G585*1.109</f>
        <v>67.1445159</v>
      </c>
      <c r="M585" s="30">
        <f aca="true" t="shared" si="553" ref="M585:M588">+G585*1.148</f>
        <v>69.5057748</v>
      </c>
      <c r="N585" s="31">
        <f aca="true" t="shared" si="554" ref="N585:N588">+G585*(100+(16.3-J585-K585))/100</f>
        <v>61.3321863</v>
      </c>
      <c r="O585" s="31">
        <f aca="true" t="shared" si="555" ref="O585:O588">+G585*(100+(33-J585-K585))/100</f>
        <v>71.443218</v>
      </c>
      <c r="P585" s="31">
        <f aca="true" t="shared" si="556" ref="P585:P588">+G585*(100+(67.5+14.5)/2-J585-K585)/100</f>
        <v>76.28682599999999</v>
      </c>
      <c r="Q585" s="31">
        <f aca="true" t="shared" si="557" ref="Q585:Q588">+G585+(G585*0.5)*((67.5+14.5)/2-J585-K585)/100+(G585*0.5)*0.016</f>
        <v>68.9003238</v>
      </c>
      <c r="R585" s="31">
        <f aca="true" t="shared" si="558" ref="R585:R588">+G585*(100+(40.7-J585-K585))/100</f>
        <v>76.10519070000001</v>
      </c>
      <c r="S585" s="31">
        <f aca="true" t="shared" si="559" ref="S585:S588">+G585+(G585*0.5)*(88.9-J585-K585)/100+(G585*0.5)*0.016</f>
        <v>83.40087525</v>
      </c>
      <c r="T585" s="36">
        <f aca="true" t="shared" si="560" ref="T585:T588">+N585*50/100+O585*50/100</f>
        <v>66.38770215</v>
      </c>
      <c r="U585" s="32"/>
      <c r="V585" s="32"/>
      <c r="W585" s="43"/>
      <c r="X585" s="43"/>
      <c r="Y585" s="43"/>
      <c r="Z585" s="43"/>
      <c r="AA585" s="43"/>
      <c r="AB585" s="44"/>
      <c r="AC585" s="43"/>
      <c r="AD585" s="43"/>
      <c r="AE585" s="45"/>
      <c r="AF585" s="45"/>
      <c r="AG585" s="45"/>
      <c r="AH585" s="45"/>
      <c r="AI585" s="45"/>
      <c r="AJ585" s="45"/>
      <c r="AK585" s="35"/>
      <c r="AL585" s="42"/>
      <c r="AM585" s="42"/>
      <c r="AN585" s="42"/>
      <c r="AO585" s="42"/>
      <c r="AP585" s="42"/>
      <c r="AQ585" s="42"/>
      <c r="AR585" s="42"/>
      <c r="AS585" s="42"/>
      <c r="AT585" s="42"/>
      <c r="AU585" s="42"/>
      <c r="AV585" s="42"/>
      <c r="AW585" s="42"/>
      <c r="AX585" s="42"/>
      <c r="AY585" s="42"/>
      <c r="AZ585" s="42"/>
      <c r="BA585" s="42"/>
      <c r="BB585" s="42"/>
      <c r="BC585" s="42"/>
      <c r="BD585" s="42"/>
      <c r="BE585" s="42"/>
      <c r="BF585" s="42"/>
      <c r="BG585" s="42"/>
      <c r="BH585" s="42"/>
      <c r="BI585" s="42"/>
      <c r="BJ585" s="42"/>
      <c r="BK585" s="42"/>
      <c r="BL585" s="42"/>
      <c r="BM585" s="42"/>
      <c r="BN585" s="42"/>
      <c r="BO585" s="42"/>
      <c r="BP585" s="42"/>
      <c r="BQ585" s="42"/>
    </row>
    <row r="586" spans="1:69" s="41" customFormat="1" ht="12.75">
      <c r="A586" s="23"/>
      <c r="B586" s="23" t="s">
        <v>968</v>
      </c>
      <c r="C586" s="24" t="s">
        <v>133</v>
      </c>
      <c r="D586" s="25" t="s">
        <v>26</v>
      </c>
      <c r="E586" s="26">
        <v>59.66</v>
      </c>
      <c r="F586" s="26">
        <v>62.643</v>
      </c>
      <c r="G586" s="27">
        <v>68.9073</v>
      </c>
      <c r="H586" s="27">
        <v>75.55685445</v>
      </c>
      <c r="I586" s="28" t="s">
        <v>100</v>
      </c>
      <c r="J586" s="29">
        <f t="shared" si="550"/>
        <v>5</v>
      </c>
      <c r="K586" s="29">
        <f t="shared" si="551"/>
        <v>10.000000000000014</v>
      </c>
      <c r="L586" s="30">
        <f t="shared" si="552"/>
        <v>76.41819570000001</v>
      </c>
      <c r="M586" s="30">
        <f t="shared" si="553"/>
        <v>79.10558040000001</v>
      </c>
      <c r="N586" s="31">
        <f t="shared" si="554"/>
        <v>69.80309489999999</v>
      </c>
      <c r="O586" s="31">
        <f t="shared" si="555"/>
        <v>81.310614</v>
      </c>
      <c r="P586" s="31">
        <f t="shared" si="556"/>
        <v>86.82319799999999</v>
      </c>
      <c r="Q586" s="31">
        <f t="shared" si="557"/>
        <v>78.4165074</v>
      </c>
      <c r="R586" s="31">
        <f t="shared" si="558"/>
        <v>86.6164761</v>
      </c>
      <c r="S586" s="31">
        <f t="shared" si="559"/>
        <v>94.91980575</v>
      </c>
      <c r="T586" s="36">
        <f t="shared" si="560"/>
        <v>75.55685445</v>
      </c>
      <c r="U586" s="32"/>
      <c r="V586" s="32"/>
      <c r="W586" s="43"/>
      <c r="X586" s="43"/>
      <c r="Y586" s="43"/>
      <c r="Z586" s="43"/>
      <c r="AA586" s="43"/>
      <c r="AB586" s="44"/>
      <c r="AC586" s="43"/>
      <c r="AD586" s="43"/>
      <c r="AE586" s="45"/>
      <c r="AF586" s="45"/>
      <c r="AG586" s="45"/>
      <c r="AH586" s="45"/>
      <c r="AI586" s="45"/>
      <c r="AJ586" s="45"/>
      <c r="AK586" s="35"/>
      <c r="AL586" s="42"/>
      <c r="AM586" s="42"/>
      <c r="AN586" s="42"/>
      <c r="AO586" s="42"/>
      <c r="AP586" s="42"/>
      <c r="AQ586" s="42"/>
      <c r="AR586" s="42"/>
      <c r="AS586" s="42"/>
      <c r="AT586" s="42"/>
      <c r="AU586" s="42"/>
      <c r="AV586" s="42"/>
      <c r="AW586" s="42"/>
      <c r="AX586" s="42"/>
      <c r="AY586" s="42"/>
      <c r="AZ586" s="42"/>
      <c r="BA586" s="42"/>
      <c r="BB586" s="42"/>
      <c r="BC586" s="42"/>
      <c r="BD586" s="42"/>
      <c r="BE586" s="42"/>
      <c r="BF586" s="42"/>
      <c r="BG586" s="42"/>
      <c r="BH586" s="42"/>
      <c r="BI586" s="42"/>
      <c r="BJ586" s="42"/>
      <c r="BK586" s="42"/>
      <c r="BL586" s="42"/>
      <c r="BM586" s="42"/>
      <c r="BN586" s="42"/>
      <c r="BO586" s="42"/>
      <c r="BP586" s="42"/>
      <c r="BQ586" s="42"/>
    </row>
    <row r="587" spans="1:69" s="41" customFormat="1" ht="12.75">
      <c r="A587" s="23"/>
      <c r="B587" s="23" t="s">
        <v>969</v>
      </c>
      <c r="C587" s="24" t="s">
        <v>135</v>
      </c>
      <c r="D587" s="25" t="s">
        <v>26</v>
      </c>
      <c r="E587" s="26">
        <v>98.22</v>
      </c>
      <c r="F587" s="26">
        <v>103.131</v>
      </c>
      <c r="G587" s="27">
        <v>113.4441</v>
      </c>
      <c r="H587" s="27">
        <v>124.39145565</v>
      </c>
      <c r="I587" s="28" t="s">
        <v>100</v>
      </c>
      <c r="J587" s="29">
        <f t="shared" si="550"/>
        <v>5</v>
      </c>
      <c r="K587" s="29">
        <f t="shared" si="551"/>
        <v>10.000000000000014</v>
      </c>
      <c r="L587" s="30">
        <f t="shared" si="552"/>
        <v>125.8095069</v>
      </c>
      <c r="M587" s="30">
        <f t="shared" si="553"/>
        <v>130.2338268</v>
      </c>
      <c r="N587" s="31">
        <f t="shared" si="554"/>
        <v>114.9188733</v>
      </c>
      <c r="O587" s="31">
        <f t="shared" si="555"/>
        <v>133.864038</v>
      </c>
      <c r="P587" s="31">
        <f t="shared" si="556"/>
        <v>142.93956599999999</v>
      </c>
      <c r="Q587" s="31">
        <f t="shared" si="557"/>
        <v>129.0993858</v>
      </c>
      <c r="R587" s="31">
        <f t="shared" si="558"/>
        <v>142.59923369999998</v>
      </c>
      <c r="S587" s="31">
        <f t="shared" si="559"/>
        <v>156.26924775</v>
      </c>
      <c r="T587" s="36">
        <f t="shared" si="560"/>
        <v>124.39145565</v>
      </c>
      <c r="U587" s="32"/>
      <c r="V587" s="32"/>
      <c r="W587" s="43"/>
      <c r="X587" s="43"/>
      <c r="Y587" s="43"/>
      <c r="Z587" s="43"/>
      <c r="AA587" s="43"/>
      <c r="AB587" s="44"/>
      <c r="AC587" s="43"/>
      <c r="AD587" s="43"/>
      <c r="AE587" s="45"/>
      <c r="AF587" s="45"/>
      <c r="AG587" s="45"/>
      <c r="AH587" s="45"/>
      <c r="AI587" s="45"/>
      <c r="AJ587" s="45"/>
      <c r="AK587" s="35"/>
      <c r="AL587" s="42"/>
      <c r="AM587" s="42"/>
      <c r="AN587" s="42"/>
      <c r="AO587" s="42"/>
      <c r="AP587" s="42"/>
      <c r="AQ587" s="42"/>
      <c r="AR587" s="42"/>
      <c r="AS587" s="42"/>
      <c r="AT587" s="42"/>
      <c r="AU587" s="42"/>
      <c r="AV587" s="42"/>
      <c r="AW587" s="42"/>
      <c r="AX587" s="42"/>
      <c r="AY587" s="42"/>
      <c r="AZ587" s="42"/>
      <c r="BA587" s="42"/>
      <c r="BB587" s="42"/>
      <c r="BC587" s="42"/>
      <c r="BD587" s="42"/>
      <c r="BE587" s="42"/>
      <c r="BF587" s="42"/>
      <c r="BG587" s="42"/>
      <c r="BH587" s="42"/>
      <c r="BI587" s="42"/>
      <c r="BJ587" s="42"/>
      <c r="BK587" s="42"/>
      <c r="BL587" s="42"/>
      <c r="BM587" s="42"/>
      <c r="BN587" s="42"/>
      <c r="BO587" s="42"/>
      <c r="BP587" s="42"/>
      <c r="BQ587" s="42"/>
    </row>
    <row r="588" spans="1:69" s="41" customFormat="1" ht="12.75">
      <c r="A588" s="23"/>
      <c r="B588" s="23" t="s">
        <v>970</v>
      </c>
      <c r="C588" s="24" t="s">
        <v>137</v>
      </c>
      <c r="D588" s="25" t="s">
        <v>26</v>
      </c>
      <c r="E588" s="26">
        <v>130.14</v>
      </c>
      <c r="F588" s="26">
        <v>136.647</v>
      </c>
      <c r="G588" s="27">
        <v>150.3117</v>
      </c>
      <c r="H588" s="27">
        <v>164.81677904999998</v>
      </c>
      <c r="I588" s="28" t="s">
        <v>100</v>
      </c>
      <c r="J588" s="29">
        <f t="shared" si="550"/>
        <v>5</v>
      </c>
      <c r="K588" s="29">
        <f t="shared" si="551"/>
        <v>10.000000000000014</v>
      </c>
      <c r="L588" s="30">
        <f t="shared" si="552"/>
        <v>166.6956753</v>
      </c>
      <c r="M588" s="30">
        <f t="shared" si="553"/>
        <v>172.5578316</v>
      </c>
      <c r="N588" s="31">
        <f t="shared" si="554"/>
        <v>152.2657521</v>
      </c>
      <c r="O588" s="31">
        <f t="shared" si="555"/>
        <v>177.36780599999997</v>
      </c>
      <c r="P588" s="31">
        <f t="shared" si="556"/>
        <v>189.392742</v>
      </c>
      <c r="Q588" s="31">
        <f t="shared" si="557"/>
        <v>171.05471459999998</v>
      </c>
      <c r="R588" s="31">
        <f t="shared" si="558"/>
        <v>188.94180689999996</v>
      </c>
      <c r="S588" s="31">
        <f t="shared" si="559"/>
        <v>207.05436674999999</v>
      </c>
      <c r="T588" s="36">
        <f t="shared" si="560"/>
        <v>164.81677904999998</v>
      </c>
      <c r="U588" s="32"/>
      <c r="V588" s="32"/>
      <c r="W588" s="43"/>
      <c r="X588" s="43"/>
      <c r="Y588" s="43"/>
      <c r="Z588" s="43"/>
      <c r="AA588" s="43"/>
      <c r="AB588" s="44"/>
      <c r="AC588" s="43"/>
      <c r="AD588" s="43"/>
      <c r="AE588" s="45"/>
      <c r="AF588" s="45"/>
      <c r="AG588" s="45"/>
      <c r="AH588" s="45"/>
      <c r="AI588" s="45"/>
      <c r="AJ588" s="45"/>
      <c r="AK588" s="35"/>
      <c r="AL588" s="42"/>
      <c r="AM588" s="42"/>
      <c r="AN588" s="42"/>
      <c r="AO588" s="42"/>
      <c r="AP588" s="42"/>
      <c r="AQ588" s="42"/>
      <c r="AR588" s="42"/>
      <c r="AS588" s="42"/>
      <c r="AT588" s="42"/>
      <c r="AU588" s="42"/>
      <c r="AV588" s="42"/>
      <c r="AW588" s="42"/>
      <c r="AX588" s="42"/>
      <c r="AY588" s="42"/>
      <c r="AZ588" s="42"/>
      <c r="BA588" s="42"/>
      <c r="BB588" s="42"/>
      <c r="BC588" s="42"/>
      <c r="BD588" s="42"/>
      <c r="BE588" s="42"/>
      <c r="BF588" s="42"/>
      <c r="BG588" s="42"/>
      <c r="BH588" s="42"/>
      <c r="BI588" s="42"/>
      <c r="BJ588" s="42"/>
      <c r="BK588" s="42"/>
      <c r="BL588" s="42"/>
      <c r="BM588" s="42"/>
      <c r="BN588" s="42"/>
      <c r="BO588" s="42"/>
      <c r="BP588" s="42"/>
      <c r="BQ588" s="42"/>
    </row>
    <row r="589" spans="1:69" s="41" customFormat="1" ht="38.25">
      <c r="A589" s="23"/>
      <c r="B589" s="23" t="s">
        <v>971</v>
      </c>
      <c r="C589" s="24" t="s">
        <v>139</v>
      </c>
      <c r="D589" s="38"/>
      <c r="E589" s="26"/>
      <c r="F589" s="26"/>
      <c r="G589" s="27"/>
      <c r="H589" s="27"/>
      <c r="I589" s="18"/>
      <c r="J589" s="39"/>
      <c r="K589" s="39"/>
      <c r="L589" s="30"/>
      <c r="M589" s="30"/>
      <c r="N589" s="31"/>
      <c r="O589" s="31"/>
      <c r="P589" s="31"/>
      <c r="Q589" s="31"/>
      <c r="R589" s="31"/>
      <c r="S589" s="31"/>
      <c r="T589" s="19"/>
      <c r="U589" s="32"/>
      <c r="V589" s="32"/>
      <c r="W589" s="43"/>
      <c r="X589" s="43"/>
      <c r="Y589" s="43"/>
      <c r="Z589" s="43"/>
      <c r="AA589" s="43"/>
      <c r="AB589" s="44"/>
      <c r="AC589" s="43"/>
      <c r="AD589" s="43"/>
      <c r="AE589" s="45"/>
      <c r="AF589" s="45"/>
      <c r="AG589" s="45"/>
      <c r="AH589" s="45"/>
      <c r="AI589" s="45"/>
      <c r="AJ589" s="45"/>
      <c r="AK589" s="35"/>
      <c r="AL589" s="42"/>
      <c r="AM589" s="42"/>
      <c r="AN589" s="42"/>
      <c r="AO589" s="42"/>
      <c r="AP589" s="42"/>
      <c r="AQ589" s="42"/>
      <c r="AR589" s="42"/>
      <c r="AS589" s="42"/>
      <c r="AT589" s="42"/>
      <c r="AU589" s="42"/>
      <c r="AV589" s="42"/>
      <c r="AW589" s="42"/>
      <c r="AX589" s="42"/>
      <c r="AY589" s="42"/>
      <c r="AZ589" s="42"/>
      <c r="BA589" s="42"/>
      <c r="BB589" s="42"/>
      <c r="BC589" s="42"/>
      <c r="BD589" s="42"/>
      <c r="BE589" s="42"/>
      <c r="BF589" s="42"/>
      <c r="BG589" s="42"/>
      <c r="BH589" s="42"/>
      <c r="BI589" s="42"/>
      <c r="BJ589" s="42"/>
      <c r="BK589" s="42"/>
      <c r="BL589" s="42"/>
      <c r="BM589" s="42"/>
      <c r="BN589" s="42"/>
      <c r="BO589" s="42"/>
      <c r="BP589" s="42"/>
      <c r="BQ589" s="42"/>
    </row>
    <row r="590" spans="1:69" s="41" customFormat="1" ht="12.75">
      <c r="A590" s="23"/>
      <c r="B590" s="23" t="s">
        <v>972</v>
      </c>
      <c r="C590" s="24" t="s">
        <v>131</v>
      </c>
      <c r="D590" s="25" t="s">
        <v>26</v>
      </c>
      <c r="E590" s="26">
        <v>72.9</v>
      </c>
      <c r="F590" s="26">
        <v>76.545</v>
      </c>
      <c r="G590" s="27">
        <v>84.1995</v>
      </c>
      <c r="H590" s="27">
        <v>92.32475174999999</v>
      </c>
      <c r="I590" s="28" t="s">
        <v>100</v>
      </c>
      <c r="J590" s="29">
        <f aca="true" t="shared" si="561" ref="J590:J593">(F590/E590*100)-100</f>
        <v>5</v>
      </c>
      <c r="K590" s="29">
        <f aca="true" t="shared" si="562" ref="K590:K593">(G590/F590*100)-100</f>
        <v>10.000000000000014</v>
      </c>
      <c r="L590" s="30">
        <f aca="true" t="shared" si="563" ref="L590:L593">+G590*1.109</f>
        <v>93.3772455</v>
      </c>
      <c r="M590" s="30">
        <f aca="true" t="shared" si="564" ref="M590:M593">+G590*1.148</f>
        <v>96.66102599999999</v>
      </c>
      <c r="N590" s="31">
        <f aca="true" t="shared" si="565" ref="N590:N593">+G590*(100+(16.3-J590-K590))/100</f>
        <v>85.29409349999997</v>
      </c>
      <c r="O590" s="31">
        <f aca="true" t="shared" si="566" ref="O590:O593">+G590*(100+(33-J590-K590))/100</f>
        <v>99.35540999999999</v>
      </c>
      <c r="P590" s="31">
        <f aca="true" t="shared" si="567" ref="P590:P593">+G590*(100+(67.5+14.5)/2-J590-K590)/100</f>
        <v>106.09136999999998</v>
      </c>
      <c r="Q590" s="31">
        <f aca="true" t="shared" si="568" ref="Q590:Q593">+G590+(G590*0.5)*((67.5+14.5)/2-J590-K590)/100+(G590*0.5)*0.016</f>
        <v>95.819031</v>
      </c>
      <c r="R590" s="31">
        <f aca="true" t="shared" si="569" ref="R590:R593">+G590*(100+(40.7-J590-K590))/100</f>
        <v>105.83877149999998</v>
      </c>
      <c r="S590" s="31">
        <f aca="true" t="shared" si="570" ref="S590:S593">+G590+(G590*0.5)*(88.9-J590-K590)/100+(G590*0.5)*0.016</f>
        <v>115.98481125</v>
      </c>
      <c r="T590" s="36">
        <f aca="true" t="shared" si="571" ref="T590:T593">+N590*50/100+O590*50/100</f>
        <v>92.32475174999999</v>
      </c>
      <c r="U590" s="32"/>
      <c r="V590" s="32"/>
      <c r="W590" s="43"/>
      <c r="X590" s="43"/>
      <c r="Y590" s="43"/>
      <c r="Z590" s="43"/>
      <c r="AA590" s="43"/>
      <c r="AB590" s="44"/>
      <c r="AC590" s="43"/>
      <c r="AD590" s="43"/>
      <c r="AE590" s="45"/>
      <c r="AF590" s="45"/>
      <c r="AG590" s="45"/>
      <c r="AH590" s="45"/>
      <c r="AI590" s="45"/>
      <c r="AJ590" s="45"/>
      <c r="AK590" s="35"/>
      <c r="AL590" s="42"/>
      <c r="AM590" s="42"/>
      <c r="AN590" s="42"/>
      <c r="AO590" s="42"/>
      <c r="AP590" s="42"/>
      <c r="AQ590" s="42"/>
      <c r="AR590" s="42"/>
      <c r="AS590" s="42"/>
      <c r="AT590" s="42"/>
      <c r="AU590" s="42"/>
      <c r="AV590" s="42"/>
      <c r="AW590" s="42"/>
      <c r="AX590" s="42"/>
      <c r="AY590" s="42"/>
      <c r="AZ590" s="42"/>
      <c r="BA590" s="42"/>
      <c r="BB590" s="42"/>
      <c r="BC590" s="42"/>
      <c r="BD590" s="42"/>
      <c r="BE590" s="42"/>
      <c r="BF590" s="42"/>
      <c r="BG590" s="42"/>
      <c r="BH590" s="42"/>
      <c r="BI590" s="42"/>
      <c r="BJ590" s="42"/>
      <c r="BK590" s="42"/>
      <c r="BL590" s="42"/>
      <c r="BM590" s="42"/>
      <c r="BN590" s="42"/>
      <c r="BO590" s="42"/>
      <c r="BP590" s="42"/>
      <c r="BQ590" s="42"/>
    </row>
    <row r="591" spans="1:69" s="41" customFormat="1" ht="12.75">
      <c r="A591" s="23"/>
      <c r="B591" s="23" t="s">
        <v>973</v>
      </c>
      <c r="C591" s="24" t="s">
        <v>133</v>
      </c>
      <c r="D591" s="25" t="s">
        <v>26</v>
      </c>
      <c r="E591" s="26">
        <v>159.69</v>
      </c>
      <c r="F591" s="26">
        <v>167.6745</v>
      </c>
      <c r="G591" s="27">
        <v>184.44195</v>
      </c>
      <c r="H591" s="27">
        <v>202.24059817499995</v>
      </c>
      <c r="I591" s="28" t="s">
        <v>100</v>
      </c>
      <c r="J591" s="29">
        <f t="shared" si="561"/>
        <v>5</v>
      </c>
      <c r="K591" s="29">
        <f t="shared" si="562"/>
        <v>10.000000000000014</v>
      </c>
      <c r="L591" s="30">
        <f t="shared" si="563"/>
        <v>204.54612254999998</v>
      </c>
      <c r="M591" s="30">
        <f t="shared" si="564"/>
        <v>211.73935859999997</v>
      </c>
      <c r="N591" s="31">
        <f t="shared" si="565"/>
        <v>186.83969534999997</v>
      </c>
      <c r="O591" s="31">
        <f t="shared" si="566"/>
        <v>217.64150099999995</v>
      </c>
      <c r="P591" s="31">
        <f t="shared" si="567"/>
        <v>232.39685699999995</v>
      </c>
      <c r="Q591" s="31">
        <f t="shared" si="568"/>
        <v>209.8949391</v>
      </c>
      <c r="R591" s="31">
        <f t="shared" si="569"/>
        <v>231.84353115</v>
      </c>
      <c r="S591" s="31">
        <f t="shared" si="570"/>
        <v>254.06878612499997</v>
      </c>
      <c r="T591" s="36">
        <f t="shared" si="571"/>
        <v>202.24059817499995</v>
      </c>
      <c r="U591" s="32"/>
      <c r="V591" s="32"/>
      <c r="W591" s="43"/>
      <c r="X591" s="43"/>
      <c r="Y591" s="43"/>
      <c r="Z591" s="43"/>
      <c r="AA591" s="43"/>
      <c r="AB591" s="44"/>
      <c r="AC591" s="43"/>
      <c r="AD591" s="43"/>
      <c r="AE591" s="45"/>
      <c r="AF591" s="45"/>
      <c r="AG591" s="45"/>
      <c r="AH591" s="45"/>
      <c r="AI591" s="45"/>
      <c r="AJ591" s="45"/>
      <c r="AK591" s="35"/>
      <c r="AL591" s="42"/>
      <c r="AM591" s="42"/>
      <c r="AN591" s="42"/>
      <c r="AO591" s="42"/>
      <c r="AP591" s="42"/>
      <c r="AQ591" s="42"/>
      <c r="AR591" s="42"/>
      <c r="AS591" s="42"/>
      <c r="AT591" s="42"/>
      <c r="AU591" s="42"/>
      <c r="AV591" s="42"/>
      <c r="AW591" s="42"/>
      <c r="AX591" s="42"/>
      <c r="AY591" s="42"/>
      <c r="AZ591" s="42"/>
      <c r="BA591" s="42"/>
      <c r="BB591" s="42"/>
      <c r="BC591" s="42"/>
      <c r="BD591" s="42"/>
      <c r="BE591" s="42"/>
      <c r="BF591" s="42"/>
      <c r="BG591" s="42"/>
      <c r="BH591" s="42"/>
      <c r="BI591" s="42"/>
      <c r="BJ591" s="42"/>
      <c r="BK591" s="42"/>
      <c r="BL591" s="42"/>
      <c r="BM591" s="42"/>
      <c r="BN591" s="42"/>
      <c r="BO591" s="42"/>
      <c r="BP591" s="42"/>
      <c r="BQ591" s="42"/>
    </row>
    <row r="592" spans="1:69" s="41" customFormat="1" ht="12.75">
      <c r="A592" s="23"/>
      <c r="B592" s="23" t="s">
        <v>974</v>
      </c>
      <c r="C592" s="24" t="s">
        <v>135</v>
      </c>
      <c r="D592" s="25" t="s">
        <v>26</v>
      </c>
      <c r="E592" s="26">
        <v>263.93</v>
      </c>
      <c r="F592" s="26">
        <v>277.1265</v>
      </c>
      <c r="G592" s="27">
        <v>304.83915</v>
      </c>
      <c r="H592" s="27">
        <v>334.25612797499997</v>
      </c>
      <c r="I592" s="28" t="s">
        <v>100</v>
      </c>
      <c r="J592" s="29">
        <f t="shared" si="561"/>
        <v>5</v>
      </c>
      <c r="K592" s="29">
        <f t="shared" si="562"/>
        <v>10.000000000000014</v>
      </c>
      <c r="L592" s="30">
        <f t="shared" si="563"/>
        <v>338.06661735</v>
      </c>
      <c r="M592" s="30">
        <f t="shared" si="564"/>
        <v>349.9553442</v>
      </c>
      <c r="N592" s="31">
        <f t="shared" si="565"/>
        <v>308.80205894999995</v>
      </c>
      <c r="O592" s="31">
        <f t="shared" si="566"/>
        <v>359.710197</v>
      </c>
      <c r="P592" s="31">
        <f t="shared" si="567"/>
        <v>384.09732899999995</v>
      </c>
      <c r="Q592" s="31">
        <f t="shared" si="568"/>
        <v>346.9069527</v>
      </c>
      <c r="R592" s="31">
        <f t="shared" si="569"/>
        <v>383.18281155</v>
      </c>
      <c r="S592" s="31">
        <f t="shared" si="570"/>
        <v>419.915929125</v>
      </c>
      <c r="T592" s="36">
        <f t="shared" si="571"/>
        <v>334.25612797499997</v>
      </c>
      <c r="U592" s="32"/>
      <c r="V592" s="32"/>
      <c r="W592" s="43"/>
      <c r="X592" s="43"/>
      <c r="Y592" s="43"/>
      <c r="Z592" s="43"/>
      <c r="AA592" s="43"/>
      <c r="AB592" s="44"/>
      <c r="AC592" s="43"/>
      <c r="AD592" s="43"/>
      <c r="AE592" s="45"/>
      <c r="AF592" s="45"/>
      <c r="AG592" s="45"/>
      <c r="AH592" s="45"/>
      <c r="AI592" s="45"/>
      <c r="AJ592" s="45"/>
      <c r="AK592" s="35"/>
      <c r="AL592" s="42"/>
      <c r="AM592" s="42"/>
      <c r="AN592" s="42"/>
      <c r="AO592" s="42"/>
      <c r="AP592" s="42"/>
      <c r="AQ592" s="42"/>
      <c r="AR592" s="42"/>
      <c r="AS592" s="42"/>
      <c r="AT592" s="42"/>
      <c r="AU592" s="42"/>
      <c r="AV592" s="42"/>
      <c r="AW592" s="42"/>
      <c r="AX592" s="42"/>
      <c r="AY592" s="42"/>
      <c r="AZ592" s="42"/>
      <c r="BA592" s="42"/>
      <c r="BB592" s="42"/>
      <c r="BC592" s="42"/>
      <c r="BD592" s="42"/>
      <c r="BE592" s="42"/>
      <c r="BF592" s="42"/>
      <c r="BG592" s="42"/>
      <c r="BH592" s="42"/>
      <c r="BI592" s="42"/>
      <c r="BJ592" s="42"/>
      <c r="BK592" s="42"/>
      <c r="BL592" s="42"/>
      <c r="BM592" s="42"/>
      <c r="BN592" s="42"/>
      <c r="BO592" s="42"/>
      <c r="BP592" s="42"/>
      <c r="BQ592" s="42"/>
    </row>
    <row r="593" spans="1:69" s="41" customFormat="1" ht="12.75">
      <c r="A593" s="23"/>
      <c r="B593" s="23" t="s">
        <v>975</v>
      </c>
      <c r="C593" s="24" t="s">
        <v>137</v>
      </c>
      <c r="D593" s="25" t="s">
        <v>26</v>
      </c>
      <c r="E593" s="26">
        <v>412.15</v>
      </c>
      <c r="F593" s="26">
        <v>432.7575</v>
      </c>
      <c r="G593" s="27">
        <v>476.03325</v>
      </c>
      <c r="H593" s="27">
        <v>521.970458625</v>
      </c>
      <c r="I593" s="28" t="s">
        <v>100</v>
      </c>
      <c r="J593" s="29">
        <f t="shared" si="561"/>
        <v>5</v>
      </c>
      <c r="K593" s="29">
        <f t="shared" si="562"/>
        <v>10.000000000000014</v>
      </c>
      <c r="L593" s="30">
        <f t="shared" si="563"/>
        <v>527.92087425</v>
      </c>
      <c r="M593" s="30">
        <f t="shared" si="564"/>
        <v>546.486171</v>
      </c>
      <c r="N593" s="31">
        <f t="shared" si="565"/>
        <v>482.22168224999996</v>
      </c>
      <c r="O593" s="31">
        <f t="shared" si="566"/>
        <v>561.719235</v>
      </c>
      <c r="P593" s="31">
        <f t="shared" si="567"/>
        <v>599.801895</v>
      </c>
      <c r="Q593" s="31">
        <f t="shared" si="568"/>
        <v>541.7258385</v>
      </c>
      <c r="R593" s="31">
        <f t="shared" si="569"/>
        <v>598.37379525</v>
      </c>
      <c r="S593" s="31">
        <f t="shared" si="570"/>
        <v>655.735801875</v>
      </c>
      <c r="T593" s="36">
        <f t="shared" si="571"/>
        <v>521.970458625</v>
      </c>
      <c r="U593" s="32"/>
      <c r="V593" s="32"/>
      <c r="W593" s="43"/>
      <c r="X593" s="43"/>
      <c r="Y593" s="43"/>
      <c r="Z593" s="43"/>
      <c r="AA593" s="43"/>
      <c r="AB593" s="44"/>
      <c r="AC593" s="43"/>
      <c r="AD593" s="43"/>
      <c r="AE593" s="45"/>
      <c r="AF593" s="45"/>
      <c r="AG593" s="45"/>
      <c r="AH593" s="45"/>
      <c r="AI593" s="45"/>
      <c r="AJ593" s="45"/>
      <c r="AK593" s="35"/>
      <c r="AL593" s="42"/>
      <c r="AM593" s="42"/>
      <c r="AN593" s="42"/>
      <c r="AO593" s="42"/>
      <c r="AP593" s="42"/>
      <c r="AQ593" s="42"/>
      <c r="AR593" s="42"/>
      <c r="AS593" s="42"/>
      <c r="AT593" s="42"/>
      <c r="AU593" s="42"/>
      <c r="AV593" s="42"/>
      <c r="AW593" s="42"/>
      <c r="AX593" s="42"/>
      <c r="AY593" s="42"/>
      <c r="AZ593" s="42"/>
      <c r="BA593" s="42"/>
      <c r="BB593" s="42"/>
      <c r="BC593" s="42"/>
      <c r="BD593" s="42"/>
      <c r="BE593" s="42"/>
      <c r="BF593" s="42"/>
      <c r="BG593" s="42"/>
      <c r="BH593" s="42"/>
      <c r="BI593" s="42"/>
      <c r="BJ593" s="42"/>
      <c r="BK593" s="42"/>
      <c r="BL593" s="42"/>
      <c r="BM593" s="42"/>
      <c r="BN593" s="42"/>
      <c r="BO593" s="42"/>
      <c r="BP593" s="42"/>
      <c r="BQ593" s="42"/>
    </row>
    <row r="594" spans="1:69" s="41" customFormat="1" ht="12.75">
      <c r="A594" s="23"/>
      <c r="B594" s="23" t="s">
        <v>976</v>
      </c>
      <c r="C594" s="24" t="s">
        <v>977</v>
      </c>
      <c r="D594" s="38"/>
      <c r="E594" s="26"/>
      <c r="F594" s="26"/>
      <c r="G594" s="27"/>
      <c r="H594" s="27"/>
      <c r="I594" s="18"/>
      <c r="J594" s="39"/>
      <c r="K594" s="39"/>
      <c r="L594" s="30"/>
      <c r="M594" s="30"/>
      <c r="N594" s="31"/>
      <c r="O594" s="31"/>
      <c r="P594" s="31"/>
      <c r="Q594" s="31"/>
      <c r="R594" s="31"/>
      <c r="S594" s="31"/>
      <c r="T594" s="19"/>
      <c r="U594" s="32"/>
      <c r="V594" s="32"/>
      <c r="W594" s="43"/>
      <c r="X594" s="43"/>
      <c r="Y594" s="43"/>
      <c r="Z594" s="43"/>
      <c r="AA594" s="43"/>
      <c r="AB594" s="44"/>
      <c r="AC594" s="43"/>
      <c r="AD594" s="43"/>
      <c r="AE594" s="45"/>
      <c r="AF594" s="45"/>
      <c r="AG594" s="45"/>
      <c r="AH594" s="45"/>
      <c r="AI594" s="45"/>
      <c r="AJ594" s="45"/>
      <c r="AK594" s="35"/>
      <c r="AL594" s="42"/>
      <c r="AM594" s="42"/>
      <c r="AN594" s="42"/>
      <c r="AO594" s="42"/>
      <c r="AP594" s="42"/>
      <c r="AQ594" s="42"/>
      <c r="AR594" s="42"/>
      <c r="AS594" s="42"/>
      <c r="AT594" s="42"/>
      <c r="AU594" s="42"/>
      <c r="AV594" s="42"/>
      <c r="AW594" s="42"/>
      <c r="AX594" s="42"/>
      <c r="AY594" s="42"/>
      <c r="AZ594" s="42"/>
      <c r="BA594" s="42"/>
      <c r="BB594" s="42"/>
      <c r="BC594" s="42"/>
      <c r="BD594" s="42"/>
      <c r="BE594" s="42"/>
      <c r="BF594" s="42"/>
      <c r="BG594" s="42"/>
      <c r="BH594" s="42"/>
      <c r="BI594" s="42"/>
      <c r="BJ594" s="42"/>
      <c r="BK594" s="42"/>
      <c r="BL594" s="42"/>
      <c r="BM594" s="42"/>
      <c r="BN594" s="42"/>
      <c r="BO594" s="42"/>
      <c r="BP594" s="42"/>
      <c r="BQ594" s="42"/>
    </row>
    <row r="595" spans="1:69" s="41" customFormat="1" ht="12.75">
      <c r="A595" s="23"/>
      <c r="B595" s="23" t="s">
        <v>978</v>
      </c>
      <c r="C595" s="24" t="s">
        <v>163</v>
      </c>
      <c r="D595" s="25" t="s">
        <v>26</v>
      </c>
      <c r="E595" s="26">
        <v>28.92</v>
      </c>
      <c r="F595" s="26">
        <v>30.366</v>
      </c>
      <c r="G595" s="27">
        <v>33.4026</v>
      </c>
      <c r="H595" s="27">
        <v>36.6259509</v>
      </c>
      <c r="I595" s="28" t="s">
        <v>100</v>
      </c>
      <c r="J595" s="29">
        <f aca="true" t="shared" si="572" ref="J595:J597">(F595/E595*100)-100</f>
        <v>4.999999999999986</v>
      </c>
      <c r="K595" s="29">
        <f aca="true" t="shared" si="573" ref="K595:K597">(G595/F595*100)-100</f>
        <v>10.000000000000014</v>
      </c>
      <c r="L595" s="30">
        <f aca="true" t="shared" si="574" ref="L595:L597">+G595*1.109</f>
        <v>37.0434834</v>
      </c>
      <c r="M595" s="30">
        <f aca="true" t="shared" si="575" ref="M595:M597">+G595*1.148</f>
        <v>38.346184799999996</v>
      </c>
      <c r="N595" s="31">
        <f aca="true" t="shared" si="576" ref="N595:N597">+G595*(100+(16.3-J595-K595))/100</f>
        <v>33.8368338</v>
      </c>
      <c r="O595" s="31">
        <f aca="true" t="shared" si="577" ref="O595:O597">+G595*(100+(33-J595-K595))/100</f>
        <v>39.415068</v>
      </c>
      <c r="P595" s="31">
        <f aca="true" t="shared" si="578" ref="P595:P597">+G595*(100+(67.5+14.5)/2-J595-K595)/100</f>
        <v>42.087275999999996</v>
      </c>
      <c r="Q595" s="31">
        <f aca="true" t="shared" si="579" ref="Q595:Q597">+G595+(G595*0.5)*((67.5+14.5)/2-J595-K595)/100+(G595*0.5)*0.016</f>
        <v>38.012158799999995</v>
      </c>
      <c r="R595" s="31">
        <f aca="true" t="shared" si="580" ref="R595:R597">+G595*(100+(40.7-J595-K595))/100</f>
        <v>41.9870682</v>
      </c>
      <c r="S595" s="31">
        <f aca="true" t="shared" si="581" ref="S595:S597">+G595+(G595*0.5)*(88.9-J595-K595)/100+(G595*0.5)*0.016</f>
        <v>46.0120815</v>
      </c>
      <c r="T595" s="36">
        <f aca="true" t="shared" si="582" ref="T595:T597">+N595*50/100+O595*50/100</f>
        <v>36.6259509</v>
      </c>
      <c r="U595" s="32"/>
      <c r="V595" s="32"/>
      <c r="W595" s="43"/>
      <c r="X595" s="43"/>
      <c r="Y595" s="43"/>
      <c r="Z595" s="43"/>
      <c r="AA595" s="43"/>
      <c r="AB595" s="44"/>
      <c r="AC595" s="43"/>
      <c r="AD595" s="43"/>
      <c r="AE595" s="45"/>
      <c r="AF595" s="45"/>
      <c r="AG595" s="45"/>
      <c r="AH595" s="45"/>
      <c r="AI595" s="45"/>
      <c r="AJ595" s="45"/>
      <c r="AK595" s="35"/>
      <c r="AL595" s="42"/>
      <c r="AM595" s="42"/>
      <c r="AN595" s="42"/>
      <c r="AO595" s="42"/>
      <c r="AP595" s="42"/>
      <c r="AQ595" s="42"/>
      <c r="AR595" s="42"/>
      <c r="AS595" s="42"/>
      <c r="AT595" s="42"/>
      <c r="AU595" s="42"/>
      <c r="AV595" s="42"/>
      <c r="AW595" s="42"/>
      <c r="AX595" s="42"/>
      <c r="AY595" s="42"/>
      <c r="AZ595" s="42"/>
      <c r="BA595" s="42"/>
      <c r="BB595" s="42"/>
      <c r="BC595" s="42"/>
      <c r="BD595" s="42"/>
      <c r="BE595" s="42"/>
      <c r="BF595" s="42"/>
      <c r="BG595" s="42"/>
      <c r="BH595" s="42"/>
      <c r="BI595" s="42"/>
      <c r="BJ595" s="42"/>
      <c r="BK595" s="42"/>
      <c r="BL595" s="42"/>
      <c r="BM595" s="42"/>
      <c r="BN595" s="42"/>
      <c r="BO595" s="42"/>
      <c r="BP595" s="42"/>
      <c r="BQ595" s="42"/>
    </row>
    <row r="596" spans="1:69" s="41" customFormat="1" ht="12.75">
      <c r="A596" s="23"/>
      <c r="B596" s="23" t="s">
        <v>979</v>
      </c>
      <c r="C596" s="24" t="s">
        <v>151</v>
      </c>
      <c r="D596" s="25" t="s">
        <v>26</v>
      </c>
      <c r="E596" s="26">
        <v>43.38</v>
      </c>
      <c r="F596" s="26">
        <v>45.549</v>
      </c>
      <c r="G596" s="27">
        <v>50.1039</v>
      </c>
      <c r="H596" s="27">
        <v>54.93892635</v>
      </c>
      <c r="I596" s="28" t="s">
        <v>100</v>
      </c>
      <c r="J596" s="29">
        <f t="shared" si="572"/>
        <v>4.999999999999986</v>
      </c>
      <c r="K596" s="29">
        <f t="shared" si="573"/>
        <v>10.000000000000014</v>
      </c>
      <c r="L596" s="30">
        <f t="shared" si="574"/>
        <v>55.5652251</v>
      </c>
      <c r="M596" s="30">
        <f t="shared" si="575"/>
        <v>57.5192772</v>
      </c>
      <c r="N596" s="31">
        <f t="shared" si="576"/>
        <v>50.755250700000005</v>
      </c>
      <c r="O596" s="31">
        <f t="shared" si="577"/>
        <v>59.12260200000001</v>
      </c>
      <c r="P596" s="31">
        <f t="shared" si="578"/>
        <v>63.13091399999999</v>
      </c>
      <c r="Q596" s="31">
        <f t="shared" si="579"/>
        <v>57.0182382</v>
      </c>
      <c r="R596" s="31">
        <f t="shared" si="580"/>
        <v>62.98060230000001</v>
      </c>
      <c r="S596" s="31">
        <f t="shared" si="581"/>
        <v>69.01812225</v>
      </c>
      <c r="T596" s="36">
        <f t="shared" si="582"/>
        <v>54.93892635</v>
      </c>
      <c r="U596" s="32"/>
      <c r="V596" s="32"/>
      <c r="W596" s="43"/>
      <c r="X596" s="43"/>
      <c r="Y596" s="43"/>
      <c r="Z596" s="43"/>
      <c r="AA596" s="43"/>
      <c r="AB596" s="44"/>
      <c r="AC596" s="43"/>
      <c r="AD596" s="43"/>
      <c r="AE596" s="45"/>
      <c r="AF596" s="45"/>
      <c r="AG596" s="45"/>
      <c r="AH596" s="45"/>
      <c r="AI596" s="45"/>
      <c r="AJ596" s="45"/>
      <c r="AK596" s="35"/>
      <c r="AL596" s="42"/>
      <c r="AM596" s="42"/>
      <c r="AN596" s="42"/>
      <c r="AO596" s="42"/>
      <c r="AP596" s="42"/>
      <c r="AQ596" s="42"/>
      <c r="AR596" s="42"/>
      <c r="AS596" s="42"/>
      <c r="AT596" s="42"/>
      <c r="AU596" s="42"/>
      <c r="AV596" s="42"/>
      <c r="AW596" s="42"/>
      <c r="AX596" s="42"/>
      <c r="AY596" s="42"/>
      <c r="AZ596" s="42"/>
      <c r="BA596" s="42"/>
      <c r="BB596" s="42"/>
      <c r="BC596" s="42"/>
      <c r="BD596" s="42"/>
      <c r="BE596" s="42"/>
      <c r="BF596" s="42"/>
      <c r="BG596" s="42"/>
      <c r="BH596" s="42"/>
      <c r="BI596" s="42"/>
      <c r="BJ596" s="42"/>
      <c r="BK596" s="42"/>
      <c r="BL596" s="42"/>
      <c r="BM596" s="42"/>
      <c r="BN596" s="42"/>
      <c r="BO596" s="42"/>
      <c r="BP596" s="42"/>
      <c r="BQ596" s="42"/>
    </row>
    <row r="597" spans="1:69" s="41" customFormat="1" ht="25.5">
      <c r="A597" s="23"/>
      <c r="B597" s="23" t="s">
        <v>980</v>
      </c>
      <c r="C597" s="24" t="s">
        <v>981</v>
      </c>
      <c r="D597" s="25" t="s">
        <v>982</v>
      </c>
      <c r="E597" s="26">
        <v>2.55</v>
      </c>
      <c r="F597" s="26">
        <v>2.6775</v>
      </c>
      <c r="G597" s="27">
        <v>2.94525</v>
      </c>
      <c r="H597" s="27">
        <v>3.2294666249999997</v>
      </c>
      <c r="I597" s="28" t="s">
        <v>100</v>
      </c>
      <c r="J597" s="29">
        <f t="shared" si="572"/>
        <v>5.000000000000028</v>
      </c>
      <c r="K597" s="29">
        <f t="shared" si="573"/>
        <v>9.999999999999986</v>
      </c>
      <c r="L597" s="30">
        <f t="shared" si="574"/>
        <v>3.26628225</v>
      </c>
      <c r="M597" s="30">
        <f t="shared" si="575"/>
        <v>3.381147</v>
      </c>
      <c r="N597" s="31">
        <f t="shared" si="576"/>
        <v>2.9835382499999996</v>
      </c>
      <c r="O597" s="31">
        <f t="shared" si="577"/>
        <v>3.475395</v>
      </c>
      <c r="P597" s="31">
        <f t="shared" si="578"/>
        <v>3.7110149999999997</v>
      </c>
      <c r="Q597" s="31">
        <f t="shared" si="579"/>
        <v>3.3516945000000002</v>
      </c>
      <c r="R597" s="31">
        <f t="shared" si="580"/>
        <v>3.70217925</v>
      </c>
      <c r="S597" s="31">
        <f t="shared" si="581"/>
        <v>4.057081875</v>
      </c>
      <c r="T597" s="36">
        <f t="shared" si="582"/>
        <v>3.2294666249999997</v>
      </c>
      <c r="U597" s="32"/>
      <c r="V597" s="32"/>
      <c r="W597" s="43"/>
      <c r="X597" s="43"/>
      <c r="Y597" s="43"/>
      <c r="Z597" s="43"/>
      <c r="AA597" s="43"/>
      <c r="AB597" s="44"/>
      <c r="AC597" s="43"/>
      <c r="AD597" s="43"/>
      <c r="AE597" s="45"/>
      <c r="AF597" s="45"/>
      <c r="AG597" s="45"/>
      <c r="AH597" s="45"/>
      <c r="AI597" s="45"/>
      <c r="AJ597" s="45"/>
      <c r="AK597" s="35"/>
      <c r="AL597" s="42"/>
      <c r="AM597" s="42"/>
      <c r="AN597" s="42"/>
      <c r="AO597" s="42"/>
      <c r="AP597" s="42"/>
      <c r="AQ597" s="42"/>
      <c r="AR597" s="42"/>
      <c r="AS597" s="42"/>
      <c r="AT597" s="42"/>
      <c r="AU597" s="42"/>
      <c r="AV597" s="42"/>
      <c r="AW597" s="42"/>
      <c r="AX597" s="42"/>
      <c r="AY597" s="42"/>
      <c r="AZ597" s="42"/>
      <c r="BA597" s="42"/>
      <c r="BB597" s="42"/>
      <c r="BC597" s="42"/>
      <c r="BD597" s="42"/>
      <c r="BE597" s="42"/>
      <c r="BF597" s="42"/>
      <c r="BG597" s="42"/>
      <c r="BH597" s="42"/>
      <c r="BI597" s="42"/>
      <c r="BJ597" s="42"/>
      <c r="BK597" s="42"/>
      <c r="BL597" s="42"/>
      <c r="BM597" s="42"/>
      <c r="BN597" s="42"/>
      <c r="BO597" s="42"/>
      <c r="BP597" s="42"/>
      <c r="BQ597" s="42"/>
    </row>
    <row r="598" spans="1:69" s="41" customFormat="1" ht="25.5">
      <c r="A598" s="23"/>
      <c r="B598" s="23" t="s">
        <v>983</v>
      </c>
      <c r="C598" s="24" t="s">
        <v>591</v>
      </c>
      <c r="D598" s="38"/>
      <c r="E598" s="26"/>
      <c r="F598" s="26"/>
      <c r="G598" s="27"/>
      <c r="H598" s="27"/>
      <c r="I598" s="18"/>
      <c r="J598" s="39"/>
      <c r="K598" s="39"/>
      <c r="L598" s="30"/>
      <c r="M598" s="30"/>
      <c r="N598" s="31"/>
      <c r="O598" s="31"/>
      <c r="P598" s="31"/>
      <c r="Q598" s="31"/>
      <c r="R598" s="31"/>
      <c r="S598" s="31"/>
      <c r="T598" s="19"/>
      <c r="U598" s="32"/>
      <c r="V598" s="32"/>
      <c r="W598" s="43"/>
      <c r="X598" s="43"/>
      <c r="Y598" s="43"/>
      <c r="Z598" s="43"/>
      <c r="AA598" s="43"/>
      <c r="AB598" s="44"/>
      <c r="AC598" s="43"/>
      <c r="AD598" s="43"/>
      <c r="AE598" s="45"/>
      <c r="AF598" s="45"/>
      <c r="AG598" s="45"/>
      <c r="AH598" s="45"/>
      <c r="AI598" s="45"/>
      <c r="AJ598" s="45"/>
      <c r="AK598" s="35"/>
      <c r="AL598" s="42"/>
      <c r="AM598" s="42"/>
      <c r="AN598" s="42"/>
      <c r="AO598" s="42"/>
      <c r="AP598" s="42"/>
      <c r="AQ598" s="42"/>
      <c r="AR598" s="42"/>
      <c r="AS598" s="42"/>
      <c r="AT598" s="42"/>
      <c r="AU598" s="42"/>
      <c r="AV598" s="42"/>
      <c r="AW598" s="42"/>
      <c r="AX598" s="42"/>
      <c r="AY598" s="42"/>
      <c r="AZ598" s="42"/>
      <c r="BA598" s="42"/>
      <c r="BB598" s="42"/>
      <c r="BC598" s="42"/>
      <c r="BD598" s="42"/>
      <c r="BE598" s="42"/>
      <c r="BF598" s="42"/>
      <c r="BG598" s="42"/>
      <c r="BH598" s="42"/>
      <c r="BI598" s="42"/>
      <c r="BJ598" s="42"/>
      <c r="BK598" s="42"/>
      <c r="BL598" s="42"/>
      <c r="BM598" s="42"/>
      <c r="BN598" s="42"/>
      <c r="BO598" s="42"/>
      <c r="BP598" s="42"/>
      <c r="BQ598" s="42"/>
    </row>
    <row r="599" spans="1:69" s="41" customFormat="1" ht="12.75">
      <c r="A599" s="23"/>
      <c r="B599" s="23" t="s">
        <v>984</v>
      </c>
      <c r="C599" s="24" t="s">
        <v>593</v>
      </c>
      <c r="D599" s="25" t="s">
        <v>26</v>
      </c>
      <c r="E599" s="26">
        <v>39.06</v>
      </c>
      <c r="F599" s="26">
        <v>41.013</v>
      </c>
      <c r="G599" s="27">
        <v>45.1143</v>
      </c>
      <c r="H599" s="27">
        <v>49.467829949999995</v>
      </c>
      <c r="I599" s="28" t="s">
        <v>100</v>
      </c>
      <c r="J599" s="29">
        <f aca="true" t="shared" si="583" ref="J599:J628">(F599/E599*100)-100</f>
        <v>4.999999999999986</v>
      </c>
      <c r="K599" s="29">
        <f aca="true" t="shared" si="584" ref="K599:K628">(G599/F599*100)-100</f>
        <v>10.000000000000014</v>
      </c>
      <c r="L599" s="30">
        <f aca="true" t="shared" si="585" ref="L599:L628">+G599*1.109</f>
        <v>50.0317587</v>
      </c>
      <c r="M599" s="30">
        <f aca="true" t="shared" si="586" ref="M599:M628">+G599*1.148</f>
        <v>51.791216399999996</v>
      </c>
      <c r="N599" s="31">
        <f aca="true" t="shared" si="587" ref="N599:N628">+G599*(100+(16.3-J599-K599))/100</f>
        <v>45.7007859</v>
      </c>
      <c r="O599" s="31">
        <f aca="true" t="shared" si="588" ref="O599:O628">+G599*(100+(33-J599-K599))/100</f>
        <v>53.234874</v>
      </c>
      <c r="P599" s="31">
        <f aca="true" t="shared" si="589" ref="P599:P628">+G599*(100+(67.5+14.5)/2-J599-K599)/100</f>
        <v>56.844018</v>
      </c>
      <c r="Q599" s="31">
        <f aca="true" t="shared" si="590" ref="Q599:Q628">+G599+(G599*0.5)*((67.5+14.5)/2-J599-K599)/100+(G599*0.5)*0.016</f>
        <v>51.3400734</v>
      </c>
      <c r="R599" s="31">
        <f aca="true" t="shared" si="591" ref="R599:R628">+G599*(100+(40.7-J599-K599))/100</f>
        <v>56.7086751</v>
      </c>
      <c r="S599" s="31">
        <f aca="true" t="shared" si="592" ref="S599:S628">+G599+(G599*0.5)*(88.9-J599-K599)/100+(G599*0.5)*0.016</f>
        <v>62.14494825</v>
      </c>
      <c r="T599" s="36">
        <f aca="true" t="shared" si="593" ref="T599:T628">+N599*50/100+O599*50/100</f>
        <v>49.467829949999995</v>
      </c>
      <c r="U599" s="32"/>
      <c r="V599" s="32"/>
      <c r="W599" s="43"/>
      <c r="X599" s="43"/>
      <c r="Y599" s="43"/>
      <c r="Z599" s="43"/>
      <c r="AA599" s="43"/>
      <c r="AB599" s="44"/>
      <c r="AC599" s="43"/>
      <c r="AD599" s="43"/>
      <c r="AE599" s="45"/>
      <c r="AF599" s="45"/>
      <c r="AG599" s="45"/>
      <c r="AH599" s="45"/>
      <c r="AI599" s="45"/>
      <c r="AJ599" s="45"/>
      <c r="AK599" s="35"/>
      <c r="AL599" s="42"/>
      <c r="AM599" s="42"/>
      <c r="AN599" s="42"/>
      <c r="AO599" s="42"/>
      <c r="AP599" s="42"/>
      <c r="AQ599" s="42"/>
      <c r="AR599" s="42"/>
      <c r="AS599" s="42"/>
      <c r="AT599" s="42"/>
      <c r="AU599" s="42"/>
      <c r="AV599" s="42"/>
      <c r="AW599" s="42"/>
      <c r="AX599" s="42"/>
      <c r="AY599" s="42"/>
      <c r="AZ599" s="42"/>
      <c r="BA599" s="42"/>
      <c r="BB599" s="42"/>
      <c r="BC599" s="42"/>
      <c r="BD599" s="42"/>
      <c r="BE599" s="42"/>
      <c r="BF599" s="42"/>
      <c r="BG599" s="42"/>
      <c r="BH599" s="42"/>
      <c r="BI599" s="42"/>
      <c r="BJ599" s="42"/>
      <c r="BK599" s="42"/>
      <c r="BL599" s="42"/>
      <c r="BM599" s="42"/>
      <c r="BN599" s="42"/>
      <c r="BO599" s="42"/>
      <c r="BP599" s="42"/>
      <c r="BQ599" s="42"/>
    </row>
    <row r="600" spans="1:69" s="41" customFormat="1" ht="12.75">
      <c r="A600" s="23"/>
      <c r="B600" s="23" t="s">
        <v>985</v>
      </c>
      <c r="C600" s="24" t="s">
        <v>595</v>
      </c>
      <c r="D600" s="25" t="s">
        <v>26</v>
      </c>
      <c r="E600" s="26">
        <v>43.03</v>
      </c>
      <c r="F600" s="26">
        <v>45.1815</v>
      </c>
      <c r="G600" s="27">
        <v>49.69965</v>
      </c>
      <c r="H600" s="27">
        <v>54.49566622500001</v>
      </c>
      <c r="I600" s="28" t="s">
        <v>100</v>
      </c>
      <c r="J600" s="29">
        <f t="shared" si="583"/>
        <v>5</v>
      </c>
      <c r="K600" s="29">
        <f t="shared" si="584"/>
        <v>9.999999999999986</v>
      </c>
      <c r="L600" s="30">
        <f t="shared" si="585"/>
        <v>55.116911849999994</v>
      </c>
      <c r="M600" s="30">
        <f t="shared" si="586"/>
        <v>57.05519819999999</v>
      </c>
      <c r="N600" s="31">
        <f t="shared" si="587"/>
        <v>50.34574545</v>
      </c>
      <c r="O600" s="31">
        <f t="shared" si="588"/>
        <v>58.645587000000006</v>
      </c>
      <c r="P600" s="31">
        <f t="shared" si="589"/>
        <v>62.621559000000005</v>
      </c>
      <c r="Q600" s="31">
        <f t="shared" si="590"/>
        <v>56.558201700000005</v>
      </c>
      <c r="R600" s="31">
        <f t="shared" si="591"/>
        <v>62.47246005000001</v>
      </c>
      <c r="S600" s="31">
        <f t="shared" si="592"/>
        <v>68.461267875</v>
      </c>
      <c r="T600" s="36">
        <f t="shared" si="593"/>
        <v>54.49566622500001</v>
      </c>
      <c r="U600" s="32"/>
      <c r="V600" s="32"/>
      <c r="W600" s="43"/>
      <c r="X600" s="43"/>
      <c r="Y600" s="43"/>
      <c r="Z600" s="43"/>
      <c r="AA600" s="43"/>
      <c r="AB600" s="44"/>
      <c r="AC600" s="43"/>
      <c r="AD600" s="43"/>
      <c r="AE600" s="45"/>
      <c r="AF600" s="45"/>
      <c r="AG600" s="45"/>
      <c r="AH600" s="45"/>
      <c r="AI600" s="45"/>
      <c r="AJ600" s="45"/>
      <c r="AK600" s="35"/>
      <c r="AL600" s="42"/>
      <c r="AM600" s="42"/>
      <c r="AN600" s="42"/>
      <c r="AO600" s="42"/>
      <c r="AP600" s="42"/>
      <c r="AQ600" s="42"/>
      <c r="AR600" s="42"/>
      <c r="AS600" s="42"/>
      <c r="AT600" s="42"/>
      <c r="AU600" s="42"/>
      <c r="AV600" s="42"/>
      <c r="AW600" s="42"/>
      <c r="AX600" s="42"/>
      <c r="AY600" s="42"/>
      <c r="AZ600" s="42"/>
      <c r="BA600" s="42"/>
      <c r="BB600" s="42"/>
      <c r="BC600" s="42"/>
      <c r="BD600" s="42"/>
      <c r="BE600" s="42"/>
      <c r="BF600" s="42"/>
      <c r="BG600" s="42"/>
      <c r="BH600" s="42"/>
      <c r="BI600" s="42"/>
      <c r="BJ600" s="42"/>
      <c r="BK600" s="42"/>
      <c r="BL600" s="42"/>
      <c r="BM600" s="42"/>
      <c r="BN600" s="42"/>
      <c r="BO600" s="42"/>
      <c r="BP600" s="42"/>
      <c r="BQ600" s="42"/>
    </row>
    <row r="601" spans="1:69" s="41" customFormat="1" ht="12.75">
      <c r="A601" s="23"/>
      <c r="B601" s="23" t="s">
        <v>986</v>
      </c>
      <c r="C601" s="24" t="s">
        <v>597</v>
      </c>
      <c r="D601" s="25" t="s">
        <v>26</v>
      </c>
      <c r="E601" s="26">
        <v>57.6</v>
      </c>
      <c r="F601" s="26">
        <v>60.48</v>
      </c>
      <c r="G601" s="27">
        <v>66.528</v>
      </c>
      <c r="H601" s="27">
        <v>72.94795200000002</v>
      </c>
      <c r="I601" s="28" t="s">
        <v>100</v>
      </c>
      <c r="J601" s="29">
        <f t="shared" si="583"/>
        <v>4.999999999999986</v>
      </c>
      <c r="K601" s="29">
        <f t="shared" si="584"/>
        <v>10.000000000000014</v>
      </c>
      <c r="L601" s="30">
        <f t="shared" si="585"/>
        <v>73.77955200000001</v>
      </c>
      <c r="M601" s="30">
        <f t="shared" si="586"/>
        <v>76.374144</v>
      </c>
      <c r="N601" s="31">
        <f t="shared" si="587"/>
        <v>67.392864</v>
      </c>
      <c r="O601" s="31">
        <f t="shared" si="588"/>
        <v>78.50304000000001</v>
      </c>
      <c r="P601" s="31">
        <f t="shared" si="589"/>
        <v>83.82528</v>
      </c>
      <c r="Q601" s="31">
        <f t="shared" si="590"/>
        <v>75.708864</v>
      </c>
      <c r="R601" s="31">
        <f t="shared" si="591"/>
        <v>83.625696</v>
      </c>
      <c r="S601" s="31">
        <f t="shared" si="592"/>
        <v>91.64232000000001</v>
      </c>
      <c r="T601" s="36">
        <f t="shared" si="593"/>
        <v>72.94795200000002</v>
      </c>
      <c r="U601" s="32"/>
      <c r="V601" s="32"/>
      <c r="W601" s="43"/>
      <c r="X601" s="43"/>
      <c r="Y601" s="43"/>
      <c r="Z601" s="43"/>
      <c r="AA601" s="43"/>
      <c r="AB601" s="44"/>
      <c r="AC601" s="43"/>
      <c r="AD601" s="43"/>
      <c r="AE601" s="45"/>
      <c r="AF601" s="45"/>
      <c r="AG601" s="45"/>
      <c r="AH601" s="45"/>
      <c r="AI601" s="45"/>
      <c r="AJ601" s="45"/>
      <c r="AK601" s="35"/>
      <c r="AL601" s="42"/>
      <c r="AM601" s="42"/>
      <c r="AN601" s="42"/>
      <c r="AO601" s="42"/>
      <c r="AP601" s="42"/>
      <c r="AQ601" s="42"/>
      <c r="AR601" s="42"/>
      <c r="AS601" s="42"/>
      <c r="AT601" s="42"/>
      <c r="AU601" s="42"/>
      <c r="AV601" s="42"/>
      <c r="AW601" s="42"/>
      <c r="AX601" s="42"/>
      <c r="AY601" s="42"/>
      <c r="AZ601" s="42"/>
      <c r="BA601" s="42"/>
      <c r="BB601" s="42"/>
      <c r="BC601" s="42"/>
      <c r="BD601" s="42"/>
      <c r="BE601" s="42"/>
      <c r="BF601" s="42"/>
      <c r="BG601" s="42"/>
      <c r="BH601" s="42"/>
      <c r="BI601" s="42"/>
      <c r="BJ601" s="42"/>
      <c r="BK601" s="42"/>
      <c r="BL601" s="42"/>
      <c r="BM601" s="42"/>
      <c r="BN601" s="42"/>
      <c r="BO601" s="42"/>
      <c r="BP601" s="42"/>
      <c r="BQ601" s="42"/>
    </row>
    <row r="602" spans="1:69" s="41" customFormat="1" ht="12.75">
      <c r="A602" s="23"/>
      <c r="B602" s="23" t="s">
        <v>987</v>
      </c>
      <c r="C602" s="24" t="s">
        <v>599</v>
      </c>
      <c r="D602" s="25" t="s">
        <v>26</v>
      </c>
      <c r="E602" s="26">
        <v>75.81</v>
      </c>
      <c r="F602" s="26">
        <v>79.6005</v>
      </c>
      <c r="G602" s="27">
        <v>87.56055</v>
      </c>
      <c r="H602" s="27">
        <v>96.010143075</v>
      </c>
      <c r="I602" s="28" t="s">
        <v>100</v>
      </c>
      <c r="J602" s="29">
        <f t="shared" si="583"/>
        <v>4.999999999999986</v>
      </c>
      <c r="K602" s="29">
        <f t="shared" si="584"/>
        <v>10.000000000000014</v>
      </c>
      <c r="L602" s="30">
        <f t="shared" si="585"/>
        <v>97.10464995000001</v>
      </c>
      <c r="M602" s="30">
        <f t="shared" si="586"/>
        <v>100.5195114</v>
      </c>
      <c r="N602" s="31">
        <f t="shared" si="587"/>
        <v>88.69883715</v>
      </c>
      <c r="O602" s="31">
        <f t="shared" si="588"/>
        <v>103.32144900000002</v>
      </c>
      <c r="P602" s="31">
        <f t="shared" si="589"/>
        <v>110.32629299999999</v>
      </c>
      <c r="Q602" s="31">
        <f t="shared" si="590"/>
        <v>99.6439059</v>
      </c>
      <c r="R602" s="31">
        <f t="shared" si="591"/>
        <v>110.06361135000002</v>
      </c>
      <c r="S602" s="31">
        <f t="shared" si="592"/>
        <v>120.614657625</v>
      </c>
      <c r="T602" s="36">
        <f t="shared" si="593"/>
        <v>96.010143075</v>
      </c>
      <c r="U602" s="32"/>
      <c r="V602" s="32"/>
      <c r="W602" s="43"/>
      <c r="X602" s="43"/>
      <c r="Y602" s="43"/>
      <c r="Z602" s="43"/>
      <c r="AA602" s="43"/>
      <c r="AB602" s="44"/>
      <c r="AC602" s="43"/>
      <c r="AD602" s="43"/>
      <c r="AE602" s="45"/>
      <c r="AF602" s="45"/>
      <c r="AG602" s="45"/>
      <c r="AH602" s="45"/>
      <c r="AI602" s="45"/>
      <c r="AJ602" s="45"/>
      <c r="AK602" s="35"/>
      <c r="AL602" s="42"/>
      <c r="AM602" s="42"/>
      <c r="AN602" s="42"/>
      <c r="AO602" s="42"/>
      <c r="AP602" s="42"/>
      <c r="AQ602" s="42"/>
      <c r="AR602" s="42"/>
      <c r="AS602" s="42"/>
      <c r="AT602" s="42"/>
      <c r="AU602" s="42"/>
      <c r="AV602" s="42"/>
      <c r="AW602" s="42"/>
      <c r="AX602" s="42"/>
      <c r="AY602" s="42"/>
      <c r="AZ602" s="42"/>
      <c r="BA602" s="42"/>
      <c r="BB602" s="42"/>
      <c r="BC602" s="42"/>
      <c r="BD602" s="42"/>
      <c r="BE602" s="42"/>
      <c r="BF602" s="42"/>
      <c r="BG602" s="42"/>
      <c r="BH602" s="42"/>
      <c r="BI602" s="42"/>
      <c r="BJ602" s="42"/>
      <c r="BK602" s="42"/>
      <c r="BL602" s="42"/>
      <c r="BM602" s="42"/>
      <c r="BN602" s="42"/>
      <c r="BO602" s="42"/>
      <c r="BP602" s="42"/>
      <c r="BQ602" s="42"/>
    </row>
    <row r="603" spans="1:69" s="41" customFormat="1" ht="12.75">
      <c r="A603" s="23"/>
      <c r="B603" s="23" t="s">
        <v>988</v>
      </c>
      <c r="C603" s="24" t="s">
        <v>601</v>
      </c>
      <c r="D603" s="25" t="s">
        <v>26</v>
      </c>
      <c r="E603" s="26">
        <v>83.16</v>
      </c>
      <c r="F603" s="26">
        <v>87.318</v>
      </c>
      <c r="G603" s="27">
        <v>96.0498</v>
      </c>
      <c r="H603" s="27">
        <v>105.31860569999999</v>
      </c>
      <c r="I603" s="28" t="s">
        <v>100</v>
      </c>
      <c r="J603" s="29">
        <f t="shared" si="583"/>
        <v>5</v>
      </c>
      <c r="K603" s="29">
        <f t="shared" si="584"/>
        <v>10.000000000000014</v>
      </c>
      <c r="L603" s="30">
        <f t="shared" si="585"/>
        <v>106.5192282</v>
      </c>
      <c r="M603" s="30">
        <f t="shared" si="586"/>
        <v>110.2651704</v>
      </c>
      <c r="N603" s="31">
        <f t="shared" si="587"/>
        <v>97.29844739999999</v>
      </c>
      <c r="O603" s="31">
        <f t="shared" si="588"/>
        <v>113.338764</v>
      </c>
      <c r="P603" s="31">
        <f t="shared" si="589"/>
        <v>121.02274799999999</v>
      </c>
      <c r="Q603" s="31">
        <f t="shared" si="590"/>
        <v>109.30467239999999</v>
      </c>
      <c r="R603" s="31">
        <f t="shared" si="591"/>
        <v>120.73459859999998</v>
      </c>
      <c r="S603" s="31">
        <f t="shared" si="592"/>
        <v>132.30859949999999</v>
      </c>
      <c r="T603" s="36">
        <f t="shared" si="593"/>
        <v>105.31860569999999</v>
      </c>
      <c r="U603" s="32"/>
      <c r="V603" s="32"/>
      <c r="W603" s="43"/>
      <c r="X603" s="43"/>
      <c r="Y603" s="43"/>
      <c r="Z603" s="43"/>
      <c r="AA603" s="43"/>
      <c r="AB603" s="44"/>
      <c r="AC603" s="43"/>
      <c r="AD603" s="43"/>
      <c r="AE603" s="45"/>
      <c r="AF603" s="45"/>
      <c r="AG603" s="45"/>
      <c r="AH603" s="45"/>
      <c r="AI603" s="45"/>
      <c r="AJ603" s="45"/>
      <c r="AK603" s="35"/>
      <c r="AL603" s="42"/>
      <c r="AM603" s="42"/>
      <c r="AN603" s="42"/>
      <c r="AO603" s="42"/>
      <c r="AP603" s="42"/>
      <c r="AQ603" s="42"/>
      <c r="AR603" s="42"/>
      <c r="AS603" s="42"/>
      <c r="AT603" s="42"/>
      <c r="AU603" s="42"/>
      <c r="AV603" s="42"/>
      <c r="AW603" s="42"/>
      <c r="AX603" s="42"/>
      <c r="AY603" s="42"/>
      <c r="AZ603" s="42"/>
      <c r="BA603" s="42"/>
      <c r="BB603" s="42"/>
      <c r="BC603" s="42"/>
      <c r="BD603" s="42"/>
      <c r="BE603" s="42"/>
      <c r="BF603" s="42"/>
      <c r="BG603" s="42"/>
      <c r="BH603" s="42"/>
      <c r="BI603" s="42"/>
      <c r="BJ603" s="42"/>
      <c r="BK603" s="42"/>
      <c r="BL603" s="42"/>
      <c r="BM603" s="42"/>
      <c r="BN603" s="42"/>
      <c r="BO603" s="42"/>
      <c r="BP603" s="42"/>
      <c r="BQ603" s="42"/>
    </row>
    <row r="604" spans="1:69" s="41" customFormat="1" ht="12.75">
      <c r="A604" s="23"/>
      <c r="B604" s="23" t="s">
        <v>989</v>
      </c>
      <c r="C604" s="24" t="s">
        <v>603</v>
      </c>
      <c r="D604" s="25" t="s">
        <v>26</v>
      </c>
      <c r="E604" s="26">
        <v>90.39</v>
      </c>
      <c r="F604" s="26">
        <v>94.9095</v>
      </c>
      <c r="G604" s="27">
        <v>104.40045</v>
      </c>
      <c r="H604" s="27">
        <v>114.47509342500001</v>
      </c>
      <c r="I604" s="28" t="s">
        <v>100</v>
      </c>
      <c r="J604" s="29">
        <f t="shared" si="583"/>
        <v>4.999999999999986</v>
      </c>
      <c r="K604" s="29">
        <f t="shared" si="584"/>
        <v>10.000000000000014</v>
      </c>
      <c r="L604" s="30">
        <f t="shared" si="585"/>
        <v>115.78009905</v>
      </c>
      <c r="M604" s="30">
        <f t="shared" si="586"/>
        <v>119.8517166</v>
      </c>
      <c r="N604" s="31">
        <f t="shared" si="587"/>
        <v>105.75765585</v>
      </c>
      <c r="O604" s="31">
        <f t="shared" si="588"/>
        <v>123.192531</v>
      </c>
      <c r="P604" s="31">
        <f t="shared" si="589"/>
        <v>131.544567</v>
      </c>
      <c r="Q604" s="31">
        <f t="shared" si="590"/>
        <v>118.8077121</v>
      </c>
      <c r="R604" s="31">
        <f t="shared" si="591"/>
        <v>131.23136565000001</v>
      </c>
      <c r="S604" s="31">
        <f t="shared" si="592"/>
        <v>143.81161987500002</v>
      </c>
      <c r="T604" s="36">
        <f t="shared" si="593"/>
        <v>114.47509342500001</v>
      </c>
      <c r="U604" s="32"/>
      <c r="V604" s="32"/>
      <c r="W604" s="43"/>
      <c r="X604" s="43"/>
      <c r="Y604" s="43"/>
      <c r="Z604" s="43"/>
      <c r="AA604" s="43"/>
      <c r="AB604" s="44"/>
      <c r="AC604" s="43"/>
      <c r="AD604" s="43"/>
      <c r="AE604" s="45"/>
      <c r="AF604" s="45"/>
      <c r="AG604" s="45"/>
      <c r="AH604" s="45"/>
      <c r="AI604" s="45"/>
      <c r="AJ604" s="45"/>
      <c r="AK604" s="35"/>
      <c r="AL604" s="42"/>
      <c r="AM604" s="42"/>
      <c r="AN604" s="42"/>
      <c r="AO604" s="42"/>
      <c r="AP604" s="42"/>
      <c r="AQ604" s="42"/>
      <c r="AR604" s="42"/>
      <c r="AS604" s="42"/>
      <c r="AT604" s="42"/>
      <c r="AU604" s="42"/>
      <c r="AV604" s="42"/>
      <c r="AW604" s="42"/>
      <c r="AX604" s="42"/>
      <c r="AY604" s="42"/>
      <c r="AZ604" s="42"/>
      <c r="BA604" s="42"/>
      <c r="BB604" s="42"/>
      <c r="BC604" s="42"/>
      <c r="BD604" s="42"/>
      <c r="BE604" s="42"/>
      <c r="BF604" s="42"/>
      <c r="BG604" s="42"/>
      <c r="BH604" s="42"/>
      <c r="BI604" s="42"/>
      <c r="BJ604" s="42"/>
      <c r="BK604" s="42"/>
      <c r="BL604" s="42"/>
      <c r="BM604" s="42"/>
      <c r="BN604" s="42"/>
      <c r="BO604" s="42"/>
      <c r="BP604" s="42"/>
      <c r="BQ604" s="42"/>
    </row>
    <row r="605" spans="1:69" s="41" customFormat="1" ht="12.75">
      <c r="A605" s="23"/>
      <c r="B605" s="23" t="s">
        <v>990</v>
      </c>
      <c r="C605" s="24" t="s">
        <v>605</v>
      </c>
      <c r="D605" s="25" t="s">
        <v>26</v>
      </c>
      <c r="E605" s="26">
        <v>122.49</v>
      </c>
      <c r="F605" s="26">
        <v>128.6145</v>
      </c>
      <c r="G605" s="27">
        <v>141.47595</v>
      </c>
      <c r="H605" s="27">
        <v>155.12837917499996</v>
      </c>
      <c r="I605" s="28" t="s">
        <v>100</v>
      </c>
      <c r="J605" s="29">
        <f t="shared" si="583"/>
        <v>5</v>
      </c>
      <c r="K605" s="29">
        <f t="shared" si="584"/>
        <v>10.000000000000014</v>
      </c>
      <c r="L605" s="30">
        <f t="shared" si="585"/>
        <v>156.89682855</v>
      </c>
      <c r="M605" s="30">
        <f t="shared" si="586"/>
        <v>162.4143906</v>
      </c>
      <c r="N605" s="31">
        <f t="shared" si="587"/>
        <v>143.31513735</v>
      </c>
      <c r="O605" s="31">
        <f t="shared" si="588"/>
        <v>166.94162099999997</v>
      </c>
      <c r="P605" s="31">
        <f t="shared" si="589"/>
        <v>178.259697</v>
      </c>
      <c r="Q605" s="31">
        <f t="shared" si="590"/>
        <v>160.99963110000002</v>
      </c>
      <c r="R605" s="31">
        <f t="shared" si="591"/>
        <v>177.83526915</v>
      </c>
      <c r="S605" s="31">
        <f t="shared" si="592"/>
        <v>194.883121125</v>
      </c>
      <c r="T605" s="36">
        <f t="shared" si="593"/>
        <v>155.12837917499996</v>
      </c>
      <c r="U605" s="32"/>
      <c r="V605" s="32"/>
      <c r="W605" s="43"/>
      <c r="X605" s="43"/>
      <c r="Y605" s="43"/>
      <c r="Z605" s="43"/>
      <c r="AA605" s="43"/>
      <c r="AB605" s="44"/>
      <c r="AC605" s="43"/>
      <c r="AD605" s="43"/>
      <c r="AE605" s="45"/>
      <c r="AF605" s="45"/>
      <c r="AG605" s="45"/>
      <c r="AH605" s="45"/>
      <c r="AI605" s="45"/>
      <c r="AJ605" s="45"/>
      <c r="AK605" s="35"/>
      <c r="AL605" s="42"/>
      <c r="AM605" s="42"/>
      <c r="AN605" s="42"/>
      <c r="AO605" s="42"/>
      <c r="AP605" s="42"/>
      <c r="AQ605" s="42"/>
      <c r="AR605" s="42"/>
      <c r="AS605" s="42"/>
      <c r="AT605" s="42"/>
      <c r="AU605" s="42"/>
      <c r="AV605" s="42"/>
      <c r="AW605" s="42"/>
      <c r="AX605" s="42"/>
      <c r="AY605" s="42"/>
      <c r="AZ605" s="42"/>
      <c r="BA605" s="42"/>
      <c r="BB605" s="42"/>
      <c r="BC605" s="42"/>
      <c r="BD605" s="42"/>
      <c r="BE605" s="42"/>
      <c r="BF605" s="42"/>
      <c r="BG605" s="42"/>
      <c r="BH605" s="42"/>
      <c r="BI605" s="42"/>
      <c r="BJ605" s="42"/>
      <c r="BK605" s="42"/>
      <c r="BL605" s="42"/>
      <c r="BM605" s="42"/>
      <c r="BN605" s="42"/>
      <c r="BO605" s="42"/>
      <c r="BP605" s="42"/>
      <c r="BQ605" s="42"/>
    </row>
    <row r="606" spans="1:69" s="41" customFormat="1" ht="12.75">
      <c r="A606" s="23"/>
      <c r="B606" s="23" t="s">
        <v>991</v>
      </c>
      <c r="C606" s="24" t="s">
        <v>607</v>
      </c>
      <c r="D606" s="25" t="s">
        <v>26</v>
      </c>
      <c r="E606" s="26">
        <v>189.55</v>
      </c>
      <c r="F606" s="26">
        <v>199.0275</v>
      </c>
      <c r="G606" s="27">
        <v>218.93025</v>
      </c>
      <c r="H606" s="27">
        <v>240.05701912499998</v>
      </c>
      <c r="I606" s="28" t="s">
        <v>100</v>
      </c>
      <c r="J606" s="29">
        <f t="shared" si="583"/>
        <v>5</v>
      </c>
      <c r="K606" s="29">
        <f t="shared" si="584"/>
        <v>10.000000000000014</v>
      </c>
      <c r="L606" s="30">
        <f t="shared" si="585"/>
        <v>242.79364725</v>
      </c>
      <c r="M606" s="30">
        <f t="shared" si="586"/>
        <v>251.33192699999998</v>
      </c>
      <c r="N606" s="31">
        <f t="shared" si="587"/>
        <v>221.77634324999997</v>
      </c>
      <c r="O606" s="31">
        <f t="shared" si="588"/>
        <v>258.337695</v>
      </c>
      <c r="P606" s="31">
        <f t="shared" si="589"/>
        <v>275.85211499999997</v>
      </c>
      <c r="Q606" s="31">
        <f t="shared" si="590"/>
        <v>249.14262449999998</v>
      </c>
      <c r="R606" s="31">
        <f t="shared" si="591"/>
        <v>275.19532425</v>
      </c>
      <c r="S606" s="31">
        <f t="shared" si="592"/>
        <v>301.576419375</v>
      </c>
      <c r="T606" s="36">
        <f t="shared" si="593"/>
        <v>240.05701912499998</v>
      </c>
      <c r="U606" s="32"/>
      <c r="V606" s="32"/>
      <c r="W606" s="43"/>
      <c r="X606" s="43"/>
      <c r="Y606" s="43"/>
      <c r="Z606" s="43"/>
      <c r="AA606" s="43"/>
      <c r="AB606" s="44"/>
      <c r="AC606" s="43"/>
      <c r="AD606" s="43"/>
      <c r="AE606" s="45"/>
      <c r="AF606" s="45"/>
      <c r="AG606" s="45"/>
      <c r="AH606" s="45"/>
      <c r="AI606" s="45"/>
      <c r="AJ606" s="45"/>
      <c r="AK606" s="35"/>
      <c r="AL606" s="42"/>
      <c r="AM606" s="42"/>
      <c r="AN606" s="42"/>
      <c r="AO606" s="42"/>
      <c r="AP606" s="42"/>
      <c r="AQ606" s="42"/>
      <c r="AR606" s="42"/>
      <c r="AS606" s="42"/>
      <c r="AT606" s="42"/>
      <c r="AU606" s="42"/>
      <c r="AV606" s="42"/>
      <c r="AW606" s="42"/>
      <c r="AX606" s="42"/>
      <c r="AY606" s="42"/>
      <c r="AZ606" s="42"/>
      <c r="BA606" s="42"/>
      <c r="BB606" s="42"/>
      <c r="BC606" s="42"/>
      <c r="BD606" s="42"/>
      <c r="BE606" s="42"/>
      <c r="BF606" s="42"/>
      <c r="BG606" s="42"/>
      <c r="BH606" s="42"/>
      <c r="BI606" s="42"/>
      <c r="BJ606" s="42"/>
      <c r="BK606" s="42"/>
      <c r="BL606" s="42"/>
      <c r="BM606" s="42"/>
      <c r="BN606" s="42"/>
      <c r="BO606" s="42"/>
      <c r="BP606" s="42"/>
      <c r="BQ606" s="42"/>
    </row>
    <row r="607" spans="1:69" s="41" customFormat="1" ht="12.75">
      <c r="A607" s="23"/>
      <c r="B607" s="23" t="s">
        <v>992</v>
      </c>
      <c r="C607" s="24" t="s">
        <v>609</v>
      </c>
      <c r="D607" s="25" t="s">
        <v>26</v>
      </c>
      <c r="E607" s="26">
        <v>291.63</v>
      </c>
      <c r="F607" s="26">
        <v>306.2115</v>
      </c>
      <c r="G607" s="27">
        <v>336.83265</v>
      </c>
      <c r="H607" s="27">
        <v>369.33700072499994</v>
      </c>
      <c r="I607" s="28" t="s">
        <v>100</v>
      </c>
      <c r="J607" s="29">
        <f t="shared" si="583"/>
        <v>5</v>
      </c>
      <c r="K607" s="29">
        <f t="shared" si="584"/>
        <v>10.000000000000014</v>
      </c>
      <c r="L607" s="30">
        <f t="shared" si="585"/>
        <v>373.54740885</v>
      </c>
      <c r="M607" s="30">
        <f t="shared" si="586"/>
        <v>386.68388219999997</v>
      </c>
      <c r="N607" s="31">
        <f t="shared" si="587"/>
        <v>341.21147444999997</v>
      </c>
      <c r="O607" s="31">
        <f t="shared" si="588"/>
        <v>397.46252699999997</v>
      </c>
      <c r="P607" s="31">
        <f t="shared" si="589"/>
        <v>424.4091389999999</v>
      </c>
      <c r="Q607" s="31">
        <f t="shared" si="590"/>
        <v>383.31555569999995</v>
      </c>
      <c r="R607" s="31">
        <f t="shared" si="591"/>
        <v>423.3986410499999</v>
      </c>
      <c r="S607" s="31">
        <f t="shared" si="592"/>
        <v>463.986975375</v>
      </c>
      <c r="T607" s="36">
        <f t="shared" si="593"/>
        <v>369.33700072499994</v>
      </c>
      <c r="U607" s="32"/>
      <c r="V607" s="32"/>
      <c r="W607" s="43"/>
      <c r="X607" s="43"/>
      <c r="Y607" s="43"/>
      <c r="Z607" s="43"/>
      <c r="AA607" s="43"/>
      <c r="AB607" s="44"/>
      <c r="AC607" s="43"/>
      <c r="AD607" s="43"/>
      <c r="AE607" s="45"/>
      <c r="AF607" s="45"/>
      <c r="AG607" s="45"/>
      <c r="AH607" s="45"/>
      <c r="AI607" s="45"/>
      <c r="AJ607" s="45"/>
      <c r="AK607" s="35"/>
      <c r="AL607" s="42"/>
      <c r="AM607" s="42"/>
      <c r="AN607" s="42"/>
      <c r="AO607" s="42"/>
      <c r="AP607" s="42"/>
      <c r="AQ607" s="42"/>
      <c r="AR607" s="42"/>
      <c r="AS607" s="42"/>
      <c r="AT607" s="42"/>
      <c r="AU607" s="42"/>
      <c r="AV607" s="42"/>
      <c r="AW607" s="42"/>
      <c r="AX607" s="42"/>
      <c r="AY607" s="42"/>
      <c r="AZ607" s="42"/>
      <c r="BA607" s="42"/>
      <c r="BB607" s="42"/>
      <c r="BC607" s="42"/>
      <c r="BD607" s="42"/>
      <c r="BE607" s="42"/>
      <c r="BF607" s="42"/>
      <c r="BG607" s="42"/>
      <c r="BH607" s="42"/>
      <c r="BI607" s="42"/>
      <c r="BJ607" s="42"/>
      <c r="BK607" s="42"/>
      <c r="BL607" s="42"/>
      <c r="BM607" s="42"/>
      <c r="BN607" s="42"/>
      <c r="BO607" s="42"/>
      <c r="BP607" s="42"/>
      <c r="BQ607" s="42"/>
    </row>
    <row r="608" spans="1:69" s="41" customFormat="1" ht="12.75">
      <c r="A608" s="23"/>
      <c r="B608" s="23" t="s">
        <v>993</v>
      </c>
      <c r="C608" s="24" t="s">
        <v>611</v>
      </c>
      <c r="D608" s="25" t="s">
        <v>26</v>
      </c>
      <c r="E608" s="26">
        <v>430.21</v>
      </c>
      <c r="F608" s="26">
        <v>451.7205</v>
      </c>
      <c r="G608" s="27">
        <v>496.89255</v>
      </c>
      <c r="H608" s="27">
        <v>544.842681075</v>
      </c>
      <c r="I608" s="28" t="s">
        <v>100</v>
      </c>
      <c r="J608" s="29">
        <f t="shared" si="583"/>
        <v>5</v>
      </c>
      <c r="K608" s="29">
        <f t="shared" si="584"/>
        <v>10.000000000000014</v>
      </c>
      <c r="L608" s="30">
        <f t="shared" si="585"/>
        <v>551.05383795</v>
      </c>
      <c r="M608" s="30">
        <f t="shared" si="586"/>
        <v>570.4326474</v>
      </c>
      <c r="N608" s="31">
        <f t="shared" si="587"/>
        <v>503.35215314999994</v>
      </c>
      <c r="O608" s="31">
        <f t="shared" si="588"/>
        <v>586.333209</v>
      </c>
      <c r="P608" s="31">
        <f t="shared" si="589"/>
        <v>626.084613</v>
      </c>
      <c r="Q608" s="31">
        <f t="shared" si="590"/>
        <v>565.4637219</v>
      </c>
      <c r="R608" s="31">
        <f t="shared" si="591"/>
        <v>624.5939353499999</v>
      </c>
      <c r="S608" s="31">
        <f t="shared" si="592"/>
        <v>684.4694876249999</v>
      </c>
      <c r="T608" s="36">
        <f t="shared" si="593"/>
        <v>544.842681075</v>
      </c>
      <c r="U608" s="32"/>
      <c r="V608" s="32"/>
      <c r="W608" s="43"/>
      <c r="X608" s="43"/>
      <c r="Y608" s="43"/>
      <c r="Z608" s="43"/>
      <c r="AA608" s="43"/>
      <c r="AB608" s="44"/>
      <c r="AC608" s="43"/>
      <c r="AD608" s="43"/>
      <c r="AE608" s="45"/>
      <c r="AF608" s="45"/>
      <c r="AG608" s="45"/>
      <c r="AH608" s="45"/>
      <c r="AI608" s="45"/>
      <c r="AJ608" s="45"/>
      <c r="AK608" s="35"/>
      <c r="AL608" s="42"/>
      <c r="AM608" s="42"/>
      <c r="AN608" s="42"/>
      <c r="AO608" s="42"/>
      <c r="AP608" s="42"/>
      <c r="AQ608" s="42"/>
      <c r="AR608" s="42"/>
      <c r="AS608" s="42"/>
      <c r="AT608" s="42"/>
      <c r="AU608" s="42"/>
      <c r="AV608" s="42"/>
      <c r="AW608" s="42"/>
      <c r="AX608" s="42"/>
      <c r="AY608" s="42"/>
      <c r="AZ608" s="42"/>
      <c r="BA608" s="42"/>
      <c r="BB608" s="42"/>
      <c r="BC608" s="42"/>
      <c r="BD608" s="42"/>
      <c r="BE608" s="42"/>
      <c r="BF608" s="42"/>
      <c r="BG608" s="42"/>
      <c r="BH608" s="42"/>
      <c r="BI608" s="42"/>
      <c r="BJ608" s="42"/>
      <c r="BK608" s="42"/>
      <c r="BL608" s="42"/>
      <c r="BM608" s="42"/>
      <c r="BN608" s="42"/>
      <c r="BO608" s="42"/>
      <c r="BP608" s="42"/>
      <c r="BQ608" s="42"/>
    </row>
    <row r="609" spans="1:69" s="41" customFormat="1" ht="12.75">
      <c r="A609" s="23"/>
      <c r="B609" s="23" t="s">
        <v>994</v>
      </c>
      <c r="C609" s="24" t="s">
        <v>613</v>
      </c>
      <c r="D609" s="25" t="s">
        <v>26</v>
      </c>
      <c r="E609" s="26">
        <v>49.6</v>
      </c>
      <c r="F609" s="26">
        <v>52.08</v>
      </c>
      <c r="G609" s="27">
        <v>57.288</v>
      </c>
      <c r="H609" s="27">
        <v>62.816292000000004</v>
      </c>
      <c r="I609" s="28" t="s">
        <v>100</v>
      </c>
      <c r="J609" s="29">
        <f t="shared" si="583"/>
        <v>5</v>
      </c>
      <c r="K609" s="29">
        <f t="shared" si="584"/>
        <v>9.999999999999986</v>
      </c>
      <c r="L609" s="30">
        <f t="shared" si="585"/>
        <v>63.532391999999994</v>
      </c>
      <c r="M609" s="30">
        <f t="shared" si="586"/>
        <v>65.766624</v>
      </c>
      <c r="N609" s="31">
        <f t="shared" si="587"/>
        <v>58.032744</v>
      </c>
      <c r="O609" s="31">
        <f t="shared" si="588"/>
        <v>67.59984</v>
      </c>
      <c r="P609" s="31">
        <f t="shared" si="589"/>
        <v>72.18288000000001</v>
      </c>
      <c r="Q609" s="31">
        <f t="shared" si="590"/>
        <v>65.193744</v>
      </c>
      <c r="R609" s="31">
        <f t="shared" si="591"/>
        <v>72.01101600000001</v>
      </c>
      <c r="S609" s="31">
        <f t="shared" si="592"/>
        <v>78.91422</v>
      </c>
      <c r="T609" s="36">
        <f t="shared" si="593"/>
        <v>62.816292000000004</v>
      </c>
      <c r="U609" s="32"/>
      <c r="V609" s="32"/>
      <c r="W609" s="43"/>
      <c r="X609" s="43"/>
      <c r="Y609" s="43"/>
      <c r="Z609" s="43"/>
      <c r="AA609" s="43"/>
      <c r="AB609" s="44"/>
      <c r="AC609" s="43"/>
      <c r="AD609" s="43"/>
      <c r="AE609" s="45"/>
      <c r="AF609" s="45"/>
      <c r="AG609" s="45"/>
      <c r="AH609" s="45"/>
      <c r="AI609" s="45"/>
      <c r="AJ609" s="45"/>
      <c r="AK609" s="35"/>
      <c r="AL609" s="42"/>
      <c r="AM609" s="42"/>
      <c r="AN609" s="42"/>
      <c r="AO609" s="42"/>
      <c r="AP609" s="42"/>
      <c r="AQ609" s="42"/>
      <c r="AR609" s="42"/>
      <c r="AS609" s="42"/>
      <c r="AT609" s="42"/>
      <c r="AU609" s="42"/>
      <c r="AV609" s="42"/>
      <c r="AW609" s="42"/>
      <c r="AX609" s="42"/>
      <c r="AY609" s="42"/>
      <c r="AZ609" s="42"/>
      <c r="BA609" s="42"/>
      <c r="BB609" s="42"/>
      <c r="BC609" s="42"/>
      <c r="BD609" s="42"/>
      <c r="BE609" s="42"/>
      <c r="BF609" s="42"/>
      <c r="BG609" s="42"/>
      <c r="BH609" s="42"/>
      <c r="BI609" s="42"/>
      <c r="BJ609" s="42"/>
      <c r="BK609" s="42"/>
      <c r="BL609" s="42"/>
      <c r="BM609" s="42"/>
      <c r="BN609" s="42"/>
      <c r="BO609" s="42"/>
      <c r="BP609" s="42"/>
      <c r="BQ609" s="42"/>
    </row>
    <row r="610" spans="1:69" s="41" customFormat="1" ht="12.75">
      <c r="A610" s="23"/>
      <c r="B610" s="23" t="s">
        <v>995</v>
      </c>
      <c r="C610" s="24" t="s">
        <v>615</v>
      </c>
      <c r="D610" s="25" t="s">
        <v>26</v>
      </c>
      <c r="E610" s="26">
        <v>52.49</v>
      </c>
      <c r="F610" s="26">
        <v>55.1145</v>
      </c>
      <c r="G610" s="27">
        <v>60.62595</v>
      </c>
      <c r="H610" s="27">
        <v>66.47635417499998</v>
      </c>
      <c r="I610" s="28" t="s">
        <v>100</v>
      </c>
      <c r="J610" s="29">
        <f t="shared" si="583"/>
        <v>5</v>
      </c>
      <c r="K610" s="29">
        <f t="shared" si="584"/>
        <v>10.000000000000014</v>
      </c>
      <c r="L610" s="30">
        <f t="shared" si="585"/>
        <v>67.23417855</v>
      </c>
      <c r="M610" s="30">
        <f t="shared" si="586"/>
        <v>69.5985906</v>
      </c>
      <c r="N610" s="31">
        <f t="shared" si="587"/>
        <v>61.41408734999999</v>
      </c>
      <c r="O610" s="31">
        <f t="shared" si="588"/>
        <v>71.53862099999999</v>
      </c>
      <c r="P610" s="31">
        <f t="shared" si="589"/>
        <v>76.388697</v>
      </c>
      <c r="Q610" s="31">
        <f t="shared" si="590"/>
        <v>68.9923311</v>
      </c>
      <c r="R610" s="31">
        <f t="shared" si="591"/>
        <v>76.20681915</v>
      </c>
      <c r="S610" s="31">
        <f t="shared" si="592"/>
        <v>83.512246125</v>
      </c>
      <c r="T610" s="36">
        <f t="shared" si="593"/>
        <v>66.47635417499998</v>
      </c>
      <c r="U610" s="32"/>
      <c r="V610" s="32"/>
      <c r="W610" s="43"/>
      <c r="X610" s="45"/>
      <c r="Y610" s="43"/>
      <c r="Z610" s="43"/>
      <c r="AA610" s="43"/>
      <c r="AB610" s="44"/>
      <c r="AC610" s="43"/>
      <c r="AD610" s="43"/>
      <c r="AE610" s="45"/>
      <c r="AF610" s="45"/>
      <c r="AG610" s="45"/>
      <c r="AH610" s="45"/>
      <c r="AI610" s="45"/>
      <c r="AJ610" s="45"/>
      <c r="AK610" s="35"/>
      <c r="AL610" s="42"/>
      <c r="AM610" s="42"/>
      <c r="AN610" s="42"/>
      <c r="AO610" s="42"/>
      <c r="AP610" s="42"/>
      <c r="AQ610" s="42"/>
      <c r="AR610" s="42"/>
      <c r="AS610" s="42"/>
      <c r="AT610" s="42"/>
      <c r="AU610" s="42"/>
      <c r="AV610" s="42"/>
      <c r="AW610" s="42"/>
      <c r="AX610" s="42"/>
      <c r="AY610" s="42"/>
      <c r="AZ610" s="42"/>
      <c r="BA610" s="42"/>
      <c r="BB610" s="42"/>
      <c r="BC610" s="42"/>
      <c r="BD610" s="42"/>
      <c r="BE610" s="42"/>
      <c r="BF610" s="42"/>
      <c r="BG610" s="42"/>
      <c r="BH610" s="42"/>
      <c r="BI610" s="42"/>
      <c r="BJ610" s="42"/>
      <c r="BK610" s="42"/>
      <c r="BL610" s="42"/>
      <c r="BM610" s="42"/>
      <c r="BN610" s="42"/>
      <c r="BO610" s="42"/>
      <c r="BP610" s="42"/>
      <c r="BQ610" s="42"/>
    </row>
    <row r="611" spans="1:69" s="41" customFormat="1" ht="12.75">
      <c r="A611" s="23"/>
      <c r="B611" s="23" t="s">
        <v>996</v>
      </c>
      <c r="C611" s="24" t="s">
        <v>617</v>
      </c>
      <c r="D611" s="25" t="s">
        <v>26</v>
      </c>
      <c r="E611" s="26">
        <v>83.16</v>
      </c>
      <c r="F611" s="26">
        <v>87.318</v>
      </c>
      <c r="G611" s="27">
        <v>96.0498</v>
      </c>
      <c r="H611" s="27">
        <v>105.31860569999999</v>
      </c>
      <c r="I611" s="28" t="s">
        <v>100</v>
      </c>
      <c r="J611" s="29">
        <f t="shared" si="583"/>
        <v>5</v>
      </c>
      <c r="K611" s="29">
        <f t="shared" si="584"/>
        <v>10.000000000000014</v>
      </c>
      <c r="L611" s="30">
        <f t="shared" si="585"/>
        <v>106.5192282</v>
      </c>
      <c r="M611" s="30">
        <f t="shared" si="586"/>
        <v>110.2651704</v>
      </c>
      <c r="N611" s="31">
        <f t="shared" si="587"/>
        <v>97.29844739999999</v>
      </c>
      <c r="O611" s="31">
        <f t="shared" si="588"/>
        <v>113.338764</v>
      </c>
      <c r="P611" s="31">
        <f t="shared" si="589"/>
        <v>121.02274799999999</v>
      </c>
      <c r="Q611" s="31">
        <f t="shared" si="590"/>
        <v>109.30467239999999</v>
      </c>
      <c r="R611" s="31">
        <f t="shared" si="591"/>
        <v>120.73459859999998</v>
      </c>
      <c r="S611" s="31">
        <f t="shared" si="592"/>
        <v>132.30859949999999</v>
      </c>
      <c r="T611" s="36">
        <f t="shared" si="593"/>
        <v>105.31860569999999</v>
      </c>
      <c r="U611" s="32"/>
      <c r="V611" s="32"/>
      <c r="W611" s="43"/>
      <c r="X611" s="43"/>
      <c r="Y611" s="43"/>
      <c r="Z611" s="43"/>
      <c r="AA611" s="43"/>
      <c r="AB611" s="44"/>
      <c r="AC611" s="43"/>
      <c r="AD611" s="43"/>
      <c r="AE611" s="45"/>
      <c r="AF611" s="45"/>
      <c r="AG611" s="45"/>
      <c r="AH611" s="45"/>
      <c r="AI611" s="45"/>
      <c r="AJ611" s="45"/>
      <c r="AK611" s="35"/>
      <c r="AL611" s="42"/>
      <c r="AM611" s="42"/>
      <c r="AN611" s="42"/>
      <c r="AO611" s="42"/>
      <c r="AP611" s="42"/>
      <c r="AQ611" s="42"/>
      <c r="AR611" s="42"/>
      <c r="AS611" s="42"/>
      <c r="AT611" s="42"/>
      <c r="AU611" s="42"/>
      <c r="AV611" s="42"/>
      <c r="AW611" s="42"/>
      <c r="AX611" s="42"/>
      <c r="AY611" s="42"/>
      <c r="AZ611" s="42"/>
      <c r="BA611" s="42"/>
      <c r="BB611" s="42"/>
      <c r="BC611" s="42"/>
      <c r="BD611" s="42"/>
      <c r="BE611" s="42"/>
      <c r="BF611" s="42"/>
      <c r="BG611" s="42"/>
      <c r="BH611" s="42"/>
      <c r="BI611" s="42"/>
      <c r="BJ611" s="42"/>
      <c r="BK611" s="42"/>
      <c r="BL611" s="42"/>
      <c r="BM611" s="42"/>
      <c r="BN611" s="42"/>
      <c r="BO611" s="42"/>
      <c r="BP611" s="42"/>
      <c r="BQ611" s="42"/>
    </row>
    <row r="612" spans="1:69" s="41" customFormat="1" ht="12.75">
      <c r="A612" s="23"/>
      <c r="B612" s="23" t="s">
        <v>997</v>
      </c>
      <c r="C612" s="24" t="s">
        <v>619</v>
      </c>
      <c r="D612" s="25" t="s">
        <v>26</v>
      </c>
      <c r="E612" s="26">
        <v>90.39</v>
      </c>
      <c r="F612" s="26">
        <v>94.9095</v>
      </c>
      <c r="G612" s="27">
        <v>104.40045</v>
      </c>
      <c r="H612" s="27">
        <v>114.47509342500001</v>
      </c>
      <c r="I612" s="28" t="s">
        <v>100</v>
      </c>
      <c r="J612" s="29">
        <f t="shared" si="583"/>
        <v>4.999999999999986</v>
      </c>
      <c r="K612" s="29">
        <f t="shared" si="584"/>
        <v>10.000000000000014</v>
      </c>
      <c r="L612" s="30">
        <f t="shared" si="585"/>
        <v>115.78009905</v>
      </c>
      <c r="M612" s="30">
        <f t="shared" si="586"/>
        <v>119.8517166</v>
      </c>
      <c r="N612" s="31">
        <f t="shared" si="587"/>
        <v>105.75765585</v>
      </c>
      <c r="O612" s="31">
        <f t="shared" si="588"/>
        <v>123.192531</v>
      </c>
      <c r="P612" s="31">
        <f t="shared" si="589"/>
        <v>131.544567</v>
      </c>
      <c r="Q612" s="31">
        <f t="shared" si="590"/>
        <v>118.8077121</v>
      </c>
      <c r="R612" s="31">
        <f t="shared" si="591"/>
        <v>131.23136565000001</v>
      </c>
      <c r="S612" s="31">
        <f t="shared" si="592"/>
        <v>143.81161987500002</v>
      </c>
      <c r="T612" s="36">
        <f t="shared" si="593"/>
        <v>114.47509342500001</v>
      </c>
      <c r="U612" s="32"/>
      <c r="V612" s="32"/>
      <c r="W612" s="43"/>
      <c r="X612" s="43"/>
      <c r="Y612" s="43"/>
      <c r="Z612" s="43"/>
      <c r="AA612" s="43"/>
      <c r="AB612" s="44"/>
      <c r="AC612" s="43"/>
      <c r="AD612" s="43"/>
      <c r="AE612" s="45"/>
      <c r="AF612" s="45"/>
      <c r="AG612" s="45"/>
      <c r="AH612" s="45"/>
      <c r="AI612" s="45"/>
      <c r="AJ612" s="45"/>
      <c r="AK612" s="35"/>
      <c r="AL612" s="42"/>
      <c r="AM612" s="42"/>
      <c r="AN612" s="42"/>
      <c r="AO612" s="42"/>
      <c r="AP612" s="42"/>
      <c r="AQ612" s="42"/>
      <c r="AR612" s="42"/>
      <c r="AS612" s="42"/>
      <c r="AT612" s="42"/>
      <c r="AU612" s="42"/>
      <c r="AV612" s="42"/>
      <c r="AW612" s="42"/>
      <c r="AX612" s="42"/>
      <c r="AY612" s="42"/>
      <c r="AZ612" s="42"/>
      <c r="BA612" s="42"/>
      <c r="BB612" s="42"/>
      <c r="BC612" s="42"/>
      <c r="BD612" s="42"/>
      <c r="BE612" s="42"/>
      <c r="BF612" s="42"/>
      <c r="BG612" s="42"/>
      <c r="BH612" s="42"/>
      <c r="BI612" s="42"/>
      <c r="BJ612" s="42"/>
      <c r="BK612" s="42"/>
      <c r="BL612" s="42"/>
      <c r="BM612" s="42"/>
      <c r="BN612" s="42"/>
      <c r="BO612" s="42"/>
      <c r="BP612" s="42"/>
      <c r="BQ612" s="42"/>
    </row>
    <row r="613" spans="1:69" s="41" customFormat="1" ht="12.75">
      <c r="A613" s="23"/>
      <c r="B613" s="23" t="s">
        <v>998</v>
      </c>
      <c r="C613" s="24" t="s">
        <v>621</v>
      </c>
      <c r="D613" s="25" t="s">
        <v>26</v>
      </c>
      <c r="E613" s="26">
        <v>115.2</v>
      </c>
      <c r="F613" s="26">
        <v>120.96</v>
      </c>
      <c r="G613" s="27">
        <v>133.056</v>
      </c>
      <c r="H613" s="27">
        <v>145.89590400000003</v>
      </c>
      <c r="I613" s="28" t="s">
        <v>100</v>
      </c>
      <c r="J613" s="29">
        <f t="shared" si="583"/>
        <v>4.999999999999986</v>
      </c>
      <c r="K613" s="29">
        <f t="shared" si="584"/>
        <v>10.000000000000014</v>
      </c>
      <c r="L613" s="30">
        <f t="shared" si="585"/>
        <v>147.55910400000002</v>
      </c>
      <c r="M613" s="30">
        <f t="shared" si="586"/>
        <v>152.748288</v>
      </c>
      <c r="N613" s="31">
        <f t="shared" si="587"/>
        <v>134.785728</v>
      </c>
      <c r="O613" s="31">
        <f t="shared" si="588"/>
        <v>157.00608000000003</v>
      </c>
      <c r="P613" s="31">
        <f t="shared" si="589"/>
        <v>167.65056</v>
      </c>
      <c r="Q613" s="31">
        <f t="shared" si="590"/>
        <v>151.417728</v>
      </c>
      <c r="R613" s="31">
        <f t="shared" si="591"/>
        <v>167.251392</v>
      </c>
      <c r="S613" s="31">
        <f t="shared" si="592"/>
        <v>183.28464000000002</v>
      </c>
      <c r="T613" s="36">
        <f t="shared" si="593"/>
        <v>145.89590400000003</v>
      </c>
      <c r="U613" s="32"/>
      <c r="V613" s="32"/>
      <c r="W613" s="43"/>
      <c r="X613" s="43"/>
      <c r="Y613" s="43"/>
      <c r="Z613" s="43"/>
      <c r="AA613" s="43"/>
      <c r="AB613" s="44"/>
      <c r="AC613" s="43"/>
      <c r="AD613" s="43"/>
      <c r="AE613" s="45"/>
      <c r="AF613" s="45"/>
      <c r="AG613" s="45"/>
      <c r="AH613" s="45"/>
      <c r="AI613" s="45"/>
      <c r="AJ613" s="45"/>
      <c r="AK613" s="35"/>
      <c r="AL613" s="42"/>
      <c r="AM613" s="42"/>
      <c r="AN613" s="42"/>
      <c r="AO613" s="42"/>
      <c r="AP613" s="42"/>
      <c r="AQ613" s="42"/>
      <c r="AR613" s="42"/>
      <c r="AS613" s="42"/>
      <c r="AT613" s="42"/>
      <c r="AU613" s="42"/>
      <c r="AV613" s="42"/>
      <c r="AW613" s="42"/>
      <c r="AX613" s="42"/>
      <c r="AY613" s="42"/>
      <c r="AZ613" s="42"/>
      <c r="BA613" s="42"/>
      <c r="BB613" s="42"/>
      <c r="BC613" s="42"/>
      <c r="BD613" s="42"/>
      <c r="BE613" s="42"/>
      <c r="BF613" s="42"/>
      <c r="BG613" s="42"/>
      <c r="BH613" s="42"/>
      <c r="BI613" s="42"/>
      <c r="BJ613" s="42"/>
      <c r="BK613" s="42"/>
      <c r="BL613" s="42"/>
      <c r="BM613" s="42"/>
      <c r="BN613" s="42"/>
      <c r="BO613" s="42"/>
      <c r="BP613" s="42"/>
      <c r="BQ613" s="42"/>
    </row>
    <row r="614" spans="1:69" s="41" customFormat="1" ht="12.75">
      <c r="A614" s="23"/>
      <c r="B614" s="23" t="s">
        <v>999</v>
      </c>
      <c r="C614" s="24" t="s">
        <v>623</v>
      </c>
      <c r="D614" s="25" t="s">
        <v>26</v>
      </c>
      <c r="E614" s="26">
        <v>141.42</v>
      </c>
      <c r="F614" s="26">
        <v>148.491</v>
      </c>
      <c r="G614" s="27">
        <v>163.3401</v>
      </c>
      <c r="H614" s="27">
        <v>179.10241965</v>
      </c>
      <c r="I614" s="28" t="s">
        <v>100</v>
      </c>
      <c r="J614" s="29">
        <f t="shared" si="583"/>
        <v>5.000000000000028</v>
      </c>
      <c r="K614" s="29">
        <f t="shared" si="584"/>
        <v>9.999999999999986</v>
      </c>
      <c r="L614" s="30">
        <f t="shared" si="585"/>
        <v>181.1441709</v>
      </c>
      <c r="M614" s="30">
        <f t="shared" si="586"/>
        <v>187.5144348</v>
      </c>
      <c r="N614" s="31">
        <f t="shared" si="587"/>
        <v>165.4635213</v>
      </c>
      <c r="O614" s="31">
        <f t="shared" si="588"/>
        <v>192.74131799999998</v>
      </c>
      <c r="P614" s="31">
        <f t="shared" si="589"/>
        <v>205.80852599999997</v>
      </c>
      <c r="Q614" s="31">
        <f t="shared" si="590"/>
        <v>185.88103379999998</v>
      </c>
      <c r="R614" s="31">
        <f t="shared" si="591"/>
        <v>205.31850569999997</v>
      </c>
      <c r="S614" s="31">
        <f t="shared" si="592"/>
        <v>225.00098775</v>
      </c>
      <c r="T614" s="36">
        <f t="shared" si="593"/>
        <v>179.10241965</v>
      </c>
      <c r="U614" s="32"/>
      <c r="V614" s="32"/>
      <c r="W614" s="43"/>
      <c r="X614" s="43"/>
      <c r="Y614" s="43"/>
      <c r="Z614" s="43"/>
      <c r="AA614" s="43"/>
      <c r="AB614" s="44"/>
      <c r="AC614" s="43"/>
      <c r="AD614" s="43"/>
      <c r="AE614" s="45"/>
      <c r="AF614" s="45"/>
      <c r="AG614" s="45"/>
      <c r="AH614" s="45"/>
      <c r="AI614" s="45"/>
      <c r="AJ614" s="45"/>
      <c r="AK614" s="35"/>
      <c r="AL614" s="42"/>
      <c r="AM614" s="42"/>
      <c r="AN614" s="42"/>
      <c r="AO614" s="42"/>
      <c r="AP614" s="42"/>
      <c r="AQ614" s="42"/>
      <c r="AR614" s="42"/>
      <c r="AS614" s="42"/>
      <c r="AT614" s="42"/>
      <c r="AU614" s="42"/>
      <c r="AV614" s="42"/>
      <c r="AW614" s="42"/>
      <c r="AX614" s="42"/>
      <c r="AY614" s="42"/>
      <c r="AZ614" s="42"/>
      <c r="BA614" s="42"/>
      <c r="BB614" s="42"/>
      <c r="BC614" s="42"/>
      <c r="BD614" s="42"/>
      <c r="BE614" s="42"/>
      <c r="BF614" s="42"/>
      <c r="BG614" s="42"/>
      <c r="BH614" s="42"/>
      <c r="BI614" s="42"/>
      <c r="BJ614" s="42"/>
      <c r="BK614" s="42"/>
      <c r="BL614" s="42"/>
      <c r="BM614" s="42"/>
      <c r="BN614" s="42"/>
      <c r="BO614" s="42"/>
      <c r="BP614" s="42"/>
      <c r="BQ614" s="42"/>
    </row>
    <row r="615" spans="1:69" s="41" customFormat="1" ht="12.75">
      <c r="A615" s="23"/>
      <c r="B615" s="23" t="s">
        <v>1000</v>
      </c>
      <c r="C615" s="24" t="s">
        <v>625</v>
      </c>
      <c r="D615" s="25" t="s">
        <v>26</v>
      </c>
      <c r="E615" s="26">
        <v>196.85</v>
      </c>
      <c r="F615" s="26">
        <v>206.6925</v>
      </c>
      <c r="G615" s="27">
        <v>227.36175</v>
      </c>
      <c r="H615" s="27">
        <v>249.30215887499998</v>
      </c>
      <c r="I615" s="28" t="s">
        <v>100</v>
      </c>
      <c r="J615" s="29">
        <f t="shared" si="583"/>
        <v>5</v>
      </c>
      <c r="K615" s="29">
        <f t="shared" si="584"/>
        <v>10.000000000000014</v>
      </c>
      <c r="L615" s="30">
        <f t="shared" si="585"/>
        <v>252.14418075</v>
      </c>
      <c r="M615" s="30">
        <f t="shared" si="586"/>
        <v>261.011289</v>
      </c>
      <c r="N615" s="31">
        <f t="shared" si="587"/>
        <v>230.31745274999997</v>
      </c>
      <c r="O615" s="31">
        <f t="shared" si="588"/>
        <v>268.286865</v>
      </c>
      <c r="P615" s="31">
        <f t="shared" si="589"/>
        <v>286.475805</v>
      </c>
      <c r="Q615" s="31">
        <f t="shared" si="590"/>
        <v>258.7376715</v>
      </c>
      <c r="R615" s="31">
        <f t="shared" si="591"/>
        <v>285.79371975</v>
      </c>
      <c r="S615" s="31">
        <f t="shared" si="592"/>
        <v>313.190810625</v>
      </c>
      <c r="T615" s="36">
        <f t="shared" si="593"/>
        <v>249.30215887499998</v>
      </c>
      <c r="U615" s="32"/>
      <c r="V615" s="32"/>
      <c r="W615" s="43"/>
      <c r="X615" s="43"/>
      <c r="Y615" s="43"/>
      <c r="Z615" s="43"/>
      <c r="AA615" s="43"/>
      <c r="AB615" s="44"/>
      <c r="AC615" s="43"/>
      <c r="AD615" s="43"/>
      <c r="AE615" s="45"/>
      <c r="AF615" s="45"/>
      <c r="AG615" s="45"/>
      <c r="AH615" s="45"/>
      <c r="AI615" s="45"/>
      <c r="AJ615" s="45"/>
      <c r="AK615" s="35"/>
      <c r="AL615" s="42"/>
      <c r="AM615" s="42"/>
      <c r="AN615" s="42"/>
      <c r="AO615" s="42"/>
      <c r="AP615" s="42"/>
      <c r="AQ615" s="42"/>
      <c r="AR615" s="42"/>
      <c r="AS615" s="42"/>
      <c r="AT615" s="42"/>
      <c r="AU615" s="42"/>
      <c r="AV615" s="42"/>
      <c r="AW615" s="42"/>
      <c r="AX615" s="42"/>
      <c r="AY615" s="42"/>
      <c r="AZ615" s="42"/>
      <c r="BA615" s="42"/>
      <c r="BB615" s="42"/>
      <c r="BC615" s="42"/>
      <c r="BD615" s="42"/>
      <c r="BE615" s="42"/>
      <c r="BF615" s="42"/>
      <c r="BG615" s="42"/>
      <c r="BH615" s="42"/>
      <c r="BI615" s="42"/>
      <c r="BJ615" s="42"/>
      <c r="BK615" s="42"/>
      <c r="BL615" s="42"/>
      <c r="BM615" s="42"/>
      <c r="BN615" s="42"/>
      <c r="BO615" s="42"/>
      <c r="BP615" s="42"/>
      <c r="BQ615" s="42"/>
    </row>
    <row r="616" spans="1:69" s="41" customFormat="1" ht="12.75">
      <c r="A616" s="23"/>
      <c r="B616" s="23" t="s">
        <v>1001</v>
      </c>
      <c r="C616" s="24" t="s">
        <v>627</v>
      </c>
      <c r="D616" s="25" t="s">
        <v>26</v>
      </c>
      <c r="E616" s="26">
        <v>298.93</v>
      </c>
      <c r="F616" s="26">
        <v>313.8765</v>
      </c>
      <c r="G616" s="27">
        <v>345.26415</v>
      </c>
      <c r="H616" s="27">
        <v>378.582140475</v>
      </c>
      <c r="I616" s="28" t="s">
        <v>100</v>
      </c>
      <c r="J616" s="29">
        <f t="shared" si="583"/>
        <v>5</v>
      </c>
      <c r="K616" s="29">
        <f t="shared" si="584"/>
        <v>9.999999999999986</v>
      </c>
      <c r="L616" s="30">
        <f t="shared" si="585"/>
        <v>382.89794234999994</v>
      </c>
      <c r="M616" s="30">
        <f t="shared" si="586"/>
        <v>396.36324419999994</v>
      </c>
      <c r="N616" s="31">
        <f t="shared" si="587"/>
        <v>349.75258395000003</v>
      </c>
      <c r="O616" s="31">
        <f t="shared" si="588"/>
        <v>407.411697</v>
      </c>
      <c r="P616" s="31">
        <f t="shared" si="589"/>
        <v>435.032829</v>
      </c>
      <c r="Q616" s="31">
        <f t="shared" si="590"/>
        <v>392.91060269999997</v>
      </c>
      <c r="R616" s="31">
        <f t="shared" si="591"/>
        <v>433.9970365500001</v>
      </c>
      <c r="S616" s="31">
        <f t="shared" si="592"/>
        <v>475.60136662499997</v>
      </c>
      <c r="T616" s="36">
        <f t="shared" si="593"/>
        <v>378.582140475</v>
      </c>
      <c r="U616" s="32"/>
      <c r="V616" s="32"/>
      <c r="W616" s="43"/>
      <c r="X616" s="43"/>
      <c r="Y616" s="43"/>
      <c r="Z616" s="43"/>
      <c r="AA616" s="43"/>
      <c r="AB616" s="44"/>
      <c r="AC616" s="43"/>
      <c r="AD616" s="43"/>
      <c r="AE616" s="45"/>
      <c r="AF616" s="45"/>
      <c r="AG616" s="45"/>
      <c r="AH616" s="45"/>
      <c r="AI616" s="45"/>
      <c r="AJ616" s="45"/>
      <c r="AK616" s="35"/>
      <c r="AL616" s="42"/>
      <c r="AM616" s="42"/>
      <c r="AN616" s="42"/>
      <c r="AO616" s="42"/>
      <c r="AP616" s="42"/>
      <c r="AQ616" s="42"/>
      <c r="AR616" s="42"/>
      <c r="AS616" s="42"/>
      <c r="AT616" s="42"/>
      <c r="AU616" s="42"/>
      <c r="AV616" s="42"/>
      <c r="AW616" s="42"/>
      <c r="AX616" s="42"/>
      <c r="AY616" s="42"/>
      <c r="AZ616" s="42"/>
      <c r="BA616" s="42"/>
      <c r="BB616" s="42"/>
      <c r="BC616" s="42"/>
      <c r="BD616" s="42"/>
      <c r="BE616" s="42"/>
      <c r="BF616" s="42"/>
      <c r="BG616" s="42"/>
      <c r="BH616" s="42"/>
      <c r="BI616" s="42"/>
      <c r="BJ616" s="42"/>
      <c r="BK616" s="42"/>
      <c r="BL616" s="42"/>
      <c r="BM616" s="42"/>
      <c r="BN616" s="42"/>
      <c r="BO616" s="42"/>
      <c r="BP616" s="42"/>
      <c r="BQ616" s="42"/>
    </row>
    <row r="617" spans="1:69" s="41" customFormat="1" ht="12.75">
      <c r="A617" s="23"/>
      <c r="B617" s="23" t="s">
        <v>1002</v>
      </c>
      <c r="C617" s="24" t="s">
        <v>629</v>
      </c>
      <c r="D617" s="25" t="s">
        <v>26</v>
      </c>
      <c r="E617" s="26">
        <v>459.14</v>
      </c>
      <c r="F617" s="26">
        <v>482.097</v>
      </c>
      <c r="G617" s="27">
        <v>530.3067</v>
      </c>
      <c r="H617" s="27">
        <v>581.4812965499998</v>
      </c>
      <c r="I617" s="28" t="s">
        <v>100</v>
      </c>
      <c r="J617" s="29">
        <f t="shared" si="583"/>
        <v>5</v>
      </c>
      <c r="K617" s="29">
        <f t="shared" si="584"/>
        <v>10.000000000000014</v>
      </c>
      <c r="L617" s="30">
        <f t="shared" si="585"/>
        <v>588.1101302999999</v>
      </c>
      <c r="M617" s="30">
        <f t="shared" si="586"/>
        <v>608.7920915999999</v>
      </c>
      <c r="N617" s="31">
        <f t="shared" si="587"/>
        <v>537.2006870999999</v>
      </c>
      <c r="O617" s="31">
        <f t="shared" si="588"/>
        <v>625.7619059999998</v>
      </c>
      <c r="P617" s="31">
        <f t="shared" si="589"/>
        <v>668.1864419999999</v>
      </c>
      <c r="Q617" s="31">
        <f t="shared" si="590"/>
        <v>603.4890245999999</v>
      </c>
      <c r="R617" s="31">
        <f t="shared" si="591"/>
        <v>666.5955218999999</v>
      </c>
      <c r="S617" s="31">
        <f t="shared" si="592"/>
        <v>730.4974792499999</v>
      </c>
      <c r="T617" s="36">
        <f t="shared" si="593"/>
        <v>581.4812965499998</v>
      </c>
      <c r="U617" s="32"/>
      <c r="V617" s="32"/>
      <c r="W617" s="43"/>
      <c r="X617" s="43"/>
      <c r="Y617" s="43"/>
      <c r="Z617" s="43"/>
      <c r="AA617" s="43"/>
      <c r="AB617" s="44"/>
      <c r="AC617" s="43"/>
      <c r="AD617" s="43"/>
      <c r="AE617" s="45"/>
      <c r="AF617" s="45"/>
      <c r="AG617" s="45"/>
      <c r="AH617" s="45"/>
      <c r="AI617" s="45"/>
      <c r="AJ617" s="45"/>
      <c r="AK617" s="35"/>
      <c r="AL617" s="42"/>
      <c r="AM617" s="42"/>
      <c r="AN617" s="42"/>
      <c r="AO617" s="42"/>
      <c r="AP617" s="42"/>
      <c r="AQ617" s="42"/>
      <c r="AR617" s="42"/>
      <c r="AS617" s="42"/>
      <c r="AT617" s="42"/>
      <c r="AU617" s="42"/>
      <c r="AV617" s="42"/>
      <c r="AW617" s="42"/>
      <c r="AX617" s="42"/>
      <c r="AY617" s="42"/>
      <c r="AZ617" s="42"/>
      <c r="BA617" s="42"/>
      <c r="BB617" s="42"/>
      <c r="BC617" s="42"/>
      <c r="BD617" s="42"/>
      <c r="BE617" s="42"/>
      <c r="BF617" s="42"/>
      <c r="BG617" s="42"/>
      <c r="BH617" s="42"/>
      <c r="BI617" s="42"/>
      <c r="BJ617" s="42"/>
      <c r="BK617" s="42"/>
      <c r="BL617" s="42"/>
      <c r="BM617" s="42"/>
      <c r="BN617" s="42"/>
      <c r="BO617" s="42"/>
      <c r="BP617" s="42"/>
      <c r="BQ617" s="42"/>
    </row>
    <row r="618" spans="1:69" s="41" customFormat="1" ht="12.75">
      <c r="A618" s="23"/>
      <c r="B618" s="23" t="s">
        <v>1003</v>
      </c>
      <c r="C618" s="24" t="s">
        <v>631</v>
      </c>
      <c r="D618" s="25" t="s">
        <v>26</v>
      </c>
      <c r="E618" s="26">
        <v>612.2</v>
      </c>
      <c r="F618" s="26">
        <v>642.81</v>
      </c>
      <c r="G618" s="27">
        <v>707.091</v>
      </c>
      <c r="H618" s="27">
        <v>775.3252815000001</v>
      </c>
      <c r="I618" s="28" t="s">
        <v>100</v>
      </c>
      <c r="J618" s="29">
        <f t="shared" si="583"/>
        <v>4.999999999999986</v>
      </c>
      <c r="K618" s="29">
        <f t="shared" si="584"/>
        <v>10.000000000000014</v>
      </c>
      <c r="L618" s="30">
        <f t="shared" si="585"/>
        <v>784.163919</v>
      </c>
      <c r="M618" s="30">
        <f t="shared" si="586"/>
        <v>811.740468</v>
      </c>
      <c r="N618" s="31">
        <f t="shared" si="587"/>
        <v>716.283183</v>
      </c>
      <c r="O618" s="31">
        <f t="shared" si="588"/>
        <v>834.36738</v>
      </c>
      <c r="P618" s="31">
        <f t="shared" si="589"/>
        <v>890.9346599999999</v>
      </c>
      <c r="Q618" s="31">
        <f t="shared" si="590"/>
        <v>804.669558</v>
      </c>
      <c r="R618" s="31">
        <f t="shared" si="591"/>
        <v>888.813387</v>
      </c>
      <c r="S618" s="31">
        <f t="shared" si="592"/>
        <v>974.0178525</v>
      </c>
      <c r="T618" s="36">
        <f t="shared" si="593"/>
        <v>775.3252815000001</v>
      </c>
      <c r="U618" s="32"/>
      <c r="V618" s="32"/>
      <c r="W618" s="43"/>
      <c r="X618" s="43"/>
      <c r="Y618" s="43"/>
      <c r="Z618" s="43"/>
      <c r="AA618" s="43"/>
      <c r="AB618" s="44"/>
      <c r="AC618" s="43"/>
      <c r="AD618" s="43"/>
      <c r="AE618" s="45"/>
      <c r="AF618" s="45"/>
      <c r="AG618" s="45"/>
      <c r="AH618" s="45"/>
      <c r="AI618" s="45"/>
      <c r="AJ618" s="45"/>
      <c r="AK618" s="35"/>
      <c r="AL618" s="42"/>
      <c r="AM618" s="42"/>
      <c r="AN618" s="42"/>
      <c r="AO618" s="42"/>
      <c r="AP618" s="42"/>
      <c r="AQ618" s="42"/>
      <c r="AR618" s="42"/>
      <c r="AS618" s="42"/>
      <c r="AT618" s="42"/>
      <c r="AU618" s="42"/>
      <c r="AV618" s="42"/>
      <c r="AW618" s="42"/>
      <c r="AX618" s="42"/>
      <c r="AY618" s="42"/>
      <c r="AZ618" s="42"/>
      <c r="BA618" s="42"/>
      <c r="BB618" s="42"/>
      <c r="BC618" s="42"/>
      <c r="BD618" s="42"/>
      <c r="BE618" s="42"/>
      <c r="BF618" s="42"/>
      <c r="BG618" s="42"/>
      <c r="BH618" s="42"/>
      <c r="BI618" s="42"/>
      <c r="BJ618" s="42"/>
      <c r="BK618" s="42"/>
      <c r="BL618" s="42"/>
      <c r="BM618" s="42"/>
      <c r="BN618" s="42"/>
      <c r="BO618" s="42"/>
      <c r="BP618" s="42"/>
      <c r="BQ618" s="42"/>
    </row>
    <row r="619" spans="1:69" s="41" customFormat="1" ht="12.75">
      <c r="A619" s="23"/>
      <c r="B619" s="23" t="s">
        <v>1004</v>
      </c>
      <c r="C619" s="24" t="s">
        <v>633</v>
      </c>
      <c r="D619" s="25" t="s">
        <v>26</v>
      </c>
      <c r="E619" s="26">
        <v>58.31</v>
      </c>
      <c r="F619" s="26">
        <v>61.2255</v>
      </c>
      <c r="G619" s="27">
        <v>67.34805</v>
      </c>
      <c r="H619" s="27">
        <v>73.847136825</v>
      </c>
      <c r="I619" s="28" t="s">
        <v>100</v>
      </c>
      <c r="J619" s="29">
        <f t="shared" si="583"/>
        <v>4.999999999999986</v>
      </c>
      <c r="K619" s="29">
        <f t="shared" si="584"/>
        <v>10.000000000000014</v>
      </c>
      <c r="L619" s="30">
        <f t="shared" si="585"/>
        <v>74.68898745</v>
      </c>
      <c r="M619" s="30">
        <f t="shared" si="586"/>
        <v>77.31556139999999</v>
      </c>
      <c r="N619" s="31">
        <f t="shared" si="587"/>
        <v>68.22357465</v>
      </c>
      <c r="O619" s="31">
        <f t="shared" si="588"/>
        <v>79.47069900000001</v>
      </c>
      <c r="P619" s="31">
        <f t="shared" si="589"/>
        <v>84.858543</v>
      </c>
      <c r="Q619" s="31">
        <f t="shared" si="590"/>
        <v>76.6420809</v>
      </c>
      <c r="R619" s="31">
        <f t="shared" si="591"/>
        <v>84.65649885</v>
      </c>
      <c r="S619" s="31">
        <f t="shared" si="592"/>
        <v>92.771938875</v>
      </c>
      <c r="T619" s="36">
        <f t="shared" si="593"/>
        <v>73.847136825</v>
      </c>
      <c r="U619" s="32"/>
      <c r="V619" s="32"/>
      <c r="W619" s="43"/>
      <c r="X619" s="43"/>
      <c r="Y619" s="43"/>
      <c r="Z619" s="43"/>
      <c r="AA619" s="43"/>
      <c r="AB619" s="44"/>
      <c r="AC619" s="43"/>
      <c r="AD619" s="43"/>
      <c r="AE619" s="45"/>
      <c r="AF619" s="45"/>
      <c r="AG619" s="45"/>
      <c r="AH619" s="45"/>
      <c r="AI619" s="45"/>
      <c r="AJ619" s="45"/>
      <c r="AK619" s="35"/>
      <c r="AL619" s="42"/>
      <c r="AM619" s="42"/>
      <c r="AN619" s="42"/>
      <c r="AO619" s="42"/>
      <c r="AP619" s="42"/>
      <c r="AQ619" s="42"/>
      <c r="AR619" s="42"/>
      <c r="AS619" s="42"/>
      <c r="AT619" s="42"/>
      <c r="AU619" s="42"/>
      <c r="AV619" s="42"/>
      <c r="AW619" s="42"/>
      <c r="AX619" s="42"/>
      <c r="AY619" s="42"/>
      <c r="AZ619" s="42"/>
      <c r="BA619" s="42"/>
      <c r="BB619" s="42"/>
      <c r="BC619" s="42"/>
      <c r="BD619" s="42"/>
      <c r="BE619" s="42"/>
      <c r="BF619" s="42"/>
      <c r="BG619" s="42"/>
      <c r="BH619" s="42"/>
      <c r="BI619" s="42"/>
      <c r="BJ619" s="42"/>
      <c r="BK619" s="42"/>
      <c r="BL619" s="42"/>
      <c r="BM619" s="42"/>
      <c r="BN619" s="42"/>
      <c r="BO619" s="42"/>
      <c r="BP619" s="42"/>
      <c r="BQ619" s="42"/>
    </row>
    <row r="620" spans="1:69" s="41" customFormat="1" ht="12.75">
      <c r="A620" s="23"/>
      <c r="B620" s="23" t="s">
        <v>1005</v>
      </c>
      <c r="C620" s="24" t="s">
        <v>635</v>
      </c>
      <c r="D620" s="25" t="s">
        <v>26</v>
      </c>
      <c r="E620" s="26">
        <v>86.16</v>
      </c>
      <c r="F620" s="26">
        <v>90.468</v>
      </c>
      <c r="G620" s="27">
        <v>99.5148</v>
      </c>
      <c r="H620" s="27">
        <v>109.11797820000001</v>
      </c>
      <c r="I620" s="28" t="s">
        <v>100</v>
      </c>
      <c r="J620" s="29">
        <f t="shared" si="583"/>
        <v>5</v>
      </c>
      <c r="K620" s="29">
        <f t="shared" si="584"/>
        <v>9.999999999999986</v>
      </c>
      <c r="L620" s="30">
        <f t="shared" si="585"/>
        <v>110.36191319999999</v>
      </c>
      <c r="M620" s="30">
        <f t="shared" si="586"/>
        <v>114.24299039999998</v>
      </c>
      <c r="N620" s="31">
        <f t="shared" si="587"/>
        <v>100.80849240000002</v>
      </c>
      <c r="O620" s="31">
        <f t="shared" si="588"/>
        <v>117.427464</v>
      </c>
      <c r="P620" s="31">
        <f t="shared" si="589"/>
        <v>125.38864800000002</v>
      </c>
      <c r="Q620" s="31">
        <f t="shared" si="590"/>
        <v>113.2478424</v>
      </c>
      <c r="R620" s="31">
        <f t="shared" si="591"/>
        <v>125.0901036</v>
      </c>
      <c r="S620" s="31">
        <f t="shared" si="592"/>
        <v>137.081637</v>
      </c>
      <c r="T620" s="36">
        <f t="shared" si="593"/>
        <v>109.11797820000001</v>
      </c>
      <c r="U620" s="32"/>
      <c r="V620" s="32"/>
      <c r="W620" s="43"/>
      <c r="X620" s="43"/>
      <c r="Y620" s="43"/>
      <c r="Z620" s="43"/>
      <c r="AA620" s="43"/>
      <c r="AB620" s="44"/>
      <c r="AC620" s="43"/>
      <c r="AD620" s="43"/>
      <c r="AE620" s="45"/>
      <c r="AF620" s="45"/>
      <c r="AG620" s="45"/>
      <c r="AH620" s="45"/>
      <c r="AI620" s="45"/>
      <c r="AJ620" s="45"/>
      <c r="AK620" s="35"/>
      <c r="AL620" s="42"/>
      <c r="AM620" s="42"/>
      <c r="AN620" s="42"/>
      <c r="AO620" s="42"/>
      <c r="AP620" s="42"/>
      <c r="AQ620" s="42"/>
      <c r="AR620" s="42"/>
      <c r="AS620" s="42"/>
      <c r="AT620" s="42"/>
      <c r="AU620" s="42"/>
      <c r="AV620" s="42"/>
      <c r="AW620" s="42"/>
      <c r="AX620" s="42"/>
      <c r="AY620" s="42"/>
      <c r="AZ620" s="42"/>
      <c r="BA620" s="42"/>
      <c r="BB620" s="42"/>
      <c r="BC620" s="42"/>
      <c r="BD620" s="42"/>
      <c r="BE620" s="42"/>
      <c r="BF620" s="42"/>
      <c r="BG620" s="42"/>
      <c r="BH620" s="42"/>
      <c r="BI620" s="42"/>
      <c r="BJ620" s="42"/>
      <c r="BK620" s="42"/>
      <c r="BL620" s="42"/>
      <c r="BM620" s="42"/>
      <c r="BN620" s="42"/>
      <c r="BO620" s="42"/>
      <c r="BP620" s="42"/>
      <c r="BQ620" s="42"/>
    </row>
    <row r="621" spans="1:69" s="41" customFormat="1" ht="12.75">
      <c r="A621" s="23"/>
      <c r="B621" s="23" t="s">
        <v>1006</v>
      </c>
      <c r="C621" s="24" t="s">
        <v>637</v>
      </c>
      <c r="D621" s="25" t="s">
        <v>26</v>
      </c>
      <c r="E621" s="26">
        <v>102.21</v>
      </c>
      <c r="F621" s="26">
        <v>107.3205</v>
      </c>
      <c r="G621" s="27">
        <v>118.05255</v>
      </c>
      <c r="H621" s="27">
        <v>129.444621075</v>
      </c>
      <c r="I621" s="28" t="s">
        <v>100</v>
      </c>
      <c r="J621" s="29">
        <f t="shared" si="583"/>
        <v>5</v>
      </c>
      <c r="K621" s="29">
        <f t="shared" si="584"/>
        <v>10.000000000000014</v>
      </c>
      <c r="L621" s="30">
        <f t="shared" si="585"/>
        <v>130.92027794999998</v>
      </c>
      <c r="M621" s="30">
        <f t="shared" si="586"/>
        <v>135.52432739999998</v>
      </c>
      <c r="N621" s="31">
        <f t="shared" si="587"/>
        <v>119.58723314999997</v>
      </c>
      <c r="O621" s="31">
        <f t="shared" si="588"/>
        <v>139.30200899999997</v>
      </c>
      <c r="P621" s="31">
        <f t="shared" si="589"/>
        <v>148.74621299999998</v>
      </c>
      <c r="Q621" s="31">
        <f t="shared" si="590"/>
        <v>134.3438019</v>
      </c>
      <c r="R621" s="31">
        <f t="shared" si="591"/>
        <v>148.39205534999996</v>
      </c>
      <c r="S621" s="31">
        <f t="shared" si="592"/>
        <v>162.617387625</v>
      </c>
      <c r="T621" s="36">
        <f t="shared" si="593"/>
        <v>129.444621075</v>
      </c>
      <c r="U621" s="32"/>
      <c r="V621" s="32"/>
      <c r="W621" s="43"/>
      <c r="X621" s="43"/>
      <c r="Y621" s="43"/>
      <c r="Z621" s="43"/>
      <c r="AA621" s="43"/>
      <c r="AB621" s="44"/>
      <c r="AC621" s="43"/>
      <c r="AD621" s="43"/>
      <c r="AE621" s="45"/>
      <c r="AF621" s="45"/>
      <c r="AG621" s="45"/>
      <c r="AH621" s="45"/>
      <c r="AI621" s="45"/>
      <c r="AJ621" s="45"/>
      <c r="AK621" s="35"/>
      <c r="AL621" s="42"/>
      <c r="AM621" s="42"/>
      <c r="AN621" s="42"/>
      <c r="AO621" s="42"/>
      <c r="AP621" s="42"/>
      <c r="AQ621" s="42"/>
      <c r="AR621" s="42"/>
      <c r="AS621" s="42"/>
      <c r="AT621" s="42"/>
      <c r="AU621" s="42"/>
      <c r="AV621" s="42"/>
      <c r="AW621" s="42"/>
      <c r="AX621" s="42"/>
      <c r="AY621" s="42"/>
      <c r="AZ621" s="42"/>
      <c r="BA621" s="42"/>
      <c r="BB621" s="42"/>
      <c r="BC621" s="42"/>
      <c r="BD621" s="42"/>
      <c r="BE621" s="42"/>
      <c r="BF621" s="42"/>
      <c r="BG621" s="42"/>
      <c r="BH621" s="42"/>
      <c r="BI621" s="42"/>
      <c r="BJ621" s="42"/>
      <c r="BK621" s="42"/>
      <c r="BL621" s="42"/>
      <c r="BM621" s="42"/>
      <c r="BN621" s="42"/>
      <c r="BO621" s="42"/>
      <c r="BP621" s="42"/>
      <c r="BQ621" s="42"/>
    </row>
    <row r="622" spans="1:69" s="41" customFormat="1" ht="12.75">
      <c r="A622" s="23"/>
      <c r="B622" s="23" t="s">
        <v>1007</v>
      </c>
      <c r="C622" s="24" t="s">
        <v>639</v>
      </c>
      <c r="D622" s="25" t="s">
        <v>26</v>
      </c>
      <c r="E622" s="26">
        <v>119.3</v>
      </c>
      <c r="F622" s="26">
        <v>125.265</v>
      </c>
      <c r="G622" s="27">
        <v>137.7915</v>
      </c>
      <c r="H622" s="27">
        <v>151.08837975</v>
      </c>
      <c r="I622" s="28" t="s">
        <v>100</v>
      </c>
      <c r="J622" s="29">
        <f t="shared" si="583"/>
        <v>5</v>
      </c>
      <c r="K622" s="29">
        <f t="shared" si="584"/>
        <v>10.000000000000014</v>
      </c>
      <c r="L622" s="30">
        <f t="shared" si="585"/>
        <v>152.8107735</v>
      </c>
      <c r="M622" s="30">
        <f t="shared" si="586"/>
        <v>158.184642</v>
      </c>
      <c r="N622" s="31">
        <f t="shared" si="587"/>
        <v>139.5827895</v>
      </c>
      <c r="O622" s="31">
        <f t="shared" si="588"/>
        <v>162.59396999999998</v>
      </c>
      <c r="P622" s="31">
        <f t="shared" si="589"/>
        <v>173.61729</v>
      </c>
      <c r="Q622" s="31">
        <f t="shared" si="590"/>
        <v>156.806727</v>
      </c>
      <c r="R622" s="31">
        <f t="shared" si="591"/>
        <v>173.2039155</v>
      </c>
      <c r="S622" s="31">
        <f t="shared" si="592"/>
        <v>189.80779125</v>
      </c>
      <c r="T622" s="36">
        <f t="shared" si="593"/>
        <v>151.08837975</v>
      </c>
      <c r="U622" s="32"/>
      <c r="V622" s="32"/>
      <c r="W622" s="43"/>
      <c r="X622" s="43"/>
      <c r="Y622" s="43"/>
      <c r="Z622" s="43"/>
      <c r="AA622" s="43"/>
      <c r="AB622" s="44"/>
      <c r="AC622" s="43"/>
      <c r="AD622" s="43"/>
      <c r="AE622" s="45"/>
      <c r="AF622" s="45"/>
      <c r="AG622" s="45"/>
      <c r="AH622" s="45"/>
      <c r="AI622" s="45"/>
      <c r="AJ622" s="45"/>
      <c r="AK622" s="35"/>
      <c r="AL622" s="42"/>
      <c r="AM622" s="42"/>
      <c r="AN622" s="42"/>
      <c r="AO622" s="42"/>
      <c r="AP622" s="42"/>
      <c r="AQ622" s="42"/>
      <c r="AR622" s="42"/>
      <c r="AS622" s="42"/>
      <c r="AT622" s="42"/>
      <c r="AU622" s="42"/>
      <c r="AV622" s="42"/>
      <c r="AW622" s="42"/>
      <c r="AX622" s="42"/>
      <c r="AY622" s="42"/>
      <c r="AZ622" s="42"/>
      <c r="BA622" s="42"/>
      <c r="BB622" s="42"/>
      <c r="BC622" s="42"/>
      <c r="BD622" s="42"/>
      <c r="BE622" s="42"/>
      <c r="BF622" s="42"/>
      <c r="BG622" s="42"/>
      <c r="BH622" s="42"/>
      <c r="BI622" s="42"/>
      <c r="BJ622" s="42"/>
      <c r="BK622" s="42"/>
      <c r="BL622" s="42"/>
      <c r="BM622" s="42"/>
      <c r="BN622" s="42"/>
      <c r="BO622" s="42"/>
      <c r="BP622" s="42"/>
      <c r="BQ622" s="42"/>
    </row>
    <row r="623" spans="1:69" s="41" customFormat="1" ht="12.75">
      <c r="A623" s="23"/>
      <c r="B623" s="23" t="s">
        <v>1008</v>
      </c>
      <c r="C623" s="24" t="s">
        <v>641</v>
      </c>
      <c r="D623" s="25" t="s">
        <v>26</v>
      </c>
      <c r="E623" s="26">
        <v>149.14</v>
      </c>
      <c r="F623" s="26">
        <v>156.597</v>
      </c>
      <c r="G623" s="27">
        <v>172.2567</v>
      </c>
      <c r="H623" s="27">
        <v>188.87947155</v>
      </c>
      <c r="I623" s="28" t="s">
        <v>100</v>
      </c>
      <c r="J623" s="29">
        <f t="shared" si="583"/>
        <v>5</v>
      </c>
      <c r="K623" s="29">
        <f t="shared" si="584"/>
        <v>9.999999999999986</v>
      </c>
      <c r="L623" s="30">
        <f t="shared" si="585"/>
        <v>191.03268029999998</v>
      </c>
      <c r="M623" s="30">
        <f t="shared" si="586"/>
        <v>197.75069159999998</v>
      </c>
      <c r="N623" s="31">
        <f t="shared" si="587"/>
        <v>174.49603710000002</v>
      </c>
      <c r="O623" s="31">
        <f t="shared" si="588"/>
        <v>203.26290600000002</v>
      </c>
      <c r="P623" s="31">
        <f t="shared" si="589"/>
        <v>217.04344200000003</v>
      </c>
      <c r="Q623" s="31">
        <f t="shared" si="590"/>
        <v>196.02812459999998</v>
      </c>
      <c r="R623" s="31">
        <f t="shared" si="591"/>
        <v>216.52667190000003</v>
      </c>
      <c r="S623" s="31">
        <f t="shared" si="592"/>
        <v>237.28360425</v>
      </c>
      <c r="T623" s="36">
        <f t="shared" si="593"/>
        <v>188.87947155</v>
      </c>
      <c r="U623" s="32"/>
      <c r="V623" s="32"/>
      <c r="W623" s="43"/>
      <c r="X623" s="43"/>
      <c r="Y623" s="43"/>
      <c r="Z623" s="43"/>
      <c r="AA623" s="43"/>
      <c r="AB623" s="44"/>
      <c r="AC623" s="43"/>
      <c r="AD623" s="43"/>
      <c r="AE623" s="45"/>
      <c r="AF623" s="45"/>
      <c r="AG623" s="45"/>
      <c r="AH623" s="45"/>
      <c r="AI623" s="45"/>
      <c r="AJ623" s="45"/>
      <c r="AK623" s="35"/>
      <c r="AL623" s="42"/>
      <c r="AM623" s="42"/>
      <c r="AN623" s="42"/>
      <c r="AO623" s="42"/>
      <c r="AP623" s="42"/>
      <c r="AQ623" s="42"/>
      <c r="AR623" s="42"/>
      <c r="AS623" s="42"/>
      <c r="AT623" s="42"/>
      <c r="AU623" s="42"/>
      <c r="AV623" s="42"/>
      <c r="AW623" s="42"/>
      <c r="AX623" s="42"/>
      <c r="AY623" s="42"/>
      <c r="AZ623" s="42"/>
      <c r="BA623" s="42"/>
      <c r="BB623" s="42"/>
      <c r="BC623" s="42"/>
      <c r="BD623" s="42"/>
      <c r="BE623" s="42"/>
      <c r="BF623" s="42"/>
      <c r="BG623" s="42"/>
      <c r="BH623" s="42"/>
      <c r="BI623" s="42"/>
      <c r="BJ623" s="42"/>
      <c r="BK623" s="42"/>
      <c r="BL623" s="42"/>
      <c r="BM623" s="42"/>
      <c r="BN623" s="42"/>
      <c r="BO623" s="42"/>
      <c r="BP623" s="42"/>
      <c r="BQ623" s="42"/>
    </row>
    <row r="624" spans="1:69" s="41" customFormat="1" ht="12.75">
      <c r="A624" s="23"/>
      <c r="B624" s="23" t="s">
        <v>1009</v>
      </c>
      <c r="C624" s="24" t="s">
        <v>643</v>
      </c>
      <c r="D624" s="25" t="s">
        <v>26</v>
      </c>
      <c r="E624" s="26">
        <v>165.7</v>
      </c>
      <c r="F624" s="26">
        <v>173.985</v>
      </c>
      <c r="G624" s="27">
        <v>191.3835</v>
      </c>
      <c r="H624" s="27">
        <v>209.85200775000004</v>
      </c>
      <c r="I624" s="28" t="s">
        <v>100</v>
      </c>
      <c r="J624" s="29">
        <f t="shared" si="583"/>
        <v>5</v>
      </c>
      <c r="K624" s="29">
        <f t="shared" si="584"/>
        <v>9.999999999999986</v>
      </c>
      <c r="L624" s="30">
        <f t="shared" si="585"/>
        <v>212.2443015</v>
      </c>
      <c r="M624" s="30">
        <f t="shared" si="586"/>
        <v>219.70825799999997</v>
      </c>
      <c r="N624" s="31">
        <f t="shared" si="587"/>
        <v>193.8714855</v>
      </c>
      <c r="O624" s="31">
        <f t="shared" si="588"/>
        <v>225.83253000000005</v>
      </c>
      <c r="P624" s="31">
        <f t="shared" si="589"/>
        <v>241.14321000000004</v>
      </c>
      <c r="Q624" s="31">
        <f t="shared" si="590"/>
        <v>217.79442300000002</v>
      </c>
      <c r="R624" s="31">
        <f t="shared" si="591"/>
        <v>240.56905950000004</v>
      </c>
      <c r="S624" s="31">
        <f t="shared" si="592"/>
        <v>263.63077125</v>
      </c>
      <c r="T624" s="36">
        <f t="shared" si="593"/>
        <v>209.85200775000004</v>
      </c>
      <c r="U624" s="32"/>
      <c r="V624" s="32"/>
      <c r="W624" s="43"/>
      <c r="X624" s="43"/>
      <c r="Y624" s="43"/>
      <c r="Z624" s="43"/>
      <c r="AA624" s="43"/>
      <c r="AB624" s="44"/>
      <c r="AC624" s="43"/>
      <c r="AD624" s="43"/>
      <c r="AE624" s="45"/>
      <c r="AF624" s="45"/>
      <c r="AG624" s="45"/>
      <c r="AH624" s="45"/>
      <c r="AI624" s="45"/>
      <c r="AJ624" s="45"/>
      <c r="AK624" s="35"/>
      <c r="AL624" s="42"/>
      <c r="AM624" s="42"/>
      <c r="AN624" s="42"/>
      <c r="AO624" s="42"/>
      <c r="AP624" s="42"/>
      <c r="AQ624" s="42"/>
      <c r="AR624" s="42"/>
      <c r="AS624" s="42"/>
      <c r="AT624" s="42"/>
      <c r="AU624" s="42"/>
      <c r="AV624" s="42"/>
      <c r="AW624" s="42"/>
      <c r="AX624" s="42"/>
      <c r="AY624" s="42"/>
      <c r="AZ624" s="42"/>
      <c r="BA624" s="42"/>
      <c r="BB624" s="42"/>
      <c r="BC624" s="42"/>
      <c r="BD624" s="42"/>
      <c r="BE624" s="42"/>
      <c r="BF624" s="42"/>
      <c r="BG624" s="42"/>
      <c r="BH624" s="42"/>
      <c r="BI624" s="42"/>
      <c r="BJ624" s="42"/>
      <c r="BK624" s="42"/>
      <c r="BL624" s="42"/>
      <c r="BM624" s="42"/>
      <c r="BN624" s="42"/>
      <c r="BO624" s="42"/>
      <c r="BP624" s="42"/>
      <c r="BQ624" s="42"/>
    </row>
    <row r="625" spans="1:69" s="41" customFormat="1" ht="12.75">
      <c r="A625" s="23"/>
      <c r="B625" s="23" t="s">
        <v>1010</v>
      </c>
      <c r="C625" s="24" t="s">
        <v>645</v>
      </c>
      <c r="D625" s="25" t="s">
        <v>26</v>
      </c>
      <c r="E625" s="26">
        <v>238.61</v>
      </c>
      <c r="F625" s="26">
        <v>250.5405</v>
      </c>
      <c r="G625" s="27">
        <v>275.59455</v>
      </c>
      <c r="H625" s="27">
        <v>302.18942407500003</v>
      </c>
      <c r="I625" s="28" t="s">
        <v>100</v>
      </c>
      <c r="J625" s="29">
        <f t="shared" si="583"/>
        <v>5</v>
      </c>
      <c r="K625" s="29">
        <f t="shared" si="584"/>
        <v>10.000000000000014</v>
      </c>
      <c r="L625" s="30">
        <f t="shared" si="585"/>
        <v>305.63435595000004</v>
      </c>
      <c r="M625" s="30">
        <f t="shared" si="586"/>
        <v>316.38254340000003</v>
      </c>
      <c r="N625" s="31">
        <f t="shared" si="587"/>
        <v>279.17727915</v>
      </c>
      <c r="O625" s="31">
        <f t="shared" si="588"/>
        <v>325.201569</v>
      </c>
      <c r="P625" s="31">
        <f t="shared" si="589"/>
        <v>347.24913300000003</v>
      </c>
      <c r="Q625" s="31">
        <f t="shared" si="590"/>
        <v>313.62659790000004</v>
      </c>
      <c r="R625" s="31">
        <f t="shared" si="591"/>
        <v>346.42234935</v>
      </c>
      <c r="S625" s="31">
        <f t="shared" si="592"/>
        <v>379.631492625</v>
      </c>
      <c r="T625" s="36">
        <f t="shared" si="593"/>
        <v>302.18942407500003</v>
      </c>
      <c r="U625" s="32"/>
      <c r="V625" s="32"/>
      <c r="W625" s="43"/>
      <c r="X625" s="43"/>
      <c r="Y625" s="43"/>
      <c r="Z625" s="43"/>
      <c r="AA625" s="43"/>
      <c r="AB625" s="44"/>
      <c r="AC625" s="43"/>
      <c r="AD625" s="43"/>
      <c r="AE625" s="45"/>
      <c r="AF625" s="45"/>
      <c r="AG625" s="45"/>
      <c r="AH625" s="45"/>
      <c r="AI625" s="45"/>
      <c r="AJ625" s="45"/>
      <c r="AK625" s="35"/>
      <c r="AL625" s="42"/>
      <c r="AM625" s="42"/>
      <c r="AN625" s="42"/>
      <c r="AO625" s="42"/>
      <c r="AP625" s="42"/>
      <c r="AQ625" s="42"/>
      <c r="AR625" s="42"/>
      <c r="AS625" s="42"/>
      <c r="AT625" s="42"/>
      <c r="AU625" s="42"/>
      <c r="AV625" s="42"/>
      <c r="AW625" s="42"/>
      <c r="AX625" s="42"/>
      <c r="AY625" s="42"/>
      <c r="AZ625" s="42"/>
      <c r="BA625" s="42"/>
      <c r="BB625" s="42"/>
      <c r="BC625" s="42"/>
      <c r="BD625" s="42"/>
      <c r="BE625" s="42"/>
      <c r="BF625" s="42"/>
      <c r="BG625" s="42"/>
      <c r="BH625" s="42"/>
      <c r="BI625" s="42"/>
      <c r="BJ625" s="42"/>
      <c r="BK625" s="42"/>
      <c r="BL625" s="42"/>
      <c r="BM625" s="42"/>
      <c r="BN625" s="42"/>
      <c r="BO625" s="42"/>
      <c r="BP625" s="42"/>
      <c r="BQ625" s="42"/>
    </row>
    <row r="626" spans="1:69" s="41" customFormat="1" ht="12.75">
      <c r="A626" s="23"/>
      <c r="B626" s="23" t="s">
        <v>1011</v>
      </c>
      <c r="C626" s="24" t="s">
        <v>647</v>
      </c>
      <c r="D626" s="25" t="s">
        <v>26</v>
      </c>
      <c r="E626" s="26">
        <v>473.91</v>
      </c>
      <c r="F626" s="26">
        <v>497.6055</v>
      </c>
      <c r="G626" s="27">
        <v>547.36605</v>
      </c>
      <c r="H626" s="27">
        <v>600.186873825</v>
      </c>
      <c r="I626" s="28" t="s">
        <v>100</v>
      </c>
      <c r="J626" s="29">
        <f t="shared" si="583"/>
        <v>5</v>
      </c>
      <c r="K626" s="29">
        <f t="shared" si="584"/>
        <v>9.999999999999986</v>
      </c>
      <c r="L626" s="30">
        <f t="shared" si="585"/>
        <v>607.0289494499999</v>
      </c>
      <c r="M626" s="30">
        <f t="shared" si="586"/>
        <v>628.3762254</v>
      </c>
      <c r="N626" s="31">
        <f t="shared" si="587"/>
        <v>554.4818086500001</v>
      </c>
      <c r="O626" s="31">
        <f t="shared" si="588"/>
        <v>645.8919390000001</v>
      </c>
      <c r="P626" s="31">
        <f t="shared" si="589"/>
        <v>689.681223</v>
      </c>
      <c r="Q626" s="31">
        <f t="shared" si="590"/>
        <v>622.9025649</v>
      </c>
      <c r="R626" s="31">
        <f t="shared" si="591"/>
        <v>688.0391248500001</v>
      </c>
      <c r="S626" s="31">
        <f t="shared" si="592"/>
        <v>753.996733875</v>
      </c>
      <c r="T626" s="36">
        <f t="shared" si="593"/>
        <v>600.186873825</v>
      </c>
      <c r="U626" s="32"/>
      <c r="V626" s="32"/>
      <c r="W626" s="43"/>
      <c r="X626" s="43"/>
      <c r="Y626" s="43"/>
      <c r="Z626" s="43"/>
      <c r="AA626" s="43"/>
      <c r="AB626" s="44"/>
      <c r="AC626" s="43"/>
      <c r="AD626" s="43"/>
      <c r="AE626" s="45"/>
      <c r="AF626" s="45"/>
      <c r="AG626" s="45"/>
      <c r="AH626" s="45"/>
      <c r="AI626" s="45"/>
      <c r="AJ626" s="45"/>
      <c r="AK626" s="35"/>
      <c r="AL626" s="42"/>
      <c r="AM626" s="42"/>
      <c r="AN626" s="42"/>
      <c r="AO626" s="42"/>
      <c r="AP626" s="42"/>
      <c r="AQ626" s="42"/>
      <c r="AR626" s="42"/>
      <c r="AS626" s="42"/>
      <c r="AT626" s="42"/>
      <c r="AU626" s="42"/>
      <c r="AV626" s="42"/>
      <c r="AW626" s="42"/>
      <c r="AX626" s="42"/>
      <c r="AY626" s="42"/>
      <c r="AZ626" s="42"/>
      <c r="BA626" s="42"/>
      <c r="BB626" s="42"/>
      <c r="BC626" s="42"/>
      <c r="BD626" s="42"/>
      <c r="BE626" s="42"/>
      <c r="BF626" s="42"/>
      <c r="BG626" s="42"/>
      <c r="BH626" s="42"/>
      <c r="BI626" s="42"/>
      <c r="BJ626" s="42"/>
      <c r="BK626" s="42"/>
      <c r="BL626" s="42"/>
      <c r="BM626" s="42"/>
      <c r="BN626" s="42"/>
      <c r="BO626" s="42"/>
      <c r="BP626" s="42"/>
      <c r="BQ626" s="42"/>
    </row>
    <row r="627" spans="1:69" s="41" customFormat="1" ht="12.75">
      <c r="A627" s="23"/>
      <c r="B627" s="23" t="s">
        <v>1012</v>
      </c>
      <c r="C627" s="24" t="s">
        <v>649</v>
      </c>
      <c r="D627" s="25" t="s">
        <v>26</v>
      </c>
      <c r="E627" s="26">
        <v>626.66</v>
      </c>
      <c r="F627" s="26">
        <v>657.993</v>
      </c>
      <c r="G627" s="27">
        <v>723.7923</v>
      </c>
      <c r="H627" s="27">
        <v>793.63825695</v>
      </c>
      <c r="I627" s="28" t="s">
        <v>100</v>
      </c>
      <c r="J627" s="29">
        <f t="shared" si="583"/>
        <v>5</v>
      </c>
      <c r="K627" s="29">
        <f t="shared" si="584"/>
        <v>9.999999999999986</v>
      </c>
      <c r="L627" s="30">
        <f t="shared" si="585"/>
        <v>802.6856607</v>
      </c>
      <c r="M627" s="30">
        <f t="shared" si="586"/>
        <v>830.9135603999999</v>
      </c>
      <c r="N627" s="31">
        <f t="shared" si="587"/>
        <v>733.2015999</v>
      </c>
      <c r="O627" s="31">
        <f t="shared" si="588"/>
        <v>854.074914</v>
      </c>
      <c r="P627" s="31">
        <f t="shared" si="589"/>
        <v>911.9782980000001</v>
      </c>
      <c r="Q627" s="31">
        <f t="shared" si="590"/>
        <v>823.6756374</v>
      </c>
      <c r="R627" s="31">
        <f t="shared" si="591"/>
        <v>909.8069211000001</v>
      </c>
      <c r="S627" s="31">
        <f t="shared" si="592"/>
        <v>997.02389325</v>
      </c>
      <c r="T627" s="36">
        <f t="shared" si="593"/>
        <v>793.63825695</v>
      </c>
      <c r="U627" s="32"/>
      <c r="V627" s="32"/>
      <c r="W627" s="43"/>
      <c r="X627" s="43"/>
      <c r="Y627" s="43"/>
      <c r="Z627" s="43"/>
      <c r="AA627" s="43"/>
      <c r="AB627" s="44"/>
      <c r="AC627" s="43"/>
      <c r="AD627" s="43"/>
      <c r="AE627" s="45"/>
      <c r="AF627" s="45"/>
      <c r="AG627" s="45"/>
      <c r="AH627" s="45"/>
      <c r="AI627" s="45"/>
      <c r="AJ627" s="45"/>
      <c r="AK627" s="35"/>
      <c r="AL627" s="42"/>
      <c r="AM627" s="42"/>
      <c r="AN627" s="42"/>
      <c r="AO627" s="42"/>
      <c r="AP627" s="42"/>
      <c r="AQ627" s="42"/>
      <c r="AR627" s="42"/>
      <c r="AS627" s="42"/>
      <c r="AT627" s="42"/>
      <c r="AU627" s="42"/>
      <c r="AV627" s="42"/>
      <c r="AW627" s="42"/>
      <c r="AX627" s="42"/>
      <c r="AY627" s="42"/>
      <c r="AZ627" s="42"/>
      <c r="BA627" s="42"/>
      <c r="BB627" s="42"/>
      <c r="BC627" s="42"/>
      <c r="BD627" s="42"/>
      <c r="BE627" s="42"/>
      <c r="BF627" s="42"/>
      <c r="BG627" s="42"/>
      <c r="BH627" s="42"/>
      <c r="BI627" s="42"/>
      <c r="BJ627" s="42"/>
      <c r="BK627" s="42"/>
      <c r="BL627" s="42"/>
      <c r="BM627" s="42"/>
      <c r="BN627" s="42"/>
      <c r="BO627" s="42"/>
      <c r="BP627" s="42"/>
      <c r="BQ627" s="42"/>
    </row>
    <row r="628" spans="1:69" s="41" customFormat="1" ht="12.75">
      <c r="A628" s="23"/>
      <c r="B628" s="23" t="s">
        <v>1013</v>
      </c>
      <c r="C628" s="24" t="s">
        <v>651</v>
      </c>
      <c r="D628" s="25" t="s">
        <v>26</v>
      </c>
      <c r="E628" s="26">
        <v>823.69</v>
      </c>
      <c r="F628" s="26">
        <v>864.8745</v>
      </c>
      <c r="G628" s="27">
        <v>951.36195</v>
      </c>
      <c r="H628" s="27">
        <v>1043.168378175</v>
      </c>
      <c r="I628" s="28" t="s">
        <v>100</v>
      </c>
      <c r="J628" s="29">
        <f t="shared" si="583"/>
        <v>5</v>
      </c>
      <c r="K628" s="29">
        <f t="shared" si="584"/>
        <v>9.999999999999986</v>
      </c>
      <c r="L628" s="30">
        <f t="shared" si="585"/>
        <v>1055.06040255</v>
      </c>
      <c r="M628" s="30">
        <f t="shared" si="586"/>
        <v>1092.1635185999999</v>
      </c>
      <c r="N628" s="31">
        <f t="shared" si="587"/>
        <v>963.7296553500001</v>
      </c>
      <c r="O628" s="31">
        <f t="shared" si="588"/>
        <v>1122.607101</v>
      </c>
      <c r="P628" s="31">
        <f t="shared" si="589"/>
        <v>1198.716057</v>
      </c>
      <c r="Q628" s="31">
        <f t="shared" si="590"/>
        <v>1082.6498991</v>
      </c>
      <c r="R628" s="31">
        <f t="shared" si="591"/>
        <v>1195.8619711500003</v>
      </c>
      <c r="S628" s="31">
        <f t="shared" si="592"/>
        <v>1310.501086125</v>
      </c>
      <c r="T628" s="36">
        <f t="shared" si="593"/>
        <v>1043.168378175</v>
      </c>
      <c r="U628" s="32"/>
      <c r="V628" s="32"/>
      <c r="W628" s="43"/>
      <c r="X628" s="43"/>
      <c r="Y628" s="43"/>
      <c r="Z628" s="43"/>
      <c r="AA628" s="43"/>
      <c r="AB628" s="44"/>
      <c r="AC628" s="43"/>
      <c r="AD628" s="43"/>
      <c r="AE628" s="45"/>
      <c r="AF628" s="45"/>
      <c r="AG628" s="45"/>
      <c r="AH628" s="45"/>
      <c r="AI628" s="45"/>
      <c r="AJ628" s="45"/>
      <c r="AK628" s="35"/>
      <c r="AL628" s="42"/>
      <c r="AM628" s="42"/>
      <c r="AN628" s="42"/>
      <c r="AO628" s="42"/>
      <c r="AP628" s="42"/>
      <c r="AQ628" s="42"/>
      <c r="AR628" s="42"/>
      <c r="AS628" s="42"/>
      <c r="AT628" s="42"/>
      <c r="AU628" s="42"/>
      <c r="AV628" s="42"/>
      <c r="AW628" s="42"/>
      <c r="AX628" s="42"/>
      <c r="AY628" s="42"/>
      <c r="AZ628" s="42"/>
      <c r="BA628" s="42"/>
      <c r="BB628" s="42"/>
      <c r="BC628" s="42"/>
      <c r="BD628" s="42"/>
      <c r="BE628" s="42"/>
      <c r="BF628" s="42"/>
      <c r="BG628" s="42"/>
      <c r="BH628" s="42"/>
      <c r="BI628" s="42"/>
      <c r="BJ628" s="42"/>
      <c r="BK628" s="42"/>
      <c r="BL628" s="42"/>
      <c r="BM628" s="42"/>
      <c r="BN628" s="42"/>
      <c r="BO628" s="42"/>
      <c r="BP628" s="42"/>
      <c r="BQ628" s="42"/>
    </row>
    <row r="629" spans="1:69" s="41" customFormat="1" ht="12.75">
      <c r="A629" s="23" t="s">
        <v>877</v>
      </c>
      <c r="B629" s="23"/>
      <c r="C629" s="24" t="s">
        <v>1014</v>
      </c>
      <c r="D629" s="38"/>
      <c r="E629" s="26"/>
      <c r="F629" s="26"/>
      <c r="G629" s="27"/>
      <c r="H629" s="27"/>
      <c r="I629" s="18"/>
      <c r="J629" s="39"/>
      <c r="K629" s="39"/>
      <c r="L629" s="30"/>
      <c r="M629" s="30"/>
      <c r="N629" s="31"/>
      <c r="O629" s="31"/>
      <c r="P629" s="31"/>
      <c r="Q629" s="31"/>
      <c r="R629" s="31"/>
      <c r="S629" s="31"/>
      <c r="T629" s="19"/>
      <c r="U629" s="32"/>
      <c r="V629" s="32"/>
      <c r="W629" s="43"/>
      <c r="X629" s="43"/>
      <c r="Y629" s="43"/>
      <c r="Z629" s="43"/>
      <c r="AA629" s="43"/>
      <c r="AB629" s="44"/>
      <c r="AC629" s="43"/>
      <c r="AD629" s="43"/>
      <c r="AE629" s="45"/>
      <c r="AF629" s="45"/>
      <c r="AG629" s="45"/>
      <c r="AH629" s="45"/>
      <c r="AI629" s="45"/>
      <c r="AJ629" s="45"/>
      <c r="AK629" s="35"/>
      <c r="AL629" s="42"/>
      <c r="AM629" s="42"/>
      <c r="AN629" s="42"/>
      <c r="AO629" s="42"/>
      <c r="AP629" s="42"/>
      <c r="AQ629" s="42"/>
      <c r="AR629" s="42"/>
      <c r="AS629" s="42"/>
      <c r="AT629" s="42"/>
      <c r="AU629" s="42"/>
      <c r="AV629" s="42"/>
      <c r="AW629" s="42"/>
      <c r="AX629" s="42"/>
      <c r="AY629" s="42"/>
      <c r="AZ629" s="42"/>
      <c r="BA629" s="42"/>
      <c r="BB629" s="42"/>
      <c r="BC629" s="42"/>
      <c r="BD629" s="42"/>
      <c r="BE629" s="42"/>
      <c r="BF629" s="42"/>
      <c r="BG629" s="42"/>
      <c r="BH629" s="42"/>
      <c r="BI629" s="42"/>
      <c r="BJ629" s="42"/>
      <c r="BK629" s="42"/>
      <c r="BL629" s="42"/>
      <c r="BM629" s="42"/>
      <c r="BN629" s="42"/>
      <c r="BO629" s="42"/>
      <c r="BP629" s="42"/>
      <c r="BQ629" s="42"/>
    </row>
    <row r="630" spans="1:69" s="41" customFormat="1" ht="63.75">
      <c r="A630" s="23"/>
      <c r="B630" s="23" t="s">
        <v>89</v>
      </c>
      <c r="C630" s="24" t="s">
        <v>1015</v>
      </c>
      <c r="D630" s="25" t="s">
        <v>95</v>
      </c>
      <c r="E630" s="26">
        <v>4.57</v>
      </c>
      <c r="F630" s="26">
        <v>4.7985</v>
      </c>
      <c r="G630" s="27">
        <v>5.27835</v>
      </c>
      <c r="H630" s="27">
        <v>6.006762299999999</v>
      </c>
      <c r="I630" s="28" t="s">
        <v>15</v>
      </c>
      <c r="J630" s="29">
        <f aca="true" t="shared" si="594" ref="J630:J633">(F630/E630*100)-100</f>
        <v>4.999999999999986</v>
      </c>
      <c r="K630" s="29">
        <f aca="true" t="shared" si="595" ref="K630:K633">(G630/F630*100)-100</f>
        <v>10.000000000000014</v>
      </c>
      <c r="L630" s="30">
        <f aca="true" t="shared" si="596" ref="L630:L633">+G630*1.109</f>
        <v>5.853690149999999</v>
      </c>
      <c r="M630" s="30">
        <f aca="true" t="shared" si="597" ref="M630:M633">+G630*1.148</f>
        <v>6.0595457999999995</v>
      </c>
      <c r="N630" s="30">
        <f aca="true" t="shared" si="598" ref="N630:N633">+G630*(100+(16.3-J630-K630))/100</f>
        <v>5.346968549999999</v>
      </c>
      <c r="O630" s="31">
        <f aca="true" t="shared" si="599" ref="O630:O633">+G630*(100+(33-J630-K630))/100</f>
        <v>6.228452999999999</v>
      </c>
      <c r="P630" s="31">
        <f aca="true" t="shared" si="600" ref="P630:P633">+G630*(100+(67.5+14.5)/2-J630-K630)/100</f>
        <v>6.650720999999999</v>
      </c>
      <c r="Q630" s="36">
        <f aca="true" t="shared" si="601" ref="Q630:Q633">+G630+(G630*0.5)*((67.5+14.5)/2-J630-K630)/100+(G630*0.5)*0.016</f>
        <v>6.006762299999999</v>
      </c>
      <c r="R630" s="31">
        <f aca="true" t="shared" si="602" ref="R630:R633">+G630*(100+(40.7-J630-K630))/100</f>
        <v>6.634885949999999</v>
      </c>
      <c r="S630" s="31">
        <f aca="true" t="shared" si="603" ref="S630:S633">+G630+(G630*0.5)*(88.9-J630-K630)/100+(G630*0.5)*0.016</f>
        <v>7.270927125</v>
      </c>
      <c r="T630" s="45"/>
      <c r="U630" s="32"/>
      <c r="V630" s="32"/>
      <c r="W630" s="43"/>
      <c r="X630" s="43"/>
      <c r="Y630" s="43"/>
      <c r="Z630" s="43"/>
      <c r="AA630" s="43"/>
      <c r="AB630" s="44"/>
      <c r="AC630" s="43"/>
      <c r="AD630" s="43"/>
      <c r="AE630" s="45"/>
      <c r="AF630" s="45"/>
      <c r="AG630" s="45"/>
      <c r="AH630" s="45"/>
      <c r="AI630" s="45"/>
      <c r="AJ630" s="45"/>
      <c r="AK630" s="35"/>
      <c r="AL630" s="42"/>
      <c r="AM630" s="42"/>
      <c r="AN630" s="42"/>
      <c r="AO630" s="42"/>
      <c r="AP630" s="42"/>
      <c r="AQ630" s="42"/>
      <c r="AR630" s="42"/>
      <c r="AS630" s="42"/>
      <c r="AT630" s="42"/>
      <c r="AU630" s="42"/>
      <c r="AV630" s="42"/>
      <c r="AW630" s="42"/>
      <c r="AX630" s="42"/>
      <c r="AY630" s="42"/>
      <c r="AZ630" s="42"/>
      <c r="BA630" s="42"/>
      <c r="BB630" s="42"/>
      <c r="BC630" s="42"/>
      <c r="BD630" s="42"/>
      <c r="BE630" s="42"/>
      <c r="BF630" s="42"/>
      <c r="BG630" s="42"/>
      <c r="BH630" s="42"/>
      <c r="BI630" s="42"/>
      <c r="BJ630" s="42"/>
      <c r="BK630" s="42"/>
      <c r="BL630" s="42"/>
      <c r="BM630" s="42"/>
      <c r="BN630" s="42"/>
      <c r="BO630" s="42"/>
      <c r="BP630" s="42"/>
      <c r="BQ630" s="42"/>
    </row>
    <row r="631" spans="1:69" s="41" customFormat="1" ht="38.25">
      <c r="A631" s="23"/>
      <c r="B631" s="23" t="s">
        <v>1016</v>
      </c>
      <c r="C631" s="24" t="s">
        <v>1017</v>
      </c>
      <c r="D631" s="25" t="s">
        <v>95</v>
      </c>
      <c r="E631" s="26">
        <v>6.33</v>
      </c>
      <c r="F631" s="26">
        <v>6.6465</v>
      </c>
      <c r="G631" s="27">
        <v>7.31115</v>
      </c>
      <c r="H631" s="27">
        <v>8.3200887</v>
      </c>
      <c r="I631" s="28" t="s">
        <v>15</v>
      </c>
      <c r="J631" s="29">
        <f t="shared" si="594"/>
        <v>4.999999999999986</v>
      </c>
      <c r="K631" s="29">
        <f t="shared" si="595"/>
        <v>10.000000000000014</v>
      </c>
      <c r="L631" s="30">
        <f t="shared" si="596"/>
        <v>8.108065349999999</v>
      </c>
      <c r="M631" s="30">
        <f t="shared" si="597"/>
        <v>8.393200199999999</v>
      </c>
      <c r="N631" s="30">
        <f t="shared" si="598"/>
        <v>7.406194949999999</v>
      </c>
      <c r="O631" s="31">
        <f t="shared" si="599"/>
        <v>8.627157</v>
      </c>
      <c r="P631" s="31">
        <f t="shared" si="600"/>
        <v>9.212048999999999</v>
      </c>
      <c r="Q631" s="36">
        <f t="shared" si="601"/>
        <v>8.3200887</v>
      </c>
      <c r="R631" s="31">
        <f t="shared" si="602"/>
        <v>9.19011555</v>
      </c>
      <c r="S631" s="31">
        <f t="shared" si="603"/>
        <v>10.071109125</v>
      </c>
      <c r="T631" s="45"/>
      <c r="U631" s="32"/>
      <c r="V631" s="32"/>
      <c r="W631" s="43"/>
      <c r="X631" s="43"/>
      <c r="Y631" s="43"/>
      <c r="Z631" s="43"/>
      <c r="AA631" s="43"/>
      <c r="AB631" s="44"/>
      <c r="AC631" s="43"/>
      <c r="AD631" s="43"/>
      <c r="AE631" s="45"/>
      <c r="AF631" s="45"/>
      <c r="AG631" s="45"/>
      <c r="AH631" s="45"/>
      <c r="AI631" s="45"/>
      <c r="AJ631" s="45"/>
      <c r="AK631" s="35"/>
      <c r="AL631" s="42"/>
      <c r="AM631" s="42"/>
      <c r="AN631" s="42"/>
      <c r="AO631" s="42"/>
      <c r="AP631" s="42"/>
      <c r="AQ631" s="42"/>
      <c r="AR631" s="42"/>
      <c r="AS631" s="42"/>
      <c r="AT631" s="42"/>
      <c r="AU631" s="42"/>
      <c r="AV631" s="42"/>
      <c r="AW631" s="42"/>
      <c r="AX631" s="42"/>
      <c r="AY631" s="42"/>
      <c r="AZ631" s="42"/>
      <c r="BA631" s="42"/>
      <c r="BB631" s="42"/>
      <c r="BC631" s="42"/>
      <c r="BD631" s="42"/>
      <c r="BE631" s="42"/>
      <c r="BF631" s="42"/>
      <c r="BG631" s="42"/>
      <c r="BH631" s="42"/>
      <c r="BI631" s="42"/>
      <c r="BJ631" s="42"/>
      <c r="BK631" s="42"/>
      <c r="BL631" s="42"/>
      <c r="BM631" s="42"/>
      <c r="BN631" s="42"/>
      <c r="BO631" s="42"/>
      <c r="BP631" s="42"/>
      <c r="BQ631" s="42"/>
    </row>
    <row r="632" spans="1:69" s="41" customFormat="1" ht="63.75">
      <c r="A632" s="23"/>
      <c r="B632" s="23" t="s">
        <v>1018</v>
      </c>
      <c r="C632" s="24" t="s">
        <v>1019</v>
      </c>
      <c r="D632" s="25" t="s">
        <v>52</v>
      </c>
      <c r="E632" s="26">
        <v>10.48</v>
      </c>
      <c r="F632" s="26">
        <v>11.004</v>
      </c>
      <c r="G632" s="27">
        <v>12.1044</v>
      </c>
      <c r="H632" s="27">
        <v>13.272474599999999</v>
      </c>
      <c r="I632" s="28" t="s">
        <v>100</v>
      </c>
      <c r="J632" s="29">
        <f t="shared" si="594"/>
        <v>4.999999999999986</v>
      </c>
      <c r="K632" s="29">
        <f t="shared" si="595"/>
        <v>10.000000000000014</v>
      </c>
      <c r="L632" s="30">
        <f t="shared" si="596"/>
        <v>13.4237796</v>
      </c>
      <c r="M632" s="30">
        <f t="shared" si="597"/>
        <v>13.8958512</v>
      </c>
      <c r="N632" s="31">
        <f t="shared" si="598"/>
        <v>12.2617572</v>
      </c>
      <c r="O632" s="31">
        <f t="shared" si="599"/>
        <v>14.283192</v>
      </c>
      <c r="P632" s="31">
        <f t="shared" si="600"/>
        <v>15.251543999999999</v>
      </c>
      <c r="Q632" s="31">
        <f t="shared" si="601"/>
        <v>13.7748072</v>
      </c>
      <c r="R632" s="31">
        <f t="shared" si="602"/>
        <v>15.215230799999999</v>
      </c>
      <c r="S632" s="31">
        <f t="shared" si="603"/>
        <v>16.673811</v>
      </c>
      <c r="T632" s="36">
        <f aca="true" t="shared" si="604" ref="T632:T633">+N632*50/100+O632*50/100</f>
        <v>13.272474599999999</v>
      </c>
      <c r="U632" s="32"/>
      <c r="V632" s="32"/>
      <c r="W632" s="43"/>
      <c r="X632" s="43"/>
      <c r="Y632" s="43"/>
      <c r="Z632" s="43"/>
      <c r="AA632" s="43"/>
      <c r="AB632" s="44"/>
      <c r="AC632" s="43"/>
      <c r="AD632" s="43"/>
      <c r="AE632" s="45"/>
      <c r="AF632" s="45"/>
      <c r="AG632" s="45"/>
      <c r="AH632" s="45"/>
      <c r="AI632" s="45"/>
      <c r="AJ632" s="45"/>
      <c r="AK632" s="35"/>
      <c r="AL632" s="42"/>
      <c r="AM632" s="42"/>
      <c r="AN632" s="42"/>
      <c r="AO632" s="42"/>
      <c r="AP632" s="42"/>
      <c r="AQ632" s="42"/>
      <c r="AR632" s="42"/>
      <c r="AS632" s="42"/>
      <c r="AT632" s="42"/>
      <c r="AU632" s="42"/>
      <c r="AV632" s="42"/>
      <c r="AW632" s="42"/>
      <c r="AX632" s="42"/>
      <c r="AY632" s="42"/>
      <c r="AZ632" s="42"/>
      <c r="BA632" s="42"/>
      <c r="BB632" s="42"/>
      <c r="BC632" s="42"/>
      <c r="BD632" s="42"/>
      <c r="BE632" s="42"/>
      <c r="BF632" s="42"/>
      <c r="BG632" s="42"/>
      <c r="BH632" s="42"/>
      <c r="BI632" s="42"/>
      <c r="BJ632" s="42"/>
      <c r="BK632" s="42"/>
      <c r="BL632" s="42"/>
      <c r="BM632" s="42"/>
      <c r="BN632" s="42"/>
      <c r="BO632" s="42"/>
      <c r="BP632" s="42"/>
      <c r="BQ632" s="42"/>
    </row>
    <row r="633" spans="1:69" s="41" customFormat="1" ht="25.5">
      <c r="A633" s="23"/>
      <c r="B633" s="23" t="s">
        <v>1020</v>
      </c>
      <c r="C633" s="24" t="s">
        <v>1021</v>
      </c>
      <c r="D633" s="25" t="s">
        <v>33</v>
      </c>
      <c r="E633" s="26">
        <v>0.76</v>
      </c>
      <c r="F633" s="26">
        <v>0.798</v>
      </c>
      <c r="G633" s="27">
        <v>0.8778</v>
      </c>
      <c r="H633" s="27">
        <v>0.9625077000000002</v>
      </c>
      <c r="I633" s="28" t="s">
        <v>100</v>
      </c>
      <c r="J633" s="29">
        <f t="shared" si="594"/>
        <v>5</v>
      </c>
      <c r="K633" s="29">
        <f t="shared" si="595"/>
        <v>9.999999999999986</v>
      </c>
      <c r="L633" s="30">
        <f t="shared" si="596"/>
        <v>0.9734802</v>
      </c>
      <c r="M633" s="30">
        <f t="shared" si="597"/>
        <v>1.0077144</v>
      </c>
      <c r="N633" s="31">
        <f t="shared" si="598"/>
        <v>0.8892114000000001</v>
      </c>
      <c r="O633" s="31">
        <f t="shared" si="599"/>
        <v>1.0358040000000002</v>
      </c>
      <c r="P633" s="31">
        <f t="shared" si="600"/>
        <v>1.1060280000000002</v>
      </c>
      <c r="Q633" s="31">
        <f t="shared" si="601"/>
        <v>0.9989364000000001</v>
      </c>
      <c r="R633" s="31">
        <f t="shared" si="602"/>
        <v>1.1033946000000001</v>
      </c>
      <c r="S633" s="31">
        <f t="shared" si="603"/>
        <v>1.2091695000000002</v>
      </c>
      <c r="T633" s="36">
        <f t="shared" si="604"/>
        <v>0.9625077000000002</v>
      </c>
      <c r="U633" s="32"/>
      <c r="V633" s="32"/>
      <c r="W633" s="43"/>
      <c r="X633" s="43"/>
      <c r="Y633" s="43"/>
      <c r="Z633" s="43"/>
      <c r="AA633" s="43"/>
      <c r="AB633" s="44"/>
      <c r="AC633" s="43"/>
      <c r="AD633" s="43"/>
      <c r="AE633" s="45"/>
      <c r="AF633" s="45"/>
      <c r="AG633" s="45"/>
      <c r="AH633" s="45"/>
      <c r="AI633" s="45"/>
      <c r="AJ633" s="45"/>
      <c r="AK633" s="35"/>
      <c r="AL633" s="42"/>
      <c r="AM633" s="42"/>
      <c r="AN633" s="42"/>
      <c r="AO633" s="42"/>
      <c r="AP633" s="42"/>
      <c r="AQ633" s="42"/>
      <c r="AR633" s="42"/>
      <c r="AS633" s="42"/>
      <c r="AT633" s="42"/>
      <c r="AU633" s="42"/>
      <c r="AV633" s="42"/>
      <c r="AW633" s="42"/>
      <c r="AX633" s="42"/>
      <c r="AY633" s="42"/>
      <c r="AZ633" s="42"/>
      <c r="BA633" s="42"/>
      <c r="BB633" s="42"/>
      <c r="BC633" s="42"/>
      <c r="BD633" s="42"/>
      <c r="BE633" s="42"/>
      <c r="BF633" s="42"/>
      <c r="BG633" s="42"/>
      <c r="BH633" s="42"/>
      <c r="BI633" s="42"/>
      <c r="BJ633" s="42"/>
      <c r="BK633" s="42"/>
      <c r="BL633" s="42"/>
      <c r="BM633" s="42"/>
      <c r="BN633" s="42"/>
      <c r="BO633" s="42"/>
      <c r="BP633" s="42"/>
      <c r="BQ633" s="42"/>
    </row>
    <row r="634" spans="1:69" s="41" customFormat="1" ht="25.5">
      <c r="A634" s="23"/>
      <c r="B634" s="23" t="s">
        <v>1022</v>
      </c>
      <c r="C634" s="24" t="s">
        <v>1023</v>
      </c>
      <c r="D634" s="38"/>
      <c r="E634" s="26"/>
      <c r="F634" s="26"/>
      <c r="G634" s="27"/>
      <c r="H634" s="27"/>
      <c r="I634" s="18"/>
      <c r="J634" s="39"/>
      <c r="K634" s="39"/>
      <c r="L634" s="30"/>
      <c r="M634" s="30"/>
      <c r="N634" s="31"/>
      <c r="O634" s="31"/>
      <c r="P634" s="31"/>
      <c r="Q634" s="31"/>
      <c r="R634" s="31"/>
      <c r="S634" s="31"/>
      <c r="T634" s="19"/>
      <c r="U634" s="32"/>
      <c r="V634" s="32"/>
      <c r="W634" s="43"/>
      <c r="X634" s="43"/>
      <c r="Y634" s="43"/>
      <c r="Z634" s="43"/>
      <c r="AA634" s="43"/>
      <c r="AB634" s="44"/>
      <c r="AC634" s="43"/>
      <c r="AD634" s="43"/>
      <c r="AE634" s="45"/>
      <c r="AF634" s="45"/>
      <c r="AG634" s="45"/>
      <c r="AH634" s="45"/>
      <c r="AI634" s="45"/>
      <c r="AJ634" s="45"/>
      <c r="AK634" s="35"/>
      <c r="AL634" s="42"/>
      <c r="AM634" s="42"/>
      <c r="AN634" s="42"/>
      <c r="AO634" s="42"/>
      <c r="AP634" s="42"/>
      <c r="AQ634" s="42"/>
      <c r="AR634" s="42"/>
      <c r="AS634" s="42"/>
      <c r="AT634" s="42"/>
      <c r="AU634" s="42"/>
      <c r="AV634" s="42"/>
      <c r="AW634" s="42"/>
      <c r="AX634" s="42"/>
      <c r="AY634" s="42"/>
      <c r="AZ634" s="42"/>
      <c r="BA634" s="42"/>
      <c r="BB634" s="42"/>
      <c r="BC634" s="42"/>
      <c r="BD634" s="42"/>
      <c r="BE634" s="42"/>
      <c r="BF634" s="42"/>
      <c r="BG634" s="42"/>
      <c r="BH634" s="42"/>
      <c r="BI634" s="42"/>
      <c r="BJ634" s="42"/>
      <c r="BK634" s="42"/>
      <c r="BL634" s="42"/>
      <c r="BM634" s="42"/>
      <c r="BN634" s="42"/>
      <c r="BO634" s="42"/>
      <c r="BP634" s="42"/>
      <c r="BQ634" s="42"/>
    </row>
    <row r="635" spans="1:69" s="41" customFormat="1" ht="12.75">
      <c r="A635" s="23"/>
      <c r="B635" s="23" t="s">
        <v>1024</v>
      </c>
      <c r="C635" s="24" t="s">
        <v>1025</v>
      </c>
      <c r="D635" s="25" t="s">
        <v>33</v>
      </c>
      <c r="E635" s="26">
        <v>1.44</v>
      </c>
      <c r="F635" s="26">
        <v>1.512</v>
      </c>
      <c r="G635" s="27">
        <v>1.6632</v>
      </c>
      <c r="H635" s="27">
        <v>1.8236987999999996</v>
      </c>
      <c r="I635" s="28" t="s">
        <v>100</v>
      </c>
      <c r="J635" s="29">
        <f aca="true" t="shared" si="605" ref="J635:J637">(F635/E635*100)-100</f>
        <v>5</v>
      </c>
      <c r="K635" s="29">
        <f aca="true" t="shared" si="606" ref="K635:K637">(G635/F635*100)-100</f>
        <v>10.000000000000014</v>
      </c>
      <c r="L635" s="30">
        <f aca="true" t="shared" si="607" ref="L635:L637">+G635*1.109</f>
        <v>1.8444888</v>
      </c>
      <c r="M635" s="30">
        <f aca="true" t="shared" si="608" ref="M635:M637">+G635*1.148</f>
        <v>1.9093535999999998</v>
      </c>
      <c r="N635" s="31">
        <f aca="true" t="shared" si="609" ref="N635:N637">+G635*(100+(16.3-J635-K635))/100</f>
        <v>1.6848215999999996</v>
      </c>
      <c r="O635" s="31">
        <f aca="true" t="shared" si="610" ref="O635:O637">+G635*(100+(33-J635-K635))/100</f>
        <v>1.9625759999999997</v>
      </c>
      <c r="P635" s="31">
        <f aca="true" t="shared" si="611" ref="P635:P637">+G635*(100+(67.5+14.5)/2-J635-K635)/100</f>
        <v>2.0956319999999997</v>
      </c>
      <c r="Q635" s="31">
        <f aca="true" t="shared" si="612" ref="Q635:Q637">+G635+(G635*0.5)*((67.5+14.5)/2-J635-K635)/100+(G635*0.5)*0.016</f>
        <v>1.8927216</v>
      </c>
      <c r="R635" s="31">
        <f aca="true" t="shared" si="613" ref="R635:R637">+G635*(100+(40.7-J635-K635))/100</f>
        <v>2.0906423999999997</v>
      </c>
      <c r="S635" s="31">
        <f aca="true" t="shared" si="614" ref="S635:S637">+G635+(G635*0.5)*(88.9-J635-K635)/100+(G635*0.5)*0.016</f>
        <v>2.2910579999999996</v>
      </c>
      <c r="T635" s="36">
        <f aca="true" t="shared" si="615" ref="T635:T637">+N635*50/100+O635*50/100</f>
        <v>1.8236987999999996</v>
      </c>
      <c r="U635" s="32"/>
      <c r="V635" s="32"/>
      <c r="W635" s="43"/>
      <c r="X635" s="43"/>
      <c r="Y635" s="43"/>
      <c r="Z635" s="43"/>
      <c r="AA635" s="43"/>
      <c r="AB635" s="44"/>
      <c r="AC635" s="43"/>
      <c r="AD635" s="43"/>
      <c r="AE635" s="45"/>
      <c r="AF635" s="45"/>
      <c r="AG635" s="45"/>
      <c r="AH635" s="45"/>
      <c r="AI635" s="45"/>
      <c r="AJ635" s="45"/>
      <c r="AK635" s="35"/>
      <c r="AL635" s="42"/>
      <c r="AM635" s="42"/>
      <c r="AN635" s="42"/>
      <c r="AO635" s="42"/>
      <c r="AP635" s="42"/>
      <c r="AQ635" s="42"/>
      <c r="AR635" s="42"/>
      <c r="AS635" s="42"/>
      <c r="AT635" s="42"/>
      <c r="AU635" s="42"/>
      <c r="AV635" s="42"/>
      <c r="AW635" s="42"/>
      <c r="AX635" s="42"/>
      <c r="AY635" s="42"/>
      <c r="AZ635" s="42"/>
      <c r="BA635" s="42"/>
      <c r="BB635" s="42"/>
      <c r="BC635" s="42"/>
      <c r="BD635" s="42"/>
      <c r="BE635" s="42"/>
      <c r="BF635" s="42"/>
      <c r="BG635" s="42"/>
      <c r="BH635" s="42"/>
      <c r="BI635" s="42"/>
      <c r="BJ635" s="42"/>
      <c r="BK635" s="42"/>
      <c r="BL635" s="42"/>
      <c r="BM635" s="42"/>
      <c r="BN635" s="42"/>
      <c r="BO635" s="42"/>
      <c r="BP635" s="42"/>
      <c r="BQ635" s="42"/>
    </row>
    <row r="636" spans="1:69" s="41" customFormat="1" ht="12.75">
      <c r="A636" s="23"/>
      <c r="B636" s="23" t="s">
        <v>1026</v>
      </c>
      <c r="C636" s="24" t="s">
        <v>1027</v>
      </c>
      <c r="D636" s="25" t="s">
        <v>33</v>
      </c>
      <c r="E636" s="26">
        <v>1.55</v>
      </c>
      <c r="F636" s="26">
        <v>1.6275</v>
      </c>
      <c r="G636" s="27">
        <v>1.79025</v>
      </c>
      <c r="H636" s="27">
        <v>1.9630091250000001</v>
      </c>
      <c r="I636" s="28" t="s">
        <v>100</v>
      </c>
      <c r="J636" s="29">
        <f t="shared" si="605"/>
        <v>5</v>
      </c>
      <c r="K636" s="29">
        <f t="shared" si="606"/>
        <v>9.999999999999986</v>
      </c>
      <c r="L636" s="30">
        <f t="shared" si="607"/>
        <v>1.9853872499999998</v>
      </c>
      <c r="M636" s="30">
        <f t="shared" si="608"/>
        <v>2.055207</v>
      </c>
      <c r="N636" s="31">
        <f t="shared" si="609"/>
        <v>1.81352325</v>
      </c>
      <c r="O636" s="31">
        <f t="shared" si="610"/>
        <v>2.112495</v>
      </c>
      <c r="P636" s="31">
        <f t="shared" si="611"/>
        <v>2.2557150000000004</v>
      </c>
      <c r="Q636" s="31">
        <f t="shared" si="612"/>
        <v>2.0373045</v>
      </c>
      <c r="R636" s="31">
        <f t="shared" si="613"/>
        <v>2.2503442500000004</v>
      </c>
      <c r="S636" s="31">
        <f t="shared" si="614"/>
        <v>2.466069375</v>
      </c>
      <c r="T636" s="36">
        <f t="shared" si="615"/>
        <v>1.9630091250000001</v>
      </c>
      <c r="U636" s="32"/>
      <c r="V636" s="32"/>
      <c r="W636" s="43"/>
      <c r="X636" s="43"/>
      <c r="Y636" s="43"/>
      <c r="Z636" s="43"/>
      <c r="AA636" s="43"/>
      <c r="AB636" s="44"/>
      <c r="AC636" s="43"/>
      <c r="AD636" s="43"/>
      <c r="AE636" s="45"/>
      <c r="AF636" s="45"/>
      <c r="AG636" s="45"/>
      <c r="AH636" s="45"/>
      <c r="AI636" s="45"/>
      <c r="AJ636" s="45"/>
      <c r="AK636" s="35"/>
      <c r="AL636" s="42"/>
      <c r="AM636" s="42"/>
      <c r="AN636" s="42"/>
      <c r="AO636" s="42"/>
      <c r="AP636" s="42"/>
      <c r="AQ636" s="42"/>
      <c r="AR636" s="42"/>
      <c r="AS636" s="42"/>
      <c r="AT636" s="42"/>
      <c r="AU636" s="42"/>
      <c r="AV636" s="42"/>
      <c r="AW636" s="42"/>
      <c r="AX636" s="42"/>
      <c r="AY636" s="42"/>
      <c r="AZ636" s="42"/>
      <c r="BA636" s="42"/>
      <c r="BB636" s="42"/>
      <c r="BC636" s="42"/>
      <c r="BD636" s="42"/>
      <c r="BE636" s="42"/>
      <c r="BF636" s="42"/>
      <c r="BG636" s="42"/>
      <c r="BH636" s="42"/>
      <c r="BI636" s="42"/>
      <c r="BJ636" s="42"/>
      <c r="BK636" s="42"/>
      <c r="BL636" s="42"/>
      <c r="BM636" s="42"/>
      <c r="BN636" s="42"/>
      <c r="BO636" s="42"/>
      <c r="BP636" s="42"/>
      <c r="BQ636" s="42"/>
    </row>
    <row r="637" spans="1:69" s="41" customFormat="1" ht="12.75">
      <c r="A637" s="23"/>
      <c r="B637" s="23" t="s">
        <v>1028</v>
      </c>
      <c r="C637" s="24" t="s">
        <v>1029</v>
      </c>
      <c r="D637" s="25" t="s">
        <v>33</v>
      </c>
      <c r="E637" s="26">
        <v>2.24</v>
      </c>
      <c r="F637" s="26">
        <v>2.352</v>
      </c>
      <c r="G637" s="27">
        <v>2.5872</v>
      </c>
      <c r="H637" s="27">
        <v>2.8368648</v>
      </c>
      <c r="I637" s="28" t="s">
        <v>100</v>
      </c>
      <c r="J637" s="29">
        <f t="shared" si="605"/>
        <v>4.999999999999986</v>
      </c>
      <c r="K637" s="29">
        <f t="shared" si="606"/>
        <v>10.000000000000014</v>
      </c>
      <c r="L637" s="30">
        <f t="shared" si="607"/>
        <v>2.8692048000000003</v>
      </c>
      <c r="M637" s="30">
        <f t="shared" si="608"/>
        <v>2.9701056</v>
      </c>
      <c r="N637" s="31">
        <f t="shared" si="609"/>
        <v>2.6208336</v>
      </c>
      <c r="O637" s="31">
        <f t="shared" si="610"/>
        <v>3.052896</v>
      </c>
      <c r="P637" s="31">
        <f t="shared" si="611"/>
        <v>3.2598719999999997</v>
      </c>
      <c r="Q637" s="31">
        <f t="shared" si="612"/>
        <v>2.9442336000000005</v>
      </c>
      <c r="R637" s="31">
        <f t="shared" si="613"/>
        <v>3.2521104000000003</v>
      </c>
      <c r="S637" s="31">
        <f t="shared" si="614"/>
        <v>3.5638680000000003</v>
      </c>
      <c r="T637" s="36">
        <f t="shared" si="615"/>
        <v>2.8368648</v>
      </c>
      <c r="U637" s="32"/>
      <c r="V637" s="32"/>
      <c r="W637" s="43"/>
      <c r="X637" s="43"/>
      <c r="Y637" s="43"/>
      <c r="Z637" s="43"/>
      <c r="AA637" s="43"/>
      <c r="AB637" s="44"/>
      <c r="AC637" s="43"/>
      <c r="AD637" s="43"/>
      <c r="AE637" s="45"/>
      <c r="AF637" s="45"/>
      <c r="AG637" s="45"/>
      <c r="AH637" s="45"/>
      <c r="AI637" s="45"/>
      <c r="AJ637" s="45"/>
      <c r="AK637" s="35"/>
      <c r="AL637" s="42"/>
      <c r="AM637" s="42"/>
      <c r="AN637" s="42"/>
      <c r="AO637" s="42"/>
      <c r="AP637" s="42"/>
      <c r="AQ637" s="42"/>
      <c r="AR637" s="42"/>
      <c r="AS637" s="42"/>
      <c r="AT637" s="42"/>
      <c r="AU637" s="42"/>
      <c r="AV637" s="42"/>
      <c r="AW637" s="42"/>
      <c r="AX637" s="42"/>
      <c r="AY637" s="42"/>
      <c r="AZ637" s="42"/>
      <c r="BA637" s="42"/>
      <c r="BB637" s="42"/>
      <c r="BC637" s="42"/>
      <c r="BD637" s="42"/>
      <c r="BE637" s="42"/>
      <c r="BF637" s="42"/>
      <c r="BG637" s="42"/>
      <c r="BH637" s="42"/>
      <c r="BI637" s="42"/>
      <c r="BJ637" s="42"/>
      <c r="BK637" s="42"/>
      <c r="BL637" s="42"/>
      <c r="BM637" s="42"/>
      <c r="BN637" s="42"/>
      <c r="BO637" s="42"/>
      <c r="BP637" s="42"/>
      <c r="BQ637" s="42"/>
    </row>
    <row r="638" spans="1:69" s="41" customFormat="1" ht="12.75">
      <c r="A638" s="23" t="s">
        <v>877</v>
      </c>
      <c r="B638" s="23"/>
      <c r="C638" s="24" t="s">
        <v>1030</v>
      </c>
      <c r="D638" s="38"/>
      <c r="E638" s="26"/>
      <c r="F638" s="26"/>
      <c r="G638" s="27"/>
      <c r="H638" s="27"/>
      <c r="I638" s="18"/>
      <c r="J638" s="39"/>
      <c r="K638" s="39"/>
      <c r="L638" s="30"/>
      <c r="M638" s="30"/>
      <c r="N638" s="31"/>
      <c r="O638" s="31"/>
      <c r="P638" s="31"/>
      <c r="Q638" s="31"/>
      <c r="R638" s="31"/>
      <c r="S638" s="31"/>
      <c r="T638" s="19"/>
      <c r="U638" s="32"/>
      <c r="V638" s="32"/>
      <c r="W638" s="43"/>
      <c r="X638" s="43"/>
      <c r="Y638" s="43"/>
      <c r="Z638" s="43"/>
      <c r="AA638" s="43"/>
      <c r="AB638" s="44"/>
      <c r="AC638" s="43"/>
      <c r="AD638" s="43"/>
      <c r="AE638" s="45"/>
      <c r="AF638" s="45"/>
      <c r="AG638" s="45"/>
      <c r="AH638" s="45"/>
      <c r="AI638" s="45"/>
      <c r="AJ638" s="45"/>
      <c r="AK638" s="35"/>
      <c r="AL638" s="42"/>
      <c r="AM638" s="42"/>
      <c r="AN638" s="42"/>
      <c r="AO638" s="42"/>
      <c r="AP638" s="42"/>
      <c r="AQ638" s="42"/>
      <c r="AR638" s="42"/>
      <c r="AS638" s="42"/>
      <c r="AT638" s="42"/>
      <c r="AU638" s="42"/>
      <c r="AV638" s="42"/>
      <c r="AW638" s="42"/>
      <c r="AX638" s="42"/>
      <c r="AY638" s="42"/>
      <c r="AZ638" s="42"/>
      <c r="BA638" s="42"/>
      <c r="BB638" s="42"/>
      <c r="BC638" s="42"/>
      <c r="BD638" s="42"/>
      <c r="BE638" s="42"/>
      <c r="BF638" s="42"/>
      <c r="BG638" s="42"/>
      <c r="BH638" s="42"/>
      <c r="BI638" s="42"/>
      <c r="BJ638" s="42"/>
      <c r="BK638" s="42"/>
      <c r="BL638" s="42"/>
      <c r="BM638" s="42"/>
      <c r="BN638" s="42"/>
      <c r="BO638" s="42"/>
      <c r="BP638" s="42"/>
      <c r="BQ638" s="42"/>
    </row>
    <row r="639" spans="1:69" s="41" customFormat="1" ht="12.75">
      <c r="A639" s="23"/>
      <c r="B639" s="23" t="s">
        <v>1031</v>
      </c>
      <c r="C639" s="24" t="s">
        <v>1032</v>
      </c>
      <c r="D639" s="38"/>
      <c r="E639" s="26"/>
      <c r="F639" s="26"/>
      <c r="G639" s="27"/>
      <c r="H639" s="27"/>
      <c r="I639" s="18"/>
      <c r="J639" s="39"/>
      <c r="K639" s="39"/>
      <c r="L639" s="30"/>
      <c r="M639" s="30"/>
      <c r="N639" s="31"/>
      <c r="O639" s="31"/>
      <c r="P639" s="31"/>
      <c r="Q639" s="31"/>
      <c r="R639" s="31"/>
      <c r="S639" s="31"/>
      <c r="T639" s="19"/>
      <c r="U639" s="32"/>
      <c r="V639" s="32"/>
      <c r="W639" s="43"/>
      <c r="X639" s="43"/>
      <c r="Y639" s="43"/>
      <c r="Z639" s="43"/>
      <c r="AA639" s="43"/>
      <c r="AB639" s="44"/>
      <c r="AC639" s="43"/>
      <c r="AD639" s="43"/>
      <c r="AE639" s="45"/>
      <c r="AF639" s="45"/>
      <c r="AG639" s="45"/>
      <c r="AH639" s="45"/>
      <c r="AI639" s="45"/>
      <c r="AJ639" s="45"/>
      <c r="AK639" s="35"/>
      <c r="AL639" s="42"/>
      <c r="AM639" s="42"/>
      <c r="AN639" s="42"/>
      <c r="AO639" s="42"/>
      <c r="AP639" s="42"/>
      <c r="AQ639" s="42"/>
      <c r="AR639" s="42"/>
      <c r="AS639" s="42"/>
      <c r="AT639" s="42"/>
      <c r="AU639" s="42"/>
      <c r="AV639" s="42"/>
      <c r="AW639" s="42"/>
      <c r="AX639" s="42"/>
      <c r="AY639" s="42"/>
      <c r="AZ639" s="42"/>
      <c r="BA639" s="42"/>
      <c r="BB639" s="42"/>
      <c r="BC639" s="42"/>
      <c r="BD639" s="42"/>
      <c r="BE639" s="42"/>
      <c r="BF639" s="42"/>
      <c r="BG639" s="42"/>
      <c r="BH639" s="42"/>
      <c r="BI639" s="42"/>
      <c r="BJ639" s="42"/>
      <c r="BK639" s="42"/>
      <c r="BL639" s="42"/>
      <c r="BM639" s="42"/>
      <c r="BN639" s="42"/>
      <c r="BO639" s="42"/>
      <c r="BP639" s="42"/>
      <c r="BQ639" s="42"/>
    </row>
    <row r="640" spans="1:69" s="41" customFormat="1" ht="12.75">
      <c r="A640" s="23"/>
      <c r="B640" s="23" t="s">
        <v>1033</v>
      </c>
      <c r="C640" s="24" t="s">
        <v>1034</v>
      </c>
      <c r="D640" s="25" t="s">
        <v>288</v>
      </c>
      <c r="E640" s="26">
        <v>4.97</v>
      </c>
      <c r="F640" s="26">
        <v>5.2185</v>
      </c>
      <c r="G640" s="27">
        <v>5.74035</v>
      </c>
      <c r="H640" s="27">
        <v>7.215619950000001</v>
      </c>
      <c r="I640" s="28" t="s">
        <v>16</v>
      </c>
      <c r="J640" s="29">
        <f aca="true" t="shared" si="616" ref="J640:J642">(F640/E640*100)-100</f>
        <v>5</v>
      </c>
      <c r="K640" s="29">
        <f aca="true" t="shared" si="617" ref="K640:K642">(G640/F640*100)-100</f>
        <v>10.000000000000014</v>
      </c>
      <c r="L640" s="30">
        <f aca="true" t="shared" si="618" ref="L640:L642">+G640*1.109</f>
        <v>6.36604815</v>
      </c>
      <c r="M640" s="30">
        <f aca="true" t="shared" si="619" ref="M640:M642">+G640*1.148</f>
        <v>6.5899218</v>
      </c>
      <c r="N640" s="31">
        <f aca="true" t="shared" si="620" ref="N640:N642">+G640*(100+(16.3-J640-K640))/100</f>
        <v>5.81497455</v>
      </c>
      <c r="O640" s="31">
        <f aca="true" t="shared" si="621" ref="O640:O642">+G640*(100+(33-J640-K640))/100</f>
        <v>6.773612999999999</v>
      </c>
      <c r="P640" s="31">
        <f aca="true" t="shared" si="622" ref="P640:P642">+G640*(100+(67.5+14.5)/2-J640-K640)/100</f>
        <v>7.232841</v>
      </c>
      <c r="Q640" s="31">
        <f aca="true" t="shared" si="623" ref="Q640:Q642">+G640+(G640*0.5)*((67.5+14.5)/2-J640-K640)/100+(G640*0.5)*0.016</f>
        <v>6.5325182999999996</v>
      </c>
      <c r="R640" s="36">
        <f aca="true" t="shared" si="624" ref="R640:R642">+G640*(100+(40.7-J640-K640))/100</f>
        <v>7.215619950000001</v>
      </c>
      <c r="S640" s="31">
        <f aca="true" t="shared" si="625" ref="S640:S642">+G640+(G640*0.5)*(88.9-J640-K640)/100+(G640*0.5)*0.016</f>
        <v>7.907332125</v>
      </c>
      <c r="T640" s="18"/>
      <c r="U640" s="32"/>
      <c r="V640" s="32"/>
      <c r="W640" s="43"/>
      <c r="X640" s="43"/>
      <c r="Y640" s="43"/>
      <c r="Z640" s="43"/>
      <c r="AA640" s="43"/>
      <c r="AB640" s="44"/>
      <c r="AC640" s="43"/>
      <c r="AD640" s="43"/>
      <c r="AE640" s="45"/>
      <c r="AF640" s="45"/>
      <c r="AG640" s="45"/>
      <c r="AH640" s="45"/>
      <c r="AI640" s="45"/>
      <c r="AJ640" s="45"/>
      <c r="AK640" s="35"/>
      <c r="AL640" s="42"/>
      <c r="AM640" s="42"/>
      <c r="AN640" s="42"/>
      <c r="AO640" s="42"/>
      <c r="AP640" s="42"/>
      <c r="AQ640" s="42"/>
      <c r="AR640" s="42"/>
      <c r="AS640" s="42"/>
      <c r="AT640" s="42"/>
      <c r="AU640" s="42"/>
      <c r="AV640" s="42"/>
      <c r="AW640" s="42"/>
      <c r="AX640" s="42"/>
      <c r="AY640" s="42"/>
      <c r="AZ640" s="42"/>
      <c r="BA640" s="42"/>
      <c r="BB640" s="42"/>
      <c r="BC640" s="42"/>
      <c r="BD640" s="42"/>
      <c r="BE640" s="42"/>
      <c r="BF640" s="42"/>
      <c r="BG640" s="42"/>
      <c r="BH640" s="42"/>
      <c r="BI640" s="42"/>
      <c r="BJ640" s="42"/>
      <c r="BK640" s="42"/>
      <c r="BL640" s="42"/>
      <c r="BM640" s="42"/>
      <c r="BN640" s="42"/>
      <c r="BO640" s="42"/>
      <c r="BP640" s="42"/>
      <c r="BQ640" s="42"/>
    </row>
    <row r="641" spans="1:69" s="41" customFormat="1" ht="12.75">
      <c r="A641" s="23"/>
      <c r="B641" s="23" t="s">
        <v>1035</v>
      </c>
      <c r="C641" s="24" t="s">
        <v>1036</v>
      </c>
      <c r="D641" s="25" t="s">
        <v>26</v>
      </c>
      <c r="E641" s="26">
        <v>0.34</v>
      </c>
      <c r="F641" s="26">
        <v>0.357</v>
      </c>
      <c r="G641" s="27">
        <v>0.3927</v>
      </c>
      <c r="H641" s="27">
        <v>0.4936239</v>
      </c>
      <c r="I641" s="28" t="s">
        <v>16</v>
      </c>
      <c r="J641" s="29">
        <f t="shared" si="616"/>
        <v>4.999999999999986</v>
      </c>
      <c r="K641" s="29">
        <f t="shared" si="617"/>
        <v>10.000000000000014</v>
      </c>
      <c r="L641" s="30">
        <f t="shared" si="618"/>
        <v>0.4355043</v>
      </c>
      <c r="M641" s="30">
        <f t="shared" si="619"/>
        <v>0.45081959999999993</v>
      </c>
      <c r="N641" s="31">
        <f t="shared" si="620"/>
        <v>0.3978051</v>
      </c>
      <c r="O641" s="31">
        <f t="shared" si="621"/>
        <v>0.463386</v>
      </c>
      <c r="P641" s="31">
        <f t="shared" si="622"/>
        <v>0.49480199999999996</v>
      </c>
      <c r="Q641" s="31">
        <f t="shared" si="623"/>
        <v>0.44689260000000003</v>
      </c>
      <c r="R641" s="36">
        <f t="shared" si="624"/>
        <v>0.4936239</v>
      </c>
      <c r="S641" s="31">
        <f t="shared" si="625"/>
        <v>0.5409442499999999</v>
      </c>
      <c r="T641" s="18"/>
      <c r="U641" s="32"/>
      <c r="V641" s="32"/>
      <c r="W641" s="43"/>
      <c r="X641" s="43"/>
      <c r="Y641" s="43"/>
      <c r="Z641" s="43"/>
      <c r="AA641" s="43"/>
      <c r="AB641" s="44"/>
      <c r="AC641" s="43"/>
      <c r="AD641" s="43"/>
      <c r="AE641" s="45"/>
      <c r="AF641" s="45"/>
      <c r="AG641" s="45"/>
      <c r="AH641" s="45"/>
      <c r="AI641" s="45"/>
      <c r="AJ641" s="45"/>
      <c r="AK641" s="35"/>
      <c r="AL641" s="42"/>
      <c r="AM641" s="42"/>
      <c r="AN641" s="42"/>
      <c r="AO641" s="42"/>
      <c r="AP641" s="42"/>
      <c r="AQ641" s="42"/>
      <c r="AR641" s="42"/>
      <c r="AS641" s="42"/>
      <c r="AT641" s="42"/>
      <c r="AU641" s="42"/>
      <c r="AV641" s="42"/>
      <c r="AW641" s="42"/>
      <c r="AX641" s="42"/>
      <c r="AY641" s="42"/>
      <c r="AZ641" s="42"/>
      <c r="BA641" s="42"/>
      <c r="BB641" s="42"/>
      <c r="BC641" s="42"/>
      <c r="BD641" s="42"/>
      <c r="BE641" s="42"/>
      <c r="BF641" s="42"/>
      <c r="BG641" s="42"/>
      <c r="BH641" s="42"/>
      <c r="BI641" s="42"/>
      <c r="BJ641" s="42"/>
      <c r="BK641" s="42"/>
      <c r="BL641" s="42"/>
      <c r="BM641" s="42"/>
      <c r="BN641" s="42"/>
      <c r="BO641" s="42"/>
      <c r="BP641" s="42"/>
      <c r="BQ641" s="42"/>
    </row>
    <row r="642" spans="1:69" s="41" customFormat="1" ht="38.25">
      <c r="A642" s="23"/>
      <c r="B642" s="23" t="s">
        <v>1037</v>
      </c>
      <c r="C642" s="24" t="s">
        <v>1038</v>
      </c>
      <c r="D642" s="25" t="s">
        <v>26</v>
      </c>
      <c r="E642" s="26">
        <v>0.46</v>
      </c>
      <c r="F642" s="26">
        <v>0.483</v>
      </c>
      <c r="G642" s="27">
        <v>0.5313</v>
      </c>
      <c r="H642" s="27">
        <v>0.6046194</v>
      </c>
      <c r="I642" s="28" t="s">
        <v>15</v>
      </c>
      <c r="J642" s="29">
        <f t="shared" si="616"/>
        <v>4.999999999999986</v>
      </c>
      <c r="K642" s="29">
        <f t="shared" si="617"/>
        <v>10.000000000000014</v>
      </c>
      <c r="L642" s="30">
        <f t="shared" si="618"/>
        <v>0.5892117</v>
      </c>
      <c r="M642" s="30">
        <f t="shared" si="619"/>
        <v>0.6099323999999999</v>
      </c>
      <c r="N642" s="30">
        <f t="shared" si="620"/>
        <v>0.5382069</v>
      </c>
      <c r="O642" s="31">
        <f t="shared" si="621"/>
        <v>0.626934</v>
      </c>
      <c r="P642" s="31">
        <f t="shared" si="622"/>
        <v>0.669438</v>
      </c>
      <c r="Q642" s="36">
        <f t="shared" si="623"/>
        <v>0.6046194</v>
      </c>
      <c r="R642" s="31">
        <f t="shared" si="624"/>
        <v>0.6678440999999999</v>
      </c>
      <c r="S642" s="31">
        <f t="shared" si="625"/>
        <v>0.73186575</v>
      </c>
      <c r="T642" s="45"/>
      <c r="U642" s="32"/>
      <c r="V642" s="32"/>
      <c r="W642" s="43"/>
      <c r="X642" s="43"/>
      <c r="Y642" s="43"/>
      <c r="Z642" s="43"/>
      <c r="AA642" s="43"/>
      <c r="AB642" s="44"/>
      <c r="AC642" s="43"/>
      <c r="AD642" s="43"/>
      <c r="AE642" s="45"/>
      <c r="AF642" s="45"/>
      <c r="AG642" s="45"/>
      <c r="AH642" s="45"/>
      <c r="AI642" s="45"/>
      <c r="AJ642" s="45"/>
      <c r="AK642" s="35"/>
      <c r="AL642" s="42"/>
      <c r="AM642" s="42"/>
      <c r="AN642" s="42"/>
      <c r="AO642" s="42"/>
      <c r="AP642" s="42"/>
      <c r="AQ642" s="42"/>
      <c r="AR642" s="42"/>
      <c r="AS642" s="42"/>
      <c r="AT642" s="42"/>
      <c r="AU642" s="42"/>
      <c r="AV642" s="42"/>
      <c r="AW642" s="42"/>
      <c r="AX642" s="42"/>
      <c r="AY642" s="42"/>
      <c r="AZ642" s="42"/>
      <c r="BA642" s="42"/>
      <c r="BB642" s="42"/>
      <c r="BC642" s="42"/>
      <c r="BD642" s="42"/>
      <c r="BE642" s="42"/>
      <c r="BF642" s="42"/>
      <c r="BG642" s="42"/>
      <c r="BH642" s="42"/>
      <c r="BI642" s="42"/>
      <c r="BJ642" s="42"/>
      <c r="BK642" s="42"/>
      <c r="BL642" s="42"/>
      <c r="BM642" s="42"/>
      <c r="BN642" s="42"/>
      <c r="BO642" s="42"/>
      <c r="BP642" s="42"/>
      <c r="BQ642" s="42"/>
    </row>
    <row r="643" spans="1:69" s="41" customFormat="1" ht="63.75">
      <c r="A643" s="23"/>
      <c r="B643" s="23" t="s">
        <v>1039</v>
      </c>
      <c r="C643" s="24" t="s">
        <v>1040</v>
      </c>
      <c r="D643" s="38"/>
      <c r="E643" s="26"/>
      <c r="F643" s="26"/>
      <c r="G643" s="27"/>
      <c r="H643" s="27"/>
      <c r="I643" s="18"/>
      <c r="J643" s="39"/>
      <c r="K643" s="39"/>
      <c r="L643" s="30"/>
      <c r="M643" s="30"/>
      <c r="N643" s="31"/>
      <c r="O643" s="31"/>
      <c r="P643" s="31"/>
      <c r="Q643" s="31"/>
      <c r="R643" s="31"/>
      <c r="S643" s="31"/>
      <c r="T643" s="19"/>
      <c r="U643" s="32" t="s">
        <v>22</v>
      </c>
      <c r="V643" s="32"/>
      <c r="W643" s="43"/>
      <c r="X643" s="43"/>
      <c r="Y643" s="43"/>
      <c r="Z643" s="43"/>
      <c r="AA643" s="43"/>
      <c r="AB643" s="44"/>
      <c r="AC643" s="43"/>
      <c r="AD643" s="43"/>
      <c r="AE643" s="45"/>
      <c r="AF643" s="45"/>
      <c r="AG643" s="45"/>
      <c r="AH643" s="45"/>
      <c r="AI643" s="45"/>
      <c r="AJ643" s="45"/>
      <c r="AK643" s="35"/>
      <c r="AL643" s="42"/>
      <c r="AM643" s="42"/>
      <c r="AN643" s="42"/>
      <c r="AO643" s="42"/>
      <c r="AP643" s="42"/>
      <c r="AQ643" s="42"/>
      <c r="AR643" s="42"/>
      <c r="AS643" s="42"/>
      <c r="AT643" s="42"/>
      <c r="AU643" s="42"/>
      <c r="AV643" s="42"/>
      <c r="AW643" s="42"/>
      <c r="AX643" s="42"/>
      <c r="AY643" s="42"/>
      <c r="AZ643" s="42"/>
      <c r="BA643" s="42"/>
      <c r="BB643" s="42"/>
      <c r="BC643" s="42"/>
      <c r="BD643" s="42"/>
      <c r="BE643" s="42"/>
      <c r="BF643" s="42"/>
      <c r="BG643" s="42"/>
      <c r="BH643" s="42"/>
      <c r="BI643" s="42"/>
      <c r="BJ643" s="42"/>
      <c r="BK643" s="42"/>
      <c r="BL643" s="42"/>
      <c r="BM643" s="42"/>
      <c r="BN643" s="42"/>
      <c r="BO643" s="42"/>
      <c r="BP643" s="42"/>
      <c r="BQ643" s="42"/>
    </row>
    <row r="644" spans="1:69" s="41" customFormat="1" ht="12.75">
      <c r="A644" s="23"/>
      <c r="B644" s="23" t="s">
        <v>1041</v>
      </c>
      <c r="C644" s="24" t="s">
        <v>1042</v>
      </c>
      <c r="D644" s="25" t="s">
        <v>33</v>
      </c>
      <c r="E644" s="26">
        <v>1.68</v>
      </c>
      <c r="F644" s="26">
        <v>1.764</v>
      </c>
      <c r="G644" s="27">
        <v>1.9404</v>
      </c>
      <c r="H644" s="27">
        <v>2.672901</v>
      </c>
      <c r="I644" s="28" t="s">
        <v>17</v>
      </c>
      <c r="J644" s="29">
        <f aca="true" t="shared" si="626" ref="J644:J646">(F644/E644*100)-100</f>
        <v>5</v>
      </c>
      <c r="K644" s="29">
        <f aca="true" t="shared" si="627" ref="K644:K646">(G644/F644*100)-100</f>
        <v>9.999999999999986</v>
      </c>
      <c r="L644" s="30">
        <f aca="true" t="shared" si="628" ref="L644:L646">+G644*1.109</f>
        <v>2.1519036</v>
      </c>
      <c r="M644" s="30">
        <f aca="true" t="shared" si="629" ref="M644:M646">+G644*1.148</f>
        <v>2.2275791999999996</v>
      </c>
      <c r="N644" s="31">
        <f aca="true" t="shared" si="630" ref="N644:N646">+G644*(100+(16.3-J644-K644))/100</f>
        <v>1.9656252</v>
      </c>
      <c r="O644" s="31">
        <f aca="true" t="shared" si="631" ref="O644:O646">+G644*(100+(33-J644-K644))/100</f>
        <v>2.2896720000000004</v>
      </c>
      <c r="P644" s="31">
        <f aca="true" t="shared" si="632" ref="P644:P646">+G644*(100+(67.5+14.5)/2-J644-K644)/100</f>
        <v>2.444904</v>
      </c>
      <c r="Q644" s="31">
        <f aca="true" t="shared" si="633" ref="Q644:Q646">+G644+(G644*0.5)*((67.5+14.5)/2-J644-K644)/100+(G644*0.5)*0.016</f>
        <v>2.2081752</v>
      </c>
      <c r="R644" s="31">
        <f aca="true" t="shared" si="634" ref="R644:R646">+G644*(100+(40.7-J644-K644))/100</f>
        <v>2.4390828</v>
      </c>
      <c r="S644" s="36">
        <f aca="true" t="shared" si="635" ref="S644:S646">+G644+(G644*0.5)*(88.9-J644-K644)/100+(G644*0.5)*0.016</f>
        <v>2.672901</v>
      </c>
      <c r="T644" s="31"/>
      <c r="U644" s="32"/>
      <c r="V644" s="32"/>
      <c r="W644" s="43"/>
      <c r="X644" s="43"/>
      <c r="Y644" s="43"/>
      <c r="Z644" s="43"/>
      <c r="AA644" s="43"/>
      <c r="AB644" s="44"/>
      <c r="AC644" s="43"/>
      <c r="AD644" s="43"/>
      <c r="AE644" s="45"/>
      <c r="AF644" s="45"/>
      <c r="AG644" s="45"/>
      <c r="AH644" s="45"/>
      <c r="AI644" s="45"/>
      <c r="AJ644" s="45"/>
      <c r="AK644" s="35"/>
      <c r="AL644" s="42"/>
      <c r="AM644" s="42"/>
      <c r="AN644" s="42"/>
      <c r="AO644" s="42"/>
      <c r="AP644" s="42"/>
      <c r="AQ644" s="42"/>
      <c r="AR644" s="42"/>
      <c r="AS644" s="42"/>
      <c r="AT644" s="42"/>
      <c r="AU644" s="42"/>
      <c r="AV644" s="42"/>
      <c r="AW644" s="42"/>
      <c r="AX644" s="42"/>
      <c r="AY644" s="42"/>
      <c r="AZ644" s="42"/>
      <c r="BA644" s="42"/>
      <c r="BB644" s="42"/>
      <c r="BC644" s="42"/>
      <c r="BD644" s="42"/>
      <c r="BE644" s="42"/>
      <c r="BF644" s="42"/>
      <c r="BG644" s="42"/>
      <c r="BH644" s="42"/>
      <c r="BI644" s="42"/>
      <c r="BJ644" s="42"/>
      <c r="BK644" s="42"/>
      <c r="BL644" s="42"/>
      <c r="BM644" s="42"/>
      <c r="BN644" s="42"/>
      <c r="BO644" s="42"/>
      <c r="BP644" s="42"/>
      <c r="BQ644" s="42"/>
    </row>
    <row r="645" spans="1:69" s="41" customFormat="1" ht="12.75">
      <c r="A645" s="23"/>
      <c r="B645" s="23" t="s">
        <v>1043</v>
      </c>
      <c r="C645" s="24" t="s">
        <v>1044</v>
      </c>
      <c r="D645" s="25" t="s">
        <v>33</v>
      </c>
      <c r="E645" s="26">
        <v>1.57</v>
      </c>
      <c r="F645" s="26">
        <v>1.6485</v>
      </c>
      <c r="G645" s="27">
        <v>1.81335</v>
      </c>
      <c r="H645" s="27">
        <v>2.497889625</v>
      </c>
      <c r="I645" s="28" t="s">
        <v>17</v>
      </c>
      <c r="J645" s="29">
        <f t="shared" si="626"/>
        <v>5</v>
      </c>
      <c r="K645" s="29">
        <f t="shared" si="627"/>
        <v>9.999999999999986</v>
      </c>
      <c r="L645" s="30">
        <f t="shared" si="628"/>
        <v>2.01100515</v>
      </c>
      <c r="M645" s="30">
        <f t="shared" si="629"/>
        <v>2.0817258</v>
      </c>
      <c r="N645" s="31">
        <f t="shared" si="630"/>
        <v>1.8369235500000003</v>
      </c>
      <c r="O645" s="31">
        <f t="shared" si="631"/>
        <v>2.1397530000000002</v>
      </c>
      <c r="P645" s="31">
        <f t="shared" si="632"/>
        <v>2.2848210000000004</v>
      </c>
      <c r="Q645" s="31">
        <f t="shared" si="633"/>
        <v>2.0635923000000003</v>
      </c>
      <c r="R645" s="31">
        <f t="shared" si="634"/>
        <v>2.27938095</v>
      </c>
      <c r="S645" s="36">
        <f t="shared" si="635"/>
        <v>2.497889625</v>
      </c>
      <c r="T645" s="31"/>
      <c r="U645" s="32"/>
      <c r="V645" s="32"/>
      <c r="W645" s="43"/>
      <c r="X645" s="43"/>
      <c r="Y645" s="43"/>
      <c r="Z645" s="43"/>
      <c r="AA645" s="43"/>
      <c r="AB645" s="44"/>
      <c r="AC645" s="43"/>
      <c r="AD645" s="43"/>
      <c r="AE645" s="45"/>
      <c r="AF645" s="45"/>
      <c r="AG645" s="45"/>
      <c r="AH645" s="45"/>
      <c r="AI645" s="45"/>
      <c r="AJ645" s="45"/>
      <c r="AK645" s="35"/>
      <c r="AL645" s="42"/>
      <c r="AM645" s="42"/>
      <c r="AN645" s="42"/>
      <c r="AO645" s="42"/>
      <c r="AP645" s="42"/>
      <c r="AQ645" s="42"/>
      <c r="AR645" s="42"/>
      <c r="AS645" s="42"/>
      <c r="AT645" s="42"/>
      <c r="AU645" s="42"/>
      <c r="AV645" s="42"/>
      <c r="AW645" s="42"/>
      <c r="AX645" s="42"/>
      <c r="AY645" s="42"/>
      <c r="AZ645" s="42"/>
      <c r="BA645" s="42"/>
      <c r="BB645" s="42"/>
      <c r="BC645" s="42"/>
      <c r="BD645" s="42"/>
      <c r="BE645" s="42"/>
      <c r="BF645" s="42"/>
      <c r="BG645" s="42"/>
      <c r="BH645" s="42"/>
      <c r="BI645" s="42"/>
      <c r="BJ645" s="42"/>
      <c r="BK645" s="42"/>
      <c r="BL645" s="42"/>
      <c r="BM645" s="42"/>
      <c r="BN645" s="42"/>
      <c r="BO645" s="42"/>
      <c r="BP645" s="42"/>
      <c r="BQ645" s="42"/>
    </row>
    <row r="646" spans="1:69" s="41" customFormat="1" ht="12.75">
      <c r="A646" s="23"/>
      <c r="B646" s="23" t="s">
        <v>1045</v>
      </c>
      <c r="C646" s="24" t="s">
        <v>1046</v>
      </c>
      <c r="D646" s="25" t="s">
        <v>33</v>
      </c>
      <c r="E646" s="26">
        <v>0.94</v>
      </c>
      <c r="F646" s="26">
        <v>0.987</v>
      </c>
      <c r="G646" s="27">
        <v>1.0857</v>
      </c>
      <c r="H646" s="27">
        <v>1.49555175</v>
      </c>
      <c r="I646" s="28" t="s">
        <v>17</v>
      </c>
      <c r="J646" s="29">
        <f t="shared" si="626"/>
        <v>5</v>
      </c>
      <c r="K646" s="29">
        <f t="shared" si="627"/>
        <v>10.000000000000014</v>
      </c>
      <c r="L646" s="30">
        <f t="shared" si="628"/>
        <v>1.2040413</v>
      </c>
      <c r="M646" s="30">
        <f t="shared" si="629"/>
        <v>1.2463836</v>
      </c>
      <c r="N646" s="31">
        <f t="shared" si="630"/>
        <v>1.0998141</v>
      </c>
      <c r="O646" s="31">
        <f t="shared" si="631"/>
        <v>1.2811259999999998</v>
      </c>
      <c r="P646" s="31">
        <f t="shared" si="632"/>
        <v>1.367982</v>
      </c>
      <c r="Q646" s="31">
        <f t="shared" si="633"/>
        <v>1.2355266</v>
      </c>
      <c r="R646" s="31">
        <f t="shared" si="634"/>
        <v>1.3647249</v>
      </c>
      <c r="S646" s="36">
        <f t="shared" si="635"/>
        <v>1.49555175</v>
      </c>
      <c r="T646" s="31"/>
      <c r="U646" s="32"/>
      <c r="V646" s="32"/>
      <c r="W646" s="43"/>
      <c r="X646" s="43"/>
      <c r="Y646" s="43"/>
      <c r="Z646" s="43"/>
      <c r="AA646" s="43"/>
      <c r="AB646" s="44"/>
      <c r="AC646" s="43"/>
      <c r="AD646" s="43"/>
      <c r="AE646" s="45"/>
      <c r="AF646" s="45"/>
      <c r="AG646" s="45"/>
      <c r="AH646" s="45"/>
      <c r="AI646" s="45"/>
      <c r="AJ646" s="45"/>
      <c r="AK646" s="35"/>
      <c r="AL646" s="42"/>
      <c r="AM646" s="42"/>
      <c r="AN646" s="42"/>
      <c r="AO646" s="42"/>
      <c r="AP646" s="42"/>
      <c r="AQ646" s="42"/>
      <c r="AR646" s="42"/>
      <c r="AS646" s="42"/>
      <c r="AT646" s="42"/>
      <c r="AU646" s="42"/>
      <c r="AV646" s="42"/>
      <c r="AW646" s="42"/>
      <c r="AX646" s="42"/>
      <c r="AY646" s="42"/>
      <c r="AZ646" s="42"/>
      <c r="BA646" s="42"/>
      <c r="BB646" s="42"/>
      <c r="BC646" s="42"/>
      <c r="BD646" s="42"/>
      <c r="BE646" s="42"/>
      <c r="BF646" s="42"/>
      <c r="BG646" s="42"/>
      <c r="BH646" s="42"/>
      <c r="BI646" s="42"/>
      <c r="BJ646" s="42"/>
      <c r="BK646" s="42"/>
      <c r="BL646" s="42"/>
      <c r="BM646" s="42"/>
      <c r="BN646" s="42"/>
      <c r="BO646" s="42"/>
      <c r="BP646" s="42"/>
      <c r="BQ646" s="42"/>
    </row>
    <row r="647" spans="1:69" s="41" customFormat="1" ht="12.75">
      <c r="A647" s="23" t="s">
        <v>1047</v>
      </c>
      <c r="B647" s="23"/>
      <c r="C647" s="24" t="s">
        <v>1048</v>
      </c>
      <c r="D647" s="38"/>
      <c r="E647" s="26"/>
      <c r="F647" s="26"/>
      <c r="G647" s="27"/>
      <c r="H647" s="27"/>
      <c r="I647" s="18"/>
      <c r="J647" s="39"/>
      <c r="K647" s="39"/>
      <c r="L647" s="30"/>
      <c r="M647" s="30"/>
      <c r="N647" s="31"/>
      <c r="O647" s="31"/>
      <c r="P647" s="31"/>
      <c r="Q647" s="31"/>
      <c r="R647" s="31"/>
      <c r="S647" s="31"/>
      <c r="T647" s="19"/>
      <c r="U647" s="32"/>
      <c r="V647" s="32"/>
      <c r="W647" s="43"/>
      <c r="X647" s="43"/>
      <c r="Y647" s="43"/>
      <c r="Z647" s="43"/>
      <c r="AA647" s="43"/>
      <c r="AB647" s="44"/>
      <c r="AC647" s="43"/>
      <c r="AD647" s="43"/>
      <c r="AE647" s="45"/>
      <c r="AF647" s="45"/>
      <c r="AG647" s="45"/>
      <c r="AH647" s="45"/>
      <c r="AI647" s="45"/>
      <c r="AJ647" s="45"/>
      <c r="AK647" s="35"/>
      <c r="AL647" s="42"/>
      <c r="AM647" s="42"/>
      <c r="AN647" s="42"/>
      <c r="AO647" s="42"/>
      <c r="AP647" s="42"/>
      <c r="AQ647" s="42"/>
      <c r="AR647" s="42"/>
      <c r="AS647" s="42"/>
      <c r="AT647" s="42"/>
      <c r="AU647" s="42"/>
      <c r="AV647" s="42"/>
      <c r="AW647" s="42"/>
      <c r="AX647" s="42"/>
      <c r="AY647" s="42"/>
      <c r="AZ647" s="42"/>
      <c r="BA647" s="42"/>
      <c r="BB647" s="42"/>
      <c r="BC647" s="42"/>
      <c r="BD647" s="42"/>
      <c r="BE647" s="42"/>
      <c r="BF647" s="42"/>
      <c r="BG647" s="42"/>
      <c r="BH647" s="42"/>
      <c r="BI647" s="42"/>
      <c r="BJ647" s="42"/>
      <c r="BK647" s="42"/>
      <c r="BL647" s="42"/>
      <c r="BM647" s="42"/>
      <c r="BN647" s="42"/>
      <c r="BO647" s="42"/>
      <c r="BP647" s="42"/>
      <c r="BQ647" s="42"/>
    </row>
    <row r="648" spans="1:69" s="41" customFormat="1" ht="25.5">
      <c r="A648" s="23"/>
      <c r="B648" s="23" t="s">
        <v>24</v>
      </c>
      <c r="C648" s="24" t="s">
        <v>1049</v>
      </c>
      <c r="D648" s="25" t="s">
        <v>656</v>
      </c>
      <c r="E648" s="26">
        <v>2190.34</v>
      </c>
      <c r="F648" s="26">
        <v>2299.857</v>
      </c>
      <c r="G648" s="27">
        <v>2529.8427</v>
      </c>
      <c r="H648" s="27">
        <v>3484.8583192500005</v>
      </c>
      <c r="I648" s="28" t="s">
        <v>17</v>
      </c>
      <c r="J648" s="29">
        <f aca="true" t="shared" si="636" ref="J648:J649">(F648/E648*100)-100</f>
        <v>4.999999999999986</v>
      </c>
      <c r="K648" s="29">
        <f aca="true" t="shared" si="637" ref="K648:K649">(G648/F648*100)-100</f>
        <v>10.000000000000014</v>
      </c>
      <c r="L648" s="30">
        <f aca="true" t="shared" si="638" ref="L648:L649">+G648*1.109</f>
        <v>2805.5955543</v>
      </c>
      <c r="M648" s="30">
        <f aca="true" t="shared" si="639" ref="M648:M649">+G648*1.148</f>
        <v>2904.2594196</v>
      </c>
      <c r="N648" s="30">
        <f aca="true" t="shared" si="640" ref="N648:N649">+G648*(100+(16.3-J648-K648))/100</f>
        <v>2562.7306551</v>
      </c>
      <c r="O648" s="31">
        <f aca="true" t="shared" si="641" ref="O648:O649">+G648*(100+(33-J648-K648))/100</f>
        <v>2985.214386</v>
      </c>
      <c r="P648" s="30">
        <f aca="true" t="shared" si="642" ref="P648:P649">+G648*(100+(67.5+14.5)/2-J648-K648)/100</f>
        <v>3187.601802</v>
      </c>
      <c r="Q648" s="31">
        <f aca="true" t="shared" si="643" ref="Q648:Q649">+G648+(G648*0.5)*((67.5+14.5)/2-J648-K648)/100+(G648*0.5)*0.016</f>
        <v>2878.9609926000003</v>
      </c>
      <c r="R648" s="31">
        <f aca="true" t="shared" si="644" ref="R648:R649">+G648*(100+(40.7-J648-K648))/100</f>
        <v>3180.0122739000003</v>
      </c>
      <c r="S648" s="36">
        <f aca="true" t="shared" si="645" ref="S648:S649">+G648+(G648*0.5)*(88.9-J648-K648)/100+(G648*0.5)*0.016</f>
        <v>3484.8583192500005</v>
      </c>
      <c r="T648" s="45"/>
      <c r="U648" s="32"/>
      <c r="V648" s="32"/>
      <c r="W648" s="43"/>
      <c r="X648" s="43"/>
      <c r="Y648" s="43"/>
      <c r="Z648" s="43"/>
      <c r="AA648" s="43"/>
      <c r="AB648" s="44"/>
      <c r="AC648" s="43"/>
      <c r="AD648" s="43"/>
      <c r="AE648" s="45"/>
      <c r="AF648" s="45"/>
      <c r="AG648" s="45"/>
      <c r="AH648" s="45"/>
      <c r="AI648" s="45"/>
      <c r="AJ648" s="45"/>
      <c r="AK648" s="35"/>
      <c r="AL648" s="42"/>
      <c r="AM648" s="42"/>
      <c r="AN648" s="42"/>
      <c r="AO648" s="42"/>
      <c r="AP648" s="42"/>
      <c r="AQ648" s="42"/>
      <c r="AR648" s="42"/>
      <c r="AS648" s="42"/>
      <c r="AT648" s="42"/>
      <c r="AU648" s="42"/>
      <c r="AV648" s="42"/>
      <c r="AW648" s="42"/>
      <c r="AX648" s="42"/>
      <c r="AY648" s="42"/>
      <c r="AZ648" s="42"/>
      <c r="BA648" s="42"/>
      <c r="BB648" s="42"/>
      <c r="BC648" s="42"/>
      <c r="BD648" s="42"/>
      <c r="BE648" s="42"/>
      <c r="BF648" s="42"/>
      <c r="BG648" s="42"/>
      <c r="BH648" s="42"/>
      <c r="BI648" s="42"/>
      <c r="BJ648" s="42"/>
      <c r="BK648" s="42"/>
      <c r="BL648" s="42"/>
      <c r="BM648" s="42"/>
      <c r="BN648" s="42"/>
      <c r="BO648" s="42"/>
      <c r="BP648" s="42"/>
      <c r="BQ648" s="42"/>
    </row>
    <row r="649" spans="1:69" s="41" customFormat="1" ht="12.75">
      <c r="A649" s="23"/>
      <c r="B649" s="23" t="s">
        <v>27</v>
      </c>
      <c r="C649" s="24" t="s">
        <v>1050</v>
      </c>
      <c r="D649" s="25" t="s">
        <v>656</v>
      </c>
      <c r="E649" s="26">
        <v>547.59</v>
      </c>
      <c r="F649" s="26">
        <v>574.9695</v>
      </c>
      <c r="G649" s="27">
        <v>632.46645</v>
      </c>
      <c r="H649" s="27">
        <v>719.7468201</v>
      </c>
      <c r="I649" s="28" t="s">
        <v>15</v>
      </c>
      <c r="J649" s="29">
        <f t="shared" si="636"/>
        <v>5</v>
      </c>
      <c r="K649" s="29">
        <f t="shared" si="637"/>
        <v>9.999999999999986</v>
      </c>
      <c r="L649" s="30">
        <f t="shared" si="638"/>
        <v>701.40529305</v>
      </c>
      <c r="M649" s="30">
        <f t="shared" si="639"/>
        <v>726.0714846</v>
      </c>
      <c r="N649" s="30">
        <f t="shared" si="640"/>
        <v>640.68851385</v>
      </c>
      <c r="O649" s="31">
        <f t="shared" si="641"/>
        <v>746.3104110000002</v>
      </c>
      <c r="P649" s="31">
        <f t="shared" si="642"/>
        <v>796.9077270000001</v>
      </c>
      <c r="Q649" s="36">
        <f t="shared" si="643"/>
        <v>719.7468201</v>
      </c>
      <c r="R649" s="31">
        <f t="shared" si="644"/>
        <v>795.0103276500001</v>
      </c>
      <c r="S649" s="31">
        <f t="shared" si="645"/>
        <v>871.2225348750001</v>
      </c>
      <c r="T649" s="45"/>
      <c r="U649" s="32"/>
      <c r="V649" s="32"/>
      <c r="W649" s="43"/>
      <c r="X649" s="43"/>
      <c r="Y649" s="43"/>
      <c r="Z649" s="43"/>
      <c r="AA649" s="43"/>
      <c r="AB649" s="44"/>
      <c r="AC649" s="43"/>
      <c r="AD649" s="43"/>
      <c r="AE649" s="45"/>
      <c r="AF649" s="45"/>
      <c r="AG649" s="45"/>
      <c r="AH649" s="45"/>
      <c r="AI649" s="45"/>
      <c r="AJ649" s="45"/>
      <c r="AK649" s="35"/>
      <c r="AL649" s="42"/>
      <c r="AM649" s="42"/>
      <c r="AN649" s="42"/>
      <c r="AO649" s="42"/>
      <c r="AP649" s="42"/>
      <c r="AQ649" s="42"/>
      <c r="AR649" s="42"/>
      <c r="AS649" s="42"/>
      <c r="AT649" s="42"/>
      <c r="AU649" s="42"/>
      <c r="AV649" s="42"/>
      <c r="AW649" s="42"/>
      <c r="AX649" s="42"/>
      <c r="AY649" s="42"/>
      <c r="AZ649" s="42"/>
      <c r="BA649" s="42"/>
      <c r="BB649" s="42"/>
      <c r="BC649" s="42"/>
      <c r="BD649" s="42"/>
      <c r="BE649" s="42"/>
      <c r="BF649" s="42"/>
      <c r="BG649" s="42"/>
      <c r="BH649" s="42"/>
      <c r="BI649" s="42"/>
      <c r="BJ649" s="42"/>
      <c r="BK649" s="42"/>
      <c r="BL649" s="42"/>
      <c r="BM649" s="42"/>
      <c r="BN649" s="42"/>
      <c r="BO649" s="42"/>
      <c r="BP649" s="42"/>
      <c r="BQ649" s="42"/>
    </row>
    <row r="650" spans="1:69" s="41" customFormat="1" ht="12.75">
      <c r="A650" s="23"/>
      <c r="B650" s="23" t="s">
        <v>29</v>
      </c>
      <c r="C650" s="24" t="s">
        <v>1051</v>
      </c>
      <c r="D650" s="38"/>
      <c r="E650" s="26"/>
      <c r="F650" s="26"/>
      <c r="G650" s="27"/>
      <c r="H650" s="27"/>
      <c r="I650" s="18"/>
      <c r="J650" s="39"/>
      <c r="K650" s="39"/>
      <c r="L650" s="30"/>
      <c r="M650" s="30"/>
      <c r="N650" s="31"/>
      <c r="O650" s="31"/>
      <c r="P650" s="31"/>
      <c r="Q650" s="31"/>
      <c r="R650" s="31"/>
      <c r="S650" s="31"/>
      <c r="T650" s="19"/>
      <c r="U650" s="32"/>
      <c r="V650" s="32"/>
      <c r="W650" s="43"/>
      <c r="X650" s="43"/>
      <c r="Y650" s="43"/>
      <c r="Z650" s="43"/>
      <c r="AA650" s="43"/>
      <c r="AB650" s="44"/>
      <c r="AC650" s="43"/>
      <c r="AD650" s="43"/>
      <c r="AE650" s="45"/>
      <c r="AF650" s="45"/>
      <c r="AG650" s="45"/>
      <c r="AH650" s="45"/>
      <c r="AI650" s="45"/>
      <c r="AJ650" s="45"/>
      <c r="AK650" s="35"/>
      <c r="AL650" s="42"/>
      <c r="AM650" s="42"/>
      <c r="AN650" s="42"/>
      <c r="AO650" s="42"/>
      <c r="AP650" s="42"/>
      <c r="AQ650" s="42"/>
      <c r="AR650" s="42"/>
      <c r="AS650" s="42"/>
      <c r="AT650" s="42"/>
      <c r="AU650" s="42"/>
      <c r="AV650" s="42"/>
      <c r="AW650" s="42"/>
      <c r="AX650" s="42"/>
      <c r="AY650" s="42"/>
      <c r="AZ650" s="42"/>
      <c r="BA650" s="42"/>
      <c r="BB650" s="42"/>
      <c r="BC650" s="42"/>
      <c r="BD650" s="42"/>
      <c r="BE650" s="42"/>
      <c r="BF650" s="42"/>
      <c r="BG650" s="42"/>
      <c r="BH650" s="42"/>
      <c r="BI650" s="42"/>
      <c r="BJ650" s="42"/>
      <c r="BK650" s="42"/>
      <c r="BL650" s="42"/>
      <c r="BM650" s="42"/>
      <c r="BN650" s="42"/>
      <c r="BO650" s="42"/>
      <c r="BP650" s="42"/>
      <c r="BQ650" s="42"/>
    </row>
    <row r="651" spans="1:69" s="41" customFormat="1" ht="12.75">
      <c r="A651" s="23"/>
      <c r="B651" s="23" t="s">
        <v>31</v>
      </c>
      <c r="C651" s="24" t="s">
        <v>1052</v>
      </c>
      <c r="D651" s="25" t="s">
        <v>26</v>
      </c>
      <c r="E651" s="26">
        <v>11.81</v>
      </c>
      <c r="F651" s="26">
        <v>12.4005</v>
      </c>
      <c r="G651" s="27">
        <v>13.64055</v>
      </c>
      <c r="H651" s="27">
        <v>14.956863074999998</v>
      </c>
      <c r="I651" s="28" t="s">
        <v>100</v>
      </c>
      <c r="J651" s="29">
        <f aca="true" t="shared" si="646" ref="J651:J660">(F651/E651*100)-100</f>
        <v>4.999999999999986</v>
      </c>
      <c r="K651" s="29">
        <f aca="true" t="shared" si="647" ref="K651:K660">(G651/F651*100)-100</f>
        <v>10.000000000000014</v>
      </c>
      <c r="L651" s="30">
        <f aca="true" t="shared" si="648" ref="L651:L660">+G651*1.109</f>
        <v>15.127369949999999</v>
      </c>
      <c r="M651" s="30">
        <f aca="true" t="shared" si="649" ref="M651:M660">+G651*1.148</f>
        <v>15.659351399999998</v>
      </c>
      <c r="N651" s="31">
        <f aca="true" t="shared" si="650" ref="N651:N660">+G651*(100+(16.3-J651-K651))/100</f>
        <v>13.81787715</v>
      </c>
      <c r="O651" s="31">
        <f aca="true" t="shared" si="651" ref="O651:O660">+G651*(100+(33-J651-K651))/100</f>
        <v>16.095848999999998</v>
      </c>
      <c r="P651" s="31">
        <f aca="true" t="shared" si="652" ref="P651:P660">+G651*(100+(67.5+14.5)/2-J651-K651)/100</f>
        <v>17.187092999999997</v>
      </c>
      <c r="Q651" s="31">
        <f aca="true" t="shared" si="653" ref="Q651:Q660">+G651+(G651*0.5)*((67.5+14.5)/2-J651-K651)/100+(G651*0.5)*0.016</f>
        <v>15.5229459</v>
      </c>
      <c r="R651" s="31">
        <f aca="true" t="shared" si="654" ref="R651:R660">+G651*(100+(40.7-J651-K651))/100</f>
        <v>17.14617135</v>
      </c>
      <c r="S651" s="31">
        <f aca="true" t="shared" si="655" ref="S651:S660">+G651+(G651*0.5)*(88.9-J651-K651)/100+(G651*0.5)*0.016</f>
        <v>18.789857624999996</v>
      </c>
      <c r="T651" s="36">
        <f aca="true" t="shared" si="656" ref="T651:T660">+N651*50/100+O651*50/100</f>
        <v>14.956863074999998</v>
      </c>
      <c r="U651" s="32"/>
      <c r="V651" s="32"/>
      <c r="W651" s="43"/>
      <c r="X651" s="43"/>
      <c r="Y651" s="43"/>
      <c r="Z651" s="43"/>
      <c r="AA651" s="43"/>
      <c r="AB651" s="44"/>
      <c r="AC651" s="43"/>
      <c r="AD651" s="43"/>
      <c r="AE651" s="45"/>
      <c r="AF651" s="45"/>
      <c r="AG651" s="45"/>
      <c r="AH651" s="45"/>
      <c r="AI651" s="45"/>
      <c r="AJ651" s="45"/>
      <c r="AK651" s="35"/>
      <c r="AL651" s="42"/>
      <c r="AM651" s="42"/>
      <c r="AN651" s="42"/>
      <c r="AO651" s="42"/>
      <c r="AP651" s="42"/>
      <c r="AQ651" s="42"/>
      <c r="AR651" s="42"/>
      <c r="AS651" s="42"/>
      <c r="AT651" s="42"/>
      <c r="AU651" s="42"/>
      <c r="AV651" s="42"/>
      <c r="AW651" s="42"/>
      <c r="AX651" s="42"/>
      <c r="AY651" s="42"/>
      <c r="AZ651" s="42"/>
      <c r="BA651" s="42"/>
      <c r="BB651" s="42"/>
      <c r="BC651" s="42"/>
      <c r="BD651" s="42"/>
      <c r="BE651" s="42"/>
      <c r="BF651" s="42"/>
      <c r="BG651" s="42"/>
      <c r="BH651" s="42"/>
      <c r="BI651" s="42"/>
      <c r="BJ651" s="42"/>
      <c r="BK651" s="42"/>
      <c r="BL651" s="42"/>
      <c r="BM651" s="42"/>
      <c r="BN651" s="42"/>
      <c r="BO651" s="42"/>
      <c r="BP651" s="42"/>
      <c r="BQ651" s="42"/>
    </row>
    <row r="652" spans="1:69" s="41" customFormat="1" ht="12.75">
      <c r="A652" s="23"/>
      <c r="B652" s="23" t="s">
        <v>34</v>
      </c>
      <c r="C652" s="24" t="s">
        <v>1053</v>
      </c>
      <c r="D652" s="25" t="s">
        <v>26</v>
      </c>
      <c r="E652" s="26">
        <v>5.9</v>
      </c>
      <c r="F652" s="26">
        <v>6.195</v>
      </c>
      <c r="G652" s="27">
        <v>6.8145</v>
      </c>
      <c r="H652" s="27">
        <v>7.472099250000001</v>
      </c>
      <c r="I652" s="28" t="s">
        <v>100</v>
      </c>
      <c r="J652" s="29">
        <f t="shared" si="646"/>
        <v>5</v>
      </c>
      <c r="K652" s="29">
        <f t="shared" si="647"/>
        <v>9.999999999999986</v>
      </c>
      <c r="L652" s="30">
        <f t="shared" si="648"/>
        <v>7.5572805</v>
      </c>
      <c r="M652" s="30">
        <f t="shared" si="649"/>
        <v>7.823045999999999</v>
      </c>
      <c r="N652" s="31">
        <f t="shared" si="650"/>
        <v>6.9030885</v>
      </c>
      <c r="O652" s="31">
        <f t="shared" si="651"/>
        <v>8.041110000000002</v>
      </c>
      <c r="P652" s="31">
        <f t="shared" si="652"/>
        <v>8.58627</v>
      </c>
      <c r="Q652" s="31">
        <f t="shared" si="653"/>
        <v>7.754900999999999</v>
      </c>
      <c r="R652" s="31">
        <f t="shared" si="654"/>
        <v>8.5658265</v>
      </c>
      <c r="S652" s="31">
        <f t="shared" si="655"/>
        <v>9.38697375</v>
      </c>
      <c r="T652" s="36">
        <f t="shared" si="656"/>
        <v>7.472099250000001</v>
      </c>
      <c r="U652" s="32"/>
      <c r="V652" s="32"/>
      <c r="W652" s="43"/>
      <c r="X652" s="43"/>
      <c r="Y652" s="43"/>
      <c r="Z652" s="43"/>
      <c r="AA652" s="43"/>
      <c r="AB652" s="44"/>
      <c r="AC652" s="43"/>
      <c r="AD652" s="43"/>
      <c r="AE652" s="45"/>
      <c r="AF652" s="45"/>
      <c r="AG652" s="45"/>
      <c r="AH652" s="45"/>
      <c r="AI652" s="45"/>
      <c r="AJ652" s="45"/>
      <c r="AK652" s="35"/>
      <c r="AL652" s="42"/>
      <c r="AM652" s="42"/>
      <c r="AN652" s="42"/>
      <c r="AO652" s="42"/>
      <c r="AP652" s="42"/>
      <c r="AQ652" s="42"/>
      <c r="AR652" s="42"/>
      <c r="AS652" s="42"/>
      <c r="AT652" s="42"/>
      <c r="AU652" s="42"/>
      <c r="AV652" s="42"/>
      <c r="AW652" s="42"/>
      <c r="AX652" s="42"/>
      <c r="AY652" s="42"/>
      <c r="AZ652" s="42"/>
      <c r="BA652" s="42"/>
      <c r="BB652" s="42"/>
      <c r="BC652" s="42"/>
      <c r="BD652" s="42"/>
      <c r="BE652" s="42"/>
      <c r="BF652" s="42"/>
      <c r="BG652" s="42"/>
      <c r="BH652" s="42"/>
      <c r="BI652" s="42"/>
      <c r="BJ652" s="42"/>
      <c r="BK652" s="42"/>
      <c r="BL652" s="42"/>
      <c r="BM652" s="42"/>
      <c r="BN652" s="42"/>
      <c r="BO652" s="42"/>
      <c r="BP652" s="42"/>
      <c r="BQ652" s="42"/>
    </row>
    <row r="653" spans="1:90" ht="12.75">
      <c r="A653" s="23"/>
      <c r="B653" s="23" t="s">
        <v>36</v>
      </c>
      <c r="C653" s="24" t="s">
        <v>1054</v>
      </c>
      <c r="D653" s="25" t="s">
        <v>26</v>
      </c>
      <c r="E653" s="26">
        <v>6.5</v>
      </c>
      <c r="F653" s="26">
        <v>6.825</v>
      </c>
      <c r="G653" s="27">
        <v>7.5075</v>
      </c>
      <c r="H653" s="27">
        <v>8.231973749999998</v>
      </c>
      <c r="I653" s="28" t="s">
        <v>100</v>
      </c>
      <c r="J653" s="29">
        <f t="shared" si="646"/>
        <v>5</v>
      </c>
      <c r="K653" s="29">
        <f t="shared" si="647"/>
        <v>10.000000000000014</v>
      </c>
      <c r="L653" s="30">
        <f t="shared" si="648"/>
        <v>8.3258175</v>
      </c>
      <c r="M653" s="30">
        <f t="shared" si="649"/>
        <v>8.61861</v>
      </c>
      <c r="N653" s="31">
        <f t="shared" si="650"/>
        <v>7.605097499999999</v>
      </c>
      <c r="O653" s="31">
        <f t="shared" si="651"/>
        <v>8.858849999999999</v>
      </c>
      <c r="P653" s="31">
        <f t="shared" si="652"/>
        <v>9.459449999999999</v>
      </c>
      <c r="Q653" s="31">
        <f t="shared" si="653"/>
        <v>8.543535</v>
      </c>
      <c r="R653" s="31">
        <f t="shared" si="654"/>
        <v>9.4369275</v>
      </c>
      <c r="S653" s="31">
        <f t="shared" si="655"/>
        <v>10.34158125</v>
      </c>
      <c r="T653" s="36">
        <f t="shared" si="656"/>
        <v>8.231973749999998</v>
      </c>
      <c r="U653" s="32"/>
      <c r="V653" s="32"/>
      <c r="W653" s="43"/>
      <c r="X653" s="43"/>
      <c r="Y653" s="43"/>
      <c r="Z653" s="43"/>
      <c r="AA653" s="43"/>
      <c r="AB653" s="44"/>
      <c r="AC653" s="43"/>
      <c r="AD653" s="43"/>
      <c r="AE653" s="45"/>
      <c r="AF653" s="45"/>
      <c r="AG653" s="45"/>
      <c r="AH653" s="45"/>
      <c r="AI653" s="45"/>
      <c r="AJ653" s="45"/>
      <c r="AK653" s="35"/>
      <c r="AL653" s="42"/>
      <c r="AM653" s="42"/>
      <c r="AN653" s="42"/>
      <c r="AO653" s="42"/>
      <c r="AP653" s="42"/>
      <c r="AQ653" s="42"/>
      <c r="AR653" s="42"/>
      <c r="AS653" s="42"/>
      <c r="AT653" s="42"/>
      <c r="AU653" s="42"/>
      <c r="AV653" s="42"/>
      <c r="AW653" s="42"/>
      <c r="AX653" s="42"/>
      <c r="AY653" s="42"/>
      <c r="AZ653" s="42"/>
      <c r="BA653" s="42"/>
      <c r="BB653" s="42"/>
      <c r="BC653" s="42"/>
      <c r="BD653" s="42"/>
      <c r="BE653" s="42"/>
      <c r="BF653" s="42"/>
      <c r="BG653" s="42"/>
      <c r="BH653" s="42"/>
      <c r="BI653" s="42"/>
      <c r="BJ653" s="42"/>
      <c r="BK653" s="42"/>
      <c r="BL653" s="42"/>
      <c r="BM653" s="42"/>
      <c r="BN653" s="42"/>
      <c r="BO653" s="42"/>
      <c r="BP653" s="42"/>
      <c r="BQ653" s="42"/>
      <c r="BR653" s="41"/>
      <c r="BS653" s="41"/>
      <c r="BT653" s="41"/>
      <c r="BU653" s="41"/>
      <c r="BV653" s="41"/>
      <c r="BW653" s="41"/>
      <c r="BX653" s="41"/>
      <c r="BY653" s="41"/>
      <c r="BZ653" s="41"/>
      <c r="CA653" s="41"/>
      <c r="CB653" s="41"/>
      <c r="CC653" s="41"/>
      <c r="CD653" s="41"/>
      <c r="CE653" s="41"/>
      <c r="CF653" s="41"/>
      <c r="CG653" s="41"/>
      <c r="CH653" s="41"/>
      <c r="CI653" s="41"/>
      <c r="CJ653" s="41"/>
      <c r="CK653" s="41"/>
      <c r="CL653" s="41"/>
    </row>
    <row r="654" spans="1:70" ht="12.75">
      <c r="A654" s="23"/>
      <c r="B654" s="23" t="s">
        <v>38</v>
      </c>
      <c r="C654" s="24" t="s">
        <v>1055</v>
      </c>
      <c r="D654" s="25" t="s">
        <v>26</v>
      </c>
      <c r="E654" s="26">
        <v>3.54</v>
      </c>
      <c r="F654" s="26">
        <v>3.717</v>
      </c>
      <c r="G654" s="27">
        <v>4.0887</v>
      </c>
      <c r="H654" s="27">
        <v>4.48325955</v>
      </c>
      <c r="I654" s="28" t="s">
        <v>100</v>
      </c>
      <c r="J654" s="29">
        <f t="shared" si="646"/>
        <v>5</v>
      </c>
      <c r="K654" s="29">
        <f t="shared" si="647"/>
        <v>10.000000000000014</v>
      </c>
      <c r="L654" s="30">
        <f t="shared" si="648"/>
        <v>4.534368300000001</v>
      </c>
      <c r="M654" s="30">
        <f t="shared" si="649"/>
        <v>4.6938276</v>
      </c>
      <c r="N654" s="31">
        <f t="shared" si="650"/>
        <v>4.1418531</v>
      </c>
      <c r="O654" s="31">
        <f t="shared" si="651"/>
        <v>4.824666</v>
      </c>
      <c r="P654" s="31">
        <f t="shared" si="652"/>
        <v>5.151762</v>
      </c>
      <c r="Q654" s="31">
        <f t="shared" si="653"/>
        <v>4.652940600000001</v>
      </c>
      <c r="R654" s="31">
        <f t="shared" si="654"/>
        <v>5.139495899999999</v>
      </c>
      <c r="S654" s="31">
        <f t="shared" si="655"/>
        <v>5.63218425</v>
      </c>
      <c r="T654" s="36">
        <f t="shared" si="656"/>
        <v>4.48325955</v>
      </c>
      <c r="U654" s="32"/>
      <c r="V654" s="32"/>
      <c r="W654" s="43"/>
      <c r="X654" s="43"/>
      <c r="Y654" s="43"/>
      <c r="Z654" s="43"/>
      <c r="AA654" s="43"/>
      <c r="AB654" s="44"/>
      <c r="AC654" s="43"/>
      <c r="AD654" s="43"/>
      <c r="AE654" s="45"/>
      <c r="AF654" s="45"/>
      <c r="AG654" s="45"/>
      <c r="AH654" s="45"/>
      <c r="AI654" s="45"/>
      <c r="AJ654" s="45"/>
      <c r="AK654" s="35"/>
      <c r="AL654" s="42"/>
      <c r="AM654" s="42"/>
      <c r="AN654" s="42"/>
      <c r="AO654" s="42"/>
      <c r="AP654" s="42"/>
      <c r="AQ654" s="42"/>
      <c r="AR654" s="42"/>
      <c r="AS654" s="42"/>
      <c r="AT654" s="42"/>
      <c r="AU654" s="42"/>
      <c r="BR654" s="6"/>
    </row>
    <row r="655" spans="1:70" ht="12.75">
      <c r="A655" s="23"/>
      <c r="B655" s="23" t="s">
        <v>40</v>
      </c>
      <c r="C655" s="24" t="s">
        <v>1056</v>
      </c>
      <c r="D655" s="25" t="s">
        <v>26</v>
      </c>
      <c r="E655" s="26">
        <v>18.5</v>
      </c>
      <c r="F655" s="26">
        <v>19.425</v>
      </c>
      <c r="G655" s="27">
        <v>21.3675</v>
      </c>
      <c r="H655" s="27">
        <v>23.429463750000004</v>
      </c>
      <c r="I655" s="28" t="s">
        <v>100</v>
      </c>
      <c r="J655" s="29">
        <f t="shared" si="646"/>
        <v>5</v>
      </c>
      <c r="K655" s="29">
        <f t="shared" si="647"/>
        <v>9.999999999999986</v>
      </c>
      <c r="L655" s="30">
        <f t="shared" si="648"/>
        <v>23.6965575</v>
      </c>
      <c r="M655" s="30">
        <f t="shared" si="649"/>
        <v>24.529889999999998</v>
      </c>
      <c r="N655" s="31">
        <f t="shared" si="650"/>
        <v>21.645277500000002</v>
      </c>
      <c r="O655" s="31">
        <f t="shared" si="651"/>
        <v>25.21365</v>
      </c>
      <c r="P655" s="31">
        <f t="shared" si="652"/>
        <v>26.923050000000003</v>
      </c>
      <c r="Q655" s="31">
        <f t="shared" si="653"/>
        <v>24.316215000000003</v>
      </c>
      <c r="R655" s="31">
        <f t="shared" si="654"/>
        <v>26.858947500000003</v>
      </c>
      <c r="S655" s="31">
        <f t="shared" si="655"/>
        <v>29.433731250000005</v>
      </c>
      <c r="T655" s="36">
        <f t="shared" si="656"/>
        <v>23.429463750000004</v>
      </c>
      <c r="U655" s="32"/>
      <c r="V655" s="32"/>
      <c r="W655" s="43"/>
      <c r="X655" s="43"/>
      <c r="Y655" s="43"/>
      <c r="Z655" s="43"/>
      <c r="AA655" s="43"/>
      <c r="AB655" s="44"/>
      <c r="AC655" s="43"/>
      <c r="AD655" s="43"/>
      <c r="AE655" s="45"/>
      <c r="AF655" s="45"/>
      <c r="AG655" s="45"/>
      <c r="AH655" s="45"/>
      <c r="AI655" s="45"/>
      <c r="AJ655" s="45"/>
      <c r="AK655" s="35"/>
      <c r="AL655" s="42"/>
      <c r="AM655" s="42"/>
      <c r="AN655" s="42"/>
      <c r="AO655" s="42"/>
      <c r="AP655" s="42"/>
      <c r="AQ655" s="42"/>
      <c r="AR655" s="42"/>
      <c r="AS655" s="42"/>
      <c r="AT655" s="42"/>
      <c r="AU655" s="42"/>
      <c r="BR655" s="6"/>
    </row>
    <row r="656" spans="1:70" ht="12.75">
      <c r="A656" s="23"/>
      <c r="B656" s="23" t="s">
        <v>104</v>
      </c>
      <c r="C656" s="24" t="s">
        <v>1057</v>
      </c>
      <c r="D656" s="25" t="s">
        <v>26</v>
      </c>
      <c r="E656" s="26">
        <v>11.81</v>
      </c>
      <c r="F656" s="26">
        <v>12.4005</v>
      </c>
      <c r="G656" s="27">
        <v>13.64055</v>
      </c>
      <c r="H656" s="27">
        <v>14.956863074999998</v>
      </c>
      <c r="I656" s="28" t="s">
        <v>100</v>
      </c>
      <c r="J656" s="29">
        <f t="shared" si="646"/>
        <v>4.999999999999986</v>
      </c>
      <c r="K656" s="29">
        <f t="shared" si="647"/>
        <v>10.000000000000014</v>
      </c>
      <c r="L656" s="30">
        <f t="shared" si="648"/>
        <v>15.127369949999999</v>
      </c>
      <c r="M656" s="30">
        <f t="shared" si="649"/>
        <v>15.659351399999998</v>
      </c>
      <c r="N656" s="31">
        <f t="shared" si="650"/>
        <v>13.81787715</v>
      </c>
      <c r="O656" s="31">
        <f t="shared" si="651"/>
        <v>16.095848999999998</v>
      </c>
      <c r="P656" s="31">
        <f t="shared" si="652"/>
        <v>17.187092999999997</v>
      </c>
      <c r="Q656" s="31">
        <f t="shared" si="653"/>
        <v>15.5229459</v>
      </c>
      <c r="R656" s="31">
        <f t="shared" si="654"/>
        <v>17.14617135</v>
      </c>
      <c r="S656" s="31">
        <f t="shared" si="655"/>
        <v>18.789857624999996</v>
      </c>
      <c r="T656" s="36">
        <f t="shared" si="656"/>
        <v>14.956863074999998</v>
      </c>
      <c r="U656" s="32"/>
      <c r="V656" s="32"/>
      <c r="W656" s="43"/>
      <c r="X656" s="43"/>
      <c r="Y656" s="43"/>
      <c r="Z656" s="43"/>
      <c r="AA656" s="43"/>
      <c r="AB656" s="44"/>
      <c r="AC656" s="43"/>
      <c r="AD656" s="43"/>
      <c r="AE656" s="45"/>
      <c r="AF656" s="45"/>
      <c r="AG656" s="45"/>
      <c r="AH656" s="45"/>
      <c r="AI656" s="45"/>
      <c r="AJ656" s="45"/>
      <c r="AK656" s="35"/>
      <c r="BR656" s="6"/>
    </row>
    <row r="657" spans="1:70" ht="12.75">
      <c r="A657" s="23"/>
      <c r="B657" s="23" t="s">
        <v>106</v>
      </c>
      <c r="C657" s="24" t="s">
        <v>1058</v>
      </c>
      <c r="D657" s="25" t="s">
        <v>26</v>
      </c>
      <c r="E657" s="26">
        <v>5.9</v>
      </c>
      <c r="F657" s="26">
        <v>6.195</v>
      </c>
      <c r="G657" s="27">
        <v>6.8145</v>
      </c>
      <c r="H657" s="27">
        <v>7.472099250000001</v>
      </c>
      <c r="I657" s="28" t="s">
        <v>100</v>
      </c>
      <c r="J657" s="29">
        <f t="shared" si="646"/>
        <v>5</v>
      </c>
      <c r="K657" s="29">
        <f t="shared" si="647"/>
        <v>9.999999999999986</v>
      </c>
      <c r="L657" s="30">
        <f t="shared" si="648"/>
        <v>7.5572805</v>
      </c>
      <c r="M657" s="30">
        <f t="shared" si="649"/>
        <v>7.823045999999999</v>
      </c>
      <c r="N657" s="31">
        <f t="shared" si="650"/>
        <v>6.9030885</v>
      </c>
      <c r="O657" s="31">
        <f t="shared" si="651"/>
        <v>8.041110000000002</v>
      </c>
      <c r="P657" s="31">
        <f t="shared" si="652"/>
        <v>8.58627</v>
      </c>
      <c r="Q657" s="31">
        <f t="shared" si="653"/>
        <v>7.754900999999999</v>
      </c>
      <c r="R657" s="31">
        <f t="shared" si="654"/>
        <v>8.5658265</v>
      </c>
      <c r="S657" s="31">
        <f t="shared" si="655"/>
        <v>9.38697375</v>
      </c>
      <c r="T657" s="36">
        <f t="shared" si="656"/>
        <v>7.472099250000001</v>
      </c>
      <c r="U657" s="32"/>
      <c r="V657" s="32"/>
      <c r="W657" s="43"/>
      <c r="X657" s="43"/>
      <c r="Y657" s="43"/>
      <c r="Z657" s="43"/>
      <c r="AA657" s="43"/>
      <c r="AB657" s="44"/>
      <c r="AC657" s="43"/>
      <c r="AD657" s="43"/>
      <c r="AE657" s="45"/>
      <c r="AF657" s="45"/>
      <c r="AG657" s="45"/>
      <c r="AH657" s="45"/>
      <c r="AI657" s="45"/>
      <c r="AJ657" s="45"/>
      <c r="AK657" s="35"/>
      <c r="BR657" s="6"/>
    </row>
    <row r="658" spans="1:70" ht="12.75">
      <c r="A658" s="23"/>
      <c r="B658" s="23" t="s">
        <v>107</v>
      </c>
      <c r="C658" s="24" t="s">
        <v>1059</v>
      </c>
      <c r="D658" s="25" t="s">
        <v>982</v>
      </c>
      <c r="E658" s="26">
        <v>1.31</v>
      </c>
      <c r="F658" s="26">
        <v>1.3755</v>
      </c>
      <c r="G658" s="27">
        <v>1.51305</v>
      </c>
      <c r="H658" s="27">
        <v>1.6590593249999999</v>
      </c>
      <c r="I658" s="28" t="s">
        <v>100</v>
      </c>
      <c r="J658" s="29">
        <f t="shared" si="646"/>
        <v>4.999999999999986</v>
      </c>
      <c r="K658" s="29">
        <f t="shared" si="647"/>
        <v>10.000000000000014</v>
      </c>
      <c r="L658" s="30">
        <f t="shared" si="648"/>
        <v>1.67797245</v>
      </c>
      <c r="M658" s="30">
        <f t="shared" si="649"/>
        <v>1.7369814</v>
      </c>
      <c r="N658" s="31">
        <f t="shared" si="650"/>
        <v>1.53271965</v>
      </c>
      <c r="O658" s="31">
        <f t="shared" si="651"/>
        <v>1.785399</v>
      </c>
      <c r="P658" s="31">
        <f t="shared" si="652"/>
        <v>1.9064429999999999</v>
      </c>
      <c r="Q658" s="31">
        <f t="shared" si="653"/>
        <v>1.7218509</v>
      </c>
      <c r="R658" s="31">
        <f t="shared" si="654"/>
        <v>1.9019038499999998</v>
      </c>
      <c r="S658" s="31">
        <f t="shared" si="655"/>
        <v>2.084226375</v>
      </c>
      <c r="T658" s="36">
        <f t="shared" si="656"/>
        <v>1.6590593249999999</v>
      </c>
      <c r="U658" s="32"/>
      <c r="V658" s="32"/>
      <c r="W658" s="43"/>
      <c r="X658" s="43"/>
      <c r="Y658" s="43"/>
      <c r="Z658" s="43"/>
      <c r="AA658" s="43"/>
      <c r="AB658" s="44"/>
      <c r="AC658" s="43"/>
      <c r="AD658" s="43"/>
      <c r="AE658" s="45"/>
      <c r="AF658" s="45"/>
      <c r="AG658" s="45"/>
      <c r="AH658" s="45"/>
      <c r="AI658" s="45"/>
      <c r="AJ658" s="45"/>
      <c r="AK658" s="35"/>
      <c r="BR658" s="6"/>
    </row>
    <row r="659" spans="1:70" ht="12.75">
      <c r="A659" s="23"/>
      <c r="B659" s="23" t="s">
        <v>108</v>
      </c>
      <c r="C659" s="24" t="s">
        <v>1060</v>
      </c>
      <c r="D659" s="25" t="s">
        <v>982</v>
      </c>
      <c r="E659" s="26">
        <v>2.95</v>
      </c>
      <c r="F659" s="26">
        <v>3.0975</v>
      </c>
      <c r="G659" s="27">
        <v>3.40725</v>
      </c>
      <c r="H659" s="27">
        <v>3.7360496250000006</v>
      </c>
      <c r="I659" s="28" t="s">
        <v>100</v>
      </c>
      <c r="J659" s="29">
        <f t="shared" si="646"/>
        <v>5</v>
      </c>
      <c r="K659" s="29">
        <f t="shared" si="647"/>
        <v>9.999999999999986</v>
      </c>
      <c r="L659" s="30">
        <f t="shared" si="648"/>
        <v>3.77864025</v>
      </c>
      <c r="M659" s="30">
        <f t="shared" si="649"/>
        <v>3.9115229999999994</v>
      </c>
      <c r="N659" s="31">
        <f t="shared" si="650"/>
        <v>3.45154425</v>
      </c>
      <c r="O659" s="31">
        <f t="shared" si="651"/>
        <v>4.020555000000001</v>
      </c>
      <c r="P659" s="31">
        <f t="shared" si="652"/>
        <v>4.293135</v>
      </c>
      <c r="Q659" s="31">
        <f t="shared" si="653"/>
        <v>3.8774504999999997</v>
      </c>
      <c r="R659" s="31">
        <f t="shared" si="654"/>
        <v>4.28291325</v>
      </c>
      <c r="S659" s="31">
        <f t="shared" si="655"/>
        <v>4.693486875</v>
      </c>
      <c r="T659" s="36">
        <f t="shared" si="656"/>
        <v>3.7360496250000006</v>
      </c>
      <c r="U659" s="32"/>
      <c r="V659" s="32"/>
      <c r="W659" s="43"/>
      <c r="X659" s="43"/>
      <c r="Y659" s="43"/>
      <c r="Z659" s="43"/>
      <c r="AA659" s="43"/>
      <c r="AB659" s="44"/>
      <c r="AC659" s="43"/>
      <c r="AD659" s="43"/>
      <c r="AE659" s="45"/>
      <c r="AF659" s="45"/>
      <c r="AG659" s="45"/>
      <c r="AH659" s="45"/>
      <c r="AI659" s="45"/>
      <c r="AJ659" s="45"/>
      <c r="AK659" s="35"/>
      <c r="BR659" s="6"/>
    </row>
    <row r="660" spans="1:70" ht="12.75">
      <c r="A660" s="23"/>
      <c r="B660" s="23" t="s">
        <v>109</v>
      </c>
      <c r="C660" s="24" t="s">
        <v>1061</v>
      </c>
      <c r="D660" s="25" t="s">
        <v>982</v>
      </c>
      <c r="E660" s="26">
        <v>2.08</v>
      </c>
      <c r="F660" s="26">
        <v>2.184</v>
      </c>
      <c r="G660" s="27">
        <v>2.4024</v>
      </c>
      <c r="H660" s="27">
        <v>2.6342316000000006</v>
      </c>
      <c r="I660" s="28" t="s">
        <v>100</v>
      </c>
      <c r="J660" s="29">
        <f t="shared" si="646"/>
        <v>5</v>
      </c>
      <c r="K660" s="29">
        <f t="shared" si="647"/>
        <v>9.999999999999986</v>
      </c>
      <c r="L660" s="30">
        <f t="shared" si="648"/>
        <v>2.6642616</v>
      </c>
      <c r="M660" s="30">
        <f t="shared" si="649"/>
        <v>2.7579552</v>
      </c>
      <c r="N660" s="31">
        <f t="shared" si="650"/>
        <v>2.4336312</v>
      </c>
      <c r="O660" s="31">
        <f t="shared" si="651"/>
        <v>2.8348320000000005</v>
      </c>
      <c r="P660" s="31">
        <f t="shared" si="652"/>
        <v>3.027024000000001</v>
      </c>
      <c r="Q660" s="31">
        <f t="shared" si="653"/>
        <v>2.7339312000000007</v>
      </c>
      <c r="R660" s="31">
        <f t="shared" si="654"/>
        <v>3.0198168000000005</v>
      </c>
      <c r="S660" s="31">
        <f t="shared" si="655"/>
        <v>3.3093060000000007</v>
      </c>
      <c r="T660" s="36">
        <f t="shared" si="656"/>
        <v>2.6342316000000006</v>
      </c>
      <c r="U660" s="32"/>
      <c r="V660" s="32"/>
      <c r="W660" s="43"/>
      <c r="X660" s="43"/>
      <c r="Y660" s="43"/>
      <c r="Z660" s="43"/>
      <c r="AA660" s="43"/>
      <c r="AB660" s="44"/>
      <c r="AC660" s="43"/>
      <c r="AD660" s="43"/>
      <c r="AE660" s="45"/>
      <c r="AF660" s="45"/>
      <c r="AG660" s="45"/>
      <c r="AH660" s="45"/>
      <c r="AI660" s="45"/>
      <c r="AJ660" s="45"/>
      <c r="AK660" s="35"/>
      <c r="BR660" s="6"/>
    </row>
    <row r="661" spans="1:70" ht="51">
      <c r="A661" s="23"/>
      <c r="B661" s="23" t="s">
        <v>110</v>
      </c>
      <c r="C661" s="24" t="s">
        <v>1062</v>
      </c>
      <c r="D661" s="38"/>
      <c r="E661" s="26"/>
      <c r="F661" s="26"/>
      <c r="G661" s="27"/>
      <c r="H661" s="27"/>
      <c r="I661" s="18"/>
      <c r="J661" s="39"/>
      <c r="K661" s="39"/>
      <c r="L661" s="30"/>
      <c r="M661" s="30"/>
      <c r="N661" s="31"/>
      <c r="O661" s="31"/>
      <c r="P661" s="31"/>
      <c r="Q661" s="31"/>
      <c r="R661" s="31"/>
      <c r="S661" s="31"/>
      <c r="T661" s="19"/>
      <c r="U661" s="32" t="s">
        <v>22</v>
      </c>
      <c r="V661" s="32"/>
      <c r="W661" s="43"/>
      <c r="X661" s="43"/>
      <c r="Y661" s="43"/>
      <c r="Z661" s="43"/>
      <c r="AA661" s="43"/>
      <c r="AB661" s="44"/>
      <c r="AC661" s="43"/>
      <c r="AD661" s="43"/>
      <c r="AE661" s="45"/>
      <c r="AF661" s="45"/>
      <c r="AG661" s="45"/>
      <c r="AH661" s="45"/>
      <c r="AI661" s="45"/>
      <c r="AJ661" s="45"/>
      <c r="AK661" s="35"/>
      <c r="BR661" s="6"/>
    </row>
    <row r="662" spans="1:70" ht="12.75">
      <c r="A662" s="23"/>
      <c r="B662" s="23" t="s">
        <v>112</v>
      </c>
      <c r="C662" s="24" t="s">
        <v>1063</v>
      </c>
      <c r="D662" s="25" t="s">
        <v>26</v>
      </c>
      <c r="E662" s="26">
        <v>5.03</v>
      </c>
      <c r="F662" s="26">
        <v>5.2815</v>
      </c>
      <c r="G662" s="27">
        <v>5.80965</v>
      </c>
      <c r="H662" s="27">
        <v>7.30273005</v>
      </c>
      <c r="I662" s="28" t="s">
        <v>16</v>
      </c>
      <c r="J662" s="29">
        <f aca="true" t="shared" si="657" ref="J662:J730">(F662/E662*100)-100</f>
        <v>5</v>
      </c>
      <c r="K662" s="29">
        <f aca="true" t="shared" si="658" ref="K662:K730">(G662/F662*100)-100</f>
        <v>10.000000000000014</v>
      </c>
      <c r="L662" s="30">
        <f aca="true" t="shared" si="659" ref="L662:L730">+G662*1.109</f>
        <v>6.44290185</v>
      </c>
      <c r="M662" s="30">
        <f aca="true" t="shared" si="660" ref="M662:M730">+G662*1.148</f>
        <v>6.6694782</v>
      </c>
      <c r="N662" s="31">
        <f aca="true" t="shared" si="661" ref="N662:N730">+G662*(100+(16.3-J662-K662))/100</f>
        <v>5.885175449999999</v>
      </c>
      <c r="O662" s="31">
        <f aca="true" t="shared" si="662" ref="O662:O730">+G662*(100+(33-J662-K662))/100</f>
        <v>6.8553869999999995</v>
      </c>
      <c r="P662" s="31">
        <f aca="true" t="shared" si="663" ref="P662:P730">+G662*(100+(67.5+14.5)/2-J662-K662)/100</f>
        <v>7.320159</v>
      </c>
      <c r="Q662" s="31">
        <f aca="true" t="shared" si="664" ref="Q662:Q730">+G662+(G662*0.5)*((67.5+14.5)/2-J662-K662)/100+(G662*0.5)*0.016</f>
        <v>6.6113817</v>
      </c>
      <c r="R662" s="36">
        <f aca="true" t="shared" si="665" ref="R662:R730">+G662*(100+(40.7-J662-K662))/100</f>
        <v>7.30273005</v>
      </c>
      <c r="S662" s="31">
        <f aca="true" t="shared" si="666" ref="S662:S730">+G662+(G662*0.5)*(88.9-J662-K662)/100+(G662*0.5)*0.016</f>
        <v>8.002792875</v>
      </c>
      <c r="T662" s="18"/>
      <c r="U662" s="32"/>
      <c r="V662" s="32"/>
      <c r="W662" s="43"/>
      <c r="X662" s="43"/>
      <c r="Y662" s="43"/>
      <c r="Z662" s="43"/>
      <c r="AA662" s="43"/>
      <c r="AB662" s="44"/>
      <c r="AC662" s="43"/>
      <c r="AD662" s="43"/>
      <c r="AE662" s="45"/>
      <c r="AF662" s="45"/>
      <c r="AG662" s="45"/>
      <c r="AH662" s="45"/>
      <c r="AI662" s="45"/>
      <c r="AJ662" s="45"/>
      <c r="AK662" s="35"/>
      <c r="BR662" s="6"/>
    </row>
    <row r="663" spans="1:70" ht="12.75">
      <c r="A663" s="23"/>
      <c r="B663" s="23" t="s">
        <v>114</v>
      </c>
      <c r="C663" s="24" t="s">
        <v>1064</v>
      </c>
      <c r="D663" s="25" t="s">
        <v>26</v>
      </c>
      <c r="E663" s="26">
        <v>4.97</v>
      </c>
      <c r="F663" s="26">
        <v>5.2185</v>
      </c>
      <c r="G663" s="27">
        <v>5.74035</v>
      </c>
      <c r="H663" s="27">
        <v>7.215619950000001</v>
      </c>
      <c r="I663" s="28" t="s">
        <v>16</v>
      </c>
      <c r="J663" s="29">
        <f t="shared" si="657"/>
        <v>5</v>
      </c>
      <c r="K663" s="29">
        <f t="shared" si="658"/>
        <v>10.000000000000014</v>
      </c>
      <c r="L663" s="30">
        <f t="shared" si="659"/>
        <v>6.36604815</v>
      </c>
      <c r="M663" s="30">
        <f t="shared" si="660"/>
        <v>6.5899218</v>
      </c>
      <c r="N663" s="31">
        <f t="shared" si="661"/>
        <v>5.81497455</v>
      </c>
      <c r="O663" s="31">
        <f t="shared" si="662"/>
        <v>6.773612999999999</v>
      </c>
      <c r="P663" s="31">
        <f t="shared" si="663"/>
        <v>7.232841</v>
      </c>
      <c r="Q663" s="31">
        <f t="shared" si="664"/>
        <v>6.5325182999999996</v>
      </c>
      <c r="R663" s="36">
        <f t="shared" si="665"/>
        <v>7.215619950000001</v>
      </c>
      <c r="S663" s="31">
        <f t="shared" si="666"/>
        <v>7.907332125</v>
      </c>
      <c r="T663" s="18"/>
      <c r="U663" s="32"/>
      <c r="V663" s="32"/>
      <c r="W663" s="43"/>
      <c r="X663" s="43"/>
      <c r="Y663" s="43"/>
      <c r="Z663" s="43"/>
      <c r="AA663" s="43"/>
      <c r="AB663" s="44"/>
      <c r="AC663" s="43"/>
      <c r="AD663" s="43"/>
      <c r="AE663" s="45"/>
      <c r="AF663" s="45"/>
      <c r="AG663" s="45"/>
      <c r="AH663" s="45"/>
      <c r="AI663" s="45"/>
      <c r="AJ663" s="45"/>
      <c r="AK663" s="35"/>
      <c r="BR663" s="6"/>
    </row>
    <row r="664" spans="1:70" ht="12.75">
      <c r="A664" s="23"/>
      <c r="B664" s="23" t="s">
        <v>116</v>
      </c>
      <c r="C664" s="24" t="s">
        <v>1065</v>
      </c>
      <c r="D664" s="25" t="s">
        <v>26</v>
      </c>
      <c r="E664" s="26">
        <v>5.51</v>
      </c>
      <c r="F664" s="26">
        <v>5.7855</v>
      </c>
      <c r="G664" s="27">
        <v>6.36405</v>
      </c>
      <c r="H664" s="27">
        <v>7.999610849999999</v>
      </c>
      <c r="I664" s="28" t="s">
        <v>16</v>
      </c>
      <c r="J664" s="29">
        <f t="shared" si="657"/>
        <v>5</v>
      </c>
      <c r="K664" s="29">
        <f t="shared" si="658"/>
        <v>10.000000000000014</v>
      </c>
      <c r="L664" s="30">
        <f t="shared" si="659"/>
        <v>7.0577314499999995</v>
      </c>
      <c r="M664" s="30">
        <f t="shared" si="660"/>
        <v>7.305929399999999</v>
      </c>
      <c r="N664" s="31">
        <f t="shared" si="661"/>
        <v>6.446782649999999</v>
      </c>
      <c r="O664" s="31">
        <f t="shared" si="662"/>
        <v>7.509578999999999</v>
      </c>
      <c r="P664" s="31">
        <f t="shared" si="663"/>
        <v>8.018702999999999</v>
      </c>
      <c r="Q664" s="31">
        <f t="shared" si="664"/>
        <v>7.242288899999999</v>
      </c>
      <c r="R664" s="36">
        <f t="shared" si="665"/>
        <v>7.999610849999999</v>
      </c>
      <c r="S664" s="31">
        <f t="shared" si="666"/>
        <v>8.766478874999999</v>
      </c>
      <c r="T664" s="18"/>
      <c r="U664" s="32"/>
      <c r="V664" s="32"/>
      <c r="W664" s="43"/>
      <c r="X664" s="43"/>
      <c r="Y664" s="43"/>
      <c r="Z664" s="43"/>
      <c r="AA664" s="43"/>
      <c r="AB664" s="44"/>
      <c r="AC664" s="43"/>
      <c r="AD664" s="43"/>
      <c r="AE664" s="45"/>
      <c r="AF664" s="45"/>
      <c r="AG664" s="45"/>
      <c r="AH664" s="45"/>
      <c r="AI664" s="45"/>
      <c r="AJ664" s="45"/>
      <c r="AK664" s="35"/>
      <c r="BR664" s="6"/>
    </row>
    <row r="665" spans="1:70" ht="12.75">
      <c r="A665" s="23"/>
      <c r="B665" s="23" t="s">
        <v>118</v>
      </c>
      <c r="C665" s="24" t="s">
        <v>1066</v>
      </c>
      <c r="D665" s="25" t="s">
        <v>26</v>
      </c>
      <c r="E665" s="26">
        <v>5.1</v>
      </c>
      <c r="F665" s="26">
        <v>5.355</v>
      </c>
      <c r="G665" s="27">
        <v>5.8905</v>
      </c>
      <c r="H665" s="27">
        <v>7.4043585</v>
      </c>
      <c r="I665" s="28" t="s">
        <v>16</v>
      </c>
      <c r="J665" s="29">
        <f t="shared" si="657"/>
        <v>5.000000000000028</v>
      </c>
      <c r="K665" s="29">
        <f t="shared" si="658"/>
        <v>9.999999999999986</v>
      </c>
      <c r="L665" s="30">
        <f t="shared" si="659"/>
        <v>6.5325645</v>
      </c>
      <c r="M665" s="30">
        <f t="shared" si="660"/>
        <v>6.762294</v>
      </c>
      <c r="N665" s="31">
        <f t="shared" si="661"/>
        <v>5.967076499999999</v>
      </c>
      <c r="O665" s="31">
        <f t="shared" si="662"/>
        <v>6.95079</v>
      </c>
      <c r="P665" s="31">
        <f t="shared" si="663"/>
        <v>7.4220299999999995</v>
      </c>
      <c r="Q665" s="31">
        <f t="shared" si="664"/>
        <v>6.7033890000000005</v>
      </c>
      <c r="R665" s="36">
        <f t="shared" si="665"/>
        <v>7.4043585</v>
      </c>
      <c r="S665" s="31">
        <f t="shared" si="666"/>
        <v>8.11416375</v>
      </c>
      <c r="T665" s="18"/>
      <c r="U665" s="32"/>
      <c r="V665" s="32"/>
      <c r="W665" s="20"/>
      <c r="X665" s="20"/>
      <c r="Y665" s="20"/>
      <c r="Z665" s="20"/>
      <c r="AA665" s="20"/>
      <c r="AB665" s="21"/>
      <c r="AC665" s="20"/>
      <c r="AD665" s="20"/>
      <c r="AE665" s="45"/>
      <c r="AF665" s="45"/>
      <c r="AG665" s="45"/>
      <c r="AH665" s="45"/>
      <c r="AI665" s="45"/>
      <c r="AJ665" s="45"/>
      <c r="AK665" s="35"/>
      <c r="BR665" s="6"/>
    </row>
    <row r="666" spans="1:70" ht="12.75">
      <c r="A666" s="23"/>
      <c r="B666" s="23" t="s">
        <v>120</v>
      </c>
      <c r="C666" s="24" t="s">
        <v>1067</v>
      </c>
      <c r="D666" s="25" t="s">
        <v>26</v>
      </c>
      <c r="E666" s="26">
        <v>0.99</v>
      </c>
      <c r="F666" s="26">
        <v>1.0395</v>
      </c>
      <c r="G666" s="27">
        <v>1.14345</v>
      </c>
      <c r="H666" s="27">
        <v>1.4373166499999999</v>
      </c>
      <c r="I666" s="28" t="s">
        <v>16</v>
      </c>
      <c r="J666" s="29">
        <f t="shared" si="657"/>
        <v>5</v>
      </c>
      <c r="K666" s="29">
        <f t="shared" si="658"/>
        <v>10.000000000000014</v>
      </c>
      <c r="L666" s="30">
        <f t="shared" si="659"/>
        <v>1.26808605</v>
      </c>
      <c r="M666" s="30">
        <f t="shared" si="660"/>
        <v>1.3126806</v>
      </c>
      <c r="N666" s="31">
        <f t="shared" si="661"/>
        <v>1.1583148499999998</v>
      </c>
      <c r="O666" s="31">
        <f t="shared" si="662"/>
        <v>1.3492709999999999</v>
      </c>
      <c r="P666" s="31">
        <f t="shared" si="663"/>
        <v>1.440747</v>
      </c>
      <c r="Q666" s="31">
        <f t="shared" si="664"/>
        <v>1.3012461</v>
      </c>
      <c r="R666" s="36">
        <f t="shared" si="665"/>
        <v>1.4373166499999999</v>
      </c>
      <c r="S666" s="31">
        <f t="shared" si="666"/>
        <v>1.575102375</v>
      </c>
      <c r="T666" s="18"/>
      <c r="U666" s="32"/>
      <c r="V666" s="32"/>
      <c r="W666" s="20"/>
      <c r="X666" s="20"/>
      <c r="Y666" s="20"/>
      <c r="Z666" s="20"/>
      <c r="AA666" s="20"/>
      <c r="AB666" s="21"/>
      <c r="AC666" s="20"/>
      <c r="AD666" s="20"/>
      <c r="AE666" s="45"/>
      <c r="AF666" s="45"/>
      <c r="AG666" s="45"/>
      <c r="AH666" s="45"/>
      <c r="AI666" s="45"/>
      <c r="AJ666" s="45"/>
      <c r="AK666" s="35"/>
      <c r="BR666" s="6"/>
    </row>
    <row r="667" spans="1:70" ht="12.75">
      <c r="A667" s="23"/>
      <c r="B667" s="23" t="s">
        <v>121</v>
      </c>
      <c r="C667" s="24" t="s">
        <v>1068</v>
      </c>
      <c r="D667" s="25" t="s">
        <v>26</v>
      </c>
      <c r="E667" s="26">
        <v>4.23</v>
      </c>
      <c r="F667" s="26">
        <v>4.4415</v>
      </c>
      <c r="G667" s="27">
        <v>4.88565</v>
      </c>
      <c r="H667" s="27">
        <v>6.14126205</v>
      </c>
      <c r="I667" s="28" t="s">
        <v>16</v>
      </c>
      <c r="J667" s="29">
        <f t="shared" si="657"/>
        <v>4.999999999999986</v>
      </c>
      <c r="K667" s="29">
        <f t="shared" si="658"/>
        <v>10.000000000000014</v>
      </c>
      <c r="L667" s="30">
        <f t="shared" si="659"/>
        <v>5.41818585</v>
      </c>
      <c r="M667" s="30">
        <f t="shared" si="660"/>
        <v>5.6087261999999996</v>
      </c>
      <c r="N667" s="31">
        <f t="shared" si="661"/>
        <v>4.9491634499999995</v>
      </c>
      <c r="O667" s="31">
        <f t="shared" si="662"/>
        <v>5.765067</v>
      </c>
      <c r="P667" s="31">
        <f t="shared" si="663"/>
        <v>6.155918999999999</v>
      </c>
      <c r="Q667" s="31">
        <f t="shared" si="664"/>
        <v>5.559869699999999</v>
      </c>
      <c r="R667" s="36">
        <f t="shared" si="665"/>
        <v>6.14126205</v>
      </c>
      <c r="S667" s="31">
        <f t="shared" si="666"/>
        <v>6.729982875</v>
      </c>
      <c r="T667" s="18"/>
      <c r="U667" s="32"/>
      <c r="V667" s="32"/>
      <c r="W667" s="43"/>
      <c r="X667" s="43"/>
      <c r="Y667" s="43"/>
      <c r="Z667" s="43"/>
      <c r="AA667" s="43"/>
      <c r="AB667" s="44"/>
      <c r="AC667" s="43"/>
      <c r="AD667" s="43"/>
      <c r="AE667" s="45"/>
      <c r="AF667" s="45"/>
      <c r="AG667" s="45"/>
      <c r="AH667" s="45"/>
      <c r="AI667" s="45"/>
      <c r="AJ667" s="45"/>
      <c r="AK667" s="35"/>
      <c r="BR667" s="6"/>
    </row>
    <row r="668" spans="1:70" ht="12.75">
      <c r="A668" s="23"/>
      <c r="B668" s="23" t="s">
        <v>122</v>
      </c>
      <c r="C668" s="24" t="s">
        <v>1069</v>
      </c>
      <c r="D668" s="25" t="s">
        <v>26</v>
      </c>
      <c r="E668" s="26">
        <v>4.2</v>
      </c>
      <c r="F668" s="26">
        <v>4.41</v>
      </c>
      <c r="G668" s="27">
        <v>4.851</v>
      </c>
      <c r="H668" s="27">
        <v>6.097707000000001</v>
      </c>
      <c r="I668" s="28" t="s">
        <v>16</v>
      </c>
      <c r="J668" s="29">
        <f t="shared" si="657"/>
        <v>5</v>
      </c>
      <c r="K668" s="29">
        <f t="shared" si="658"/>
        <v>9.999999999999986</v>
      </c>
      <c r="L668" s="30">
        <f t="shared" si="659"/>
        <v>5.379759</v>
      </c>
      <c r="M668" s="30">
        <f t="shared" si="660"/>
        <v>5.568948</v>
      </c>
      <c r="N668" s="31">
        <f t="shared" si="661"/>
        <v>4.9140630000000005</v>
      </c>
      <c r="O668" s="31">
        <f t="shared" si="662"/>
        <v>5.724180000000001</v>
      </c>
      <c r="P668" s="31">
        <f t="shared" si="663"/>
        <v>6.112260000000001</v>
      </c>
      <c r="Q668" s="31">
        <f t="shared" si="664"/>
        <v>5.520438</v>
      </c>
      <c r="R668" s="36">
        <f t="shared" si="665"/>
        <v>6.097707000000001</v>
      </c>
      <c r="S668" s="31">
        <f t="shared" si="666"/>
        <v>6.6822525000000015</v>
      </c>
      <c r="T668" s="18"/>
      <c r="U668" s="32"/>
      <c r="V668" s="32"/>
      <c r="W668" s="43"/>
      <c r="X668" s="43"/>
      <c r="Y668" s="43"/>
      <c r="Z668" s="43"/>
      <c r="AA668" s="43"/>
      <c r="AB668" s="44"/>
      <c r="AC668" s="43"/>
      <c r="AD668" s="43"/>
      <c r="AE668" s="45"/>
      <c r="AF668" s="45"/>
      <c r="AG668" s="45"/>
      <c r="AH668" s="45"/>
      <c r="AI668" s="45"/>
      <c r="AJ668" s="45"/>
      <c r="AK668" s="35"/>
      <c r="BR668" s="6"/>
    </row>
    <row r="669" spans="1:70" ht="12.75">
      <c r="A669" s="23"/>
      <c r="B669" s="23" t="s">
        <v>123</v>
      </c>
      <c r="C669" s="24" t="s">
        <v>1070</v>
      </c>
      <c r="D669" s="25" t="s">
        <v>26</v>
      </c>
      <c r="E669" s="26">
        <v>0.82</v>
      </c>
      <c r="F669" s="26">
        <v>0.861</v>
      </c>
      <c r="G669" s="27">
        <v>0.9471</v>
      </c>
      <c r="H669" s="27">
        <v>1.1905047</v>
      </c>
      <c r="I669" s="28" t="s">
        <v>16</v>
      </c>
      <c r="J669" s="29">
        <f t="shared" si="657"/>
        <v>5</v>
      </c>
      <c r="K669" s="29">
        <f t="shared" si="658"/>
        <v>10.000000000000014</v>
      </c>
      <c r="L669" s="30">
        <f t="shared" si="659"/>
        <v>1.0503339</v>
      </c>
      <c r="M669" s="30">
        <f t="shared" si="660"/>
        <v>1.0872708</v>
      </c>
      <c r="N669" s="31">
        <f t="shared" si="661"/>
        <v>0.9594122999999999</v>
      </c>
      <c r="O669" s="31">
        <f t="shared" si="662"/>
        <v>1.117578</v>
      </c>
      <c r="P669" s="31">
        <f t="shared" si="663"/>
        <v>1.193346</v>
      </c>
      <c r="Q669" s="31">
        <f t="shared" si="664"/>
        <v>1.0777998</v>
      </c>
      <c r="R669" s="36">
        <f t="shared" si="665"/>
        <v>1.1905047</v>
      </c>
      <c r="S669" s="31">
        <f t="shared" si="666"/>
        <v>1.30463025</v>
      </c>
      <c r="T669" s="18"/>
      <c r="U669" s="32"/>
      <c r="V669" s="32"/>
      <c r="W669" s="43"/>
      <c r="X669" s="43"/>
      <c r="Y669" s="43"/>
      <c r="Z669" s="43"/>
      <c r="AA669" s="43"/>
      <c r="AB669" s="44"/>
      <c r="AC669" s="43"/>
      <c r="AD669" s="43"/>
      <c r="AE669" s="45"/>
      <c r="AF669" s="45"/>
      <c r="AG669" s="45"/>
      <c r="AH669" s="45"/>
      <c r="AI669" s="45"/>
      <c r="AJ669" s="45"/>
      <c r="AK669" s="35"/>
      <c r="BR669" s="6"/>
    </row>
    <row r="670" spans="1:70" ht="12.75">
      <c r="A670" s="23"/>
      <c r="B670" s="23" t="s">
        <v>124</v>
      </c>
      <c r="C670" s="24" t="s">
        <v>1071</v>
      </c>
      <c r="D670" s="25" t="s">
        <v>26</v>
      </c>
      <c r="E670" s="26">
        <v>5.1</v>
      </c>
      <c r="F670" s="26">
        <v>5.355</v>
      </c>
      <c r="G670" s="27">
        <v>5.8905</v>
      </c>
      <c r="H670" s="27">
        <v>7.4043585</v>
      </c>
      <c r="I670" s="28" t="s">
        <v>16</v>
      </c>
      <c r="J670" s="29">
        <f t="shared" si="657"/>
        <v>5.000000000000028</v>
      </c>
      <c r="K670" s="29">
        <f t="shared" si="658"/>
        <v>9.999999999999986</v>
      </c>
      <c r="L670" s="30">
        <f t="shared" si="659"/>
        <v>6.5325645</v>
      </c>
      <c r="M670" s="30">
        <f t="shared" si="660"/>
        <v>6.762294</v>
      </c>
      <c r="N670" s="31">
        <f t="shared" si="661"/>
        <v>5.967076499999999</v>
      </c>
      <c r="O670" s="31">
        <f t="shared" si="662"/>
        <v>6.95079</v>
      </c>
      <c r="P670" s="31">
        <f t="shared" si="663"/>
        <v>7.4220299999999995</v>
      </c>
      <c r="Q670" s="31">
        <f t="shared" si="664"/>
        <v>6.7033890000000005</v>
      </c>
      <c r="R670" s="36">
        <f t="shared" si="665"/>
        <v>7.4043585</v>
      </c>
      <c r="S670" s="31">
        <f t="shared" si="666"/>
        <v>8.11416375</v>
      </c>
      <c r="T670" s="18"/>
      <c r="U670" s="32"/>
      <c r="V670" s="32"/>
      <c r="W670" s="43"/>
      <c r="X670" s="43"/>
      <c r="Y670" s="43"/>
      <c r="Z670" s="43"/>
      <c r="AA670" s="43"/>
      <c r="AB670" s="44"/>
      <c r="AC670" s="43"/>
      <c r="AD670" s="43"/>
      <c r="AE670" s="45"/>
      <c r="AF670" s="45"/>
      <c r="AG670" s="45"/>
      <c r="AH670" s="45"/>
      <c r="AI670" s="45"/>
      <c r="AJ670" s="45"/>
      <c r="AK670" s="35"/>
      <c r="BR670" s="6"/>
    </row>
    <row r="671" spans="1:70" ht="12.75">
      <c r="A671" s="23"/>
      <c r="B671" s="23" t="s">
        <v>125</v>
      </c>
      <c r="C671" s="24" t="s">
        <v>1072</v>
      </c>
      <c r="D671" s="25" t="s">
        <v>26</v>
      </c>
      <c r="E671" s="26">
        <v>4.66</v>
      </c>
      <c r="F671" s="26">
        <v>4.893</v>
      </c>
      <c r="G671" s="27">
        <v>5.3823</v>
      </c>
      <c r="H671" s="27">
        <v>6.7655511</v>
      </c>
      <c r="I671" s="28" t="s">
        <v>16</v>
      </c>
      <c r="J671" s="29">
        <f t="shared" si="657"/>
        <v>4.999999999999986</v>
      </c>
      <c r="K671" s="29">
        <f t="shared" si="658"/>
        <v>10.000000000000014</v>
      </c>
      <c r="L671" s="30">
        <f t="shared" si="659"/>
        <v>5.9689707</v>
      </c>
      <c r="M671" s="30">
        <f t="shared" si="660"/>
        <v>6.1788804</v>
      </c>
      <c r="N671" s="31">
        <f t="shared" si="661"/>
        <v>5.4522699</v>
      </c>
      <c r="O671" s="31">
        <f t="shared" si="662"/>
        <v>6.351114</v>
      </c>
      <c r="P671" s="31">
        <f t="shared" si="663"/>
        <v>6.781697999999999</v>
      </c>
      <c r="Q671" s="31">
        <f t="shared" si="664"/>
        <v>6.125057399999999</v>
      </c>
      <c r="R671" s="36">
        <f t="shared" si="665"/>
        <v>6.7655511</v>
      </c>
      <c r="S671" s="31">
        <f t="shared" si="666"/>
        <v>7.41411825</v>
      </c>
      <c r="T671" s="18"/>
      <c r="U671" s="32"/>
      <c r="V671" s="32"/>
      <c r="W671" s="43"/>
      <c r="X671" s="43"/>
      <c r="Y671" s="43"/>
      <c r="Z671" s="43"/>
      <c r="AA671" s="43"/>
      <c r="AB671" s="44"/>
      <c r="AC671" s="43"/>
      <c r="AD671" s="43"/>
      <c r="AE671" s="45"/>
      <c r="AF671" s="45"/>
      <c r="AG671" s="45"/>
      <c r="AH671" s="45"/>
      <c r="AI671" s="45"/>
      <c r="AJ671" s="45"/>
      <c r="AK671" s="35"/>
      <c r="BR671" s="6"/>
    </row>
    <row r="672" spans="1:70" ht="12.75">
      <c r="A672" s="23"/>
      <c r="B672" s="23" t="s">
        <v>126</v>
      </c>
      <c r="C672" s="24" t="s">
        <v>1073</v>
      </c>
      <c r="D672" s="25" t="s">
        <v>26</v>
      </c>
      <c r="E672" s="26">
        <v>2.5</v>
      </c>
      <c r="F672" s="26">
        <v>2.625</v>
      </c>
      <c r="G672" s="27">
        <v>2.8875</v>
      </c>
      <c r="H672" s="27">
        <v>3.6295875</v>
      </c>
      <c r="I672" s="28" t="s">
        <v>16</v>
      </c>
      <c r="J672" s="29">
        <f t="shared" si="657"/>
        <v>5</v>
      </c>
      <c r="K672" s="29">
        <f t="shared" si="658"/>
        <v>10.000000000000014</v>
      </c>
      <c r="L672" s="30">
        <f t="shared" si="659"/>
        <v>3.2022375000000003</v>
      </c>
      <c r="M672" s="30">
        <f t="shared" si="660"/>
        <v>3.31485</v>
      </c>
      <c r="N672" s="31">
        <f t="shared" si="661"/>
        <v>2.9250374999999997</v>
      </c>
      <c r="O672" s="31">
        <f t="shared" si="662"/>
        <v>3.4072499999999994</v>
      </c>
      <c r="P672" s="31">
        <f t="shared" si="663"/>
        <v>3.6382499999999998</v>
      </c>
      <c r="Q672" s="31">
        <f t="shared" si="664"/>
        <v>3.285975</v>
      </c>
      <c r="R672" s="36">
        <f t="shared" si="665"/>
        <v>3.6295875</v>
      </c>
      <c r="S672" s="31">
        <f t="shared" si="666"/>
        <v>3.9775312499999997</v>
      </c>
      <c r="T672" s="18"/>
      <c r="U672" s="32"/>
      <c r="V672" s="32"/>
      <c r="W672" s="43"/>
      <c r="X672" s="43"/>
      <c r="Y672" s="43"/>
      <c r="Z672" s="43"/>
      <c r="AA672" s="43"/>
      <c r="AB672" s="44"/>
      <c r="AC672" s="43"/>
      <c r="AD672" s="43"/>
      <c r="AE672" s="45"/>
      <c r="AF672" s="45"/>
      <c r="AG672" s="45"/>
      <c r="AH672" s="45"/>
      <c r="AI672" s="45"/>
      <c r="AJ672" s="45"/>
      <c r="AK672" s="35"/>
      <c r="BR672" s="6"/>
    </row>
    <row r="673" spans="1:70" ht="12.75">
      <c r="A673" s="23"/>
      <c r="B673" s="23" t="s">
        <v>127</v>
      </c>
      <c r="C673" s="24" t="s">
        <v>1074</v>
      </c>
      <c r="D673" s="25" t="s">
        <v>26</v>
      </c>
      <c r="E673" s="26">
        <v>2.98</v>
      </c>
      <c r="F673" s="26">
        <v>3.129</v>
      </c>
      <c r="G673" s="27">
        <v>3.4419</v>
      </c>
      <c r="H673" s="27">
        <v>4.326468299999999</v>
      </c>
      <c r="I673" s="28" t="s">
        <v>16</v>
      </c>
      <c r="J673" s="29">
        <f t="shared" si="657"/>
        <v>5</v>
      </c>
      <c r="K673" s="29">
        <f t="shared" si="658"/>
        <v>10.000000000000014</v>
      </c>
      <c r="L673" s="30">
        <f t="shared" si="659"/>
        <v>3.8170671</v>
      </c>
      <c r="M673" s="30">
        <f t="shared" si="660"/>
        <v>3.9513011999999996</v>
      </c>
      <c r="N673" s="31">
        <f t="shared" si="661"/>
        <v>3.4866446999999994</v>
      </c>
      <c r="O673" s="31">
        <f t="shared" si="662"/>
        <v>4.0614419999999996</v>
      </c>
      <c r="P673" s="31">
        <f t="shared" si="663"/>
        <v>4.336793999999999</v>
      </c>
      <c r="Q673" s="31">
        <f t="shared" si="664"/>
        <v>3.9168822</v>
      </c>
      <c r="R673" s="36">
        <f t="shared" si="665"/>
        <v>4.326468299999999</v>
      </c>
      <c r="S673" s="31">
        <f t="shared" si="666"/>
        <v>4.741217249999999</v>
      </c>
      <c r="T673" s="18"/>
      <c r="U673" s="32"/>
      <c r="V673" s="32"/>
      <c r="W673" s="43"/>
      <c r="X673" s="43"/>
      <c r="Y673" s="43"/>
      <c r="Z673" s="43"/>
      <c r="AA673" s="43"/>
      <c r="AB673" s="44"/>
      <c r="AC673" s="43"/>
      <c r="AD673" s="43"/>
      <c r="AE673" s="45"/>
      <c r="AF673" s="45"/>
      <c r="AG673" s="45"/>
      <c r="AH673" s="45"/>
      <c r="AI673" s="45"/>
      <c r="AJ673" s="45"/>
      <c r="AK673" s="35"/>
      <c r="BR673" s="6"/>
    </row>
    <row r="674" spans="1:70" ht="12.75">
      <c r="A674" s="23"/>
      <c r="B674" s="23" t="s">
        <v>128</v>
      </c>
      <c r="C674" s="24" t="s">
        <v>1075</v>
      </c>
      <c r="D674" s="25" t="s">
        <v>26</v>
      </c>
      <c r="E674" s="26">
        <v>2.98</v>
      </c>
      <c r="F674" s="26">
        <v>3.129</v>
      </c>
      <c r="G674" s="27">
        <v>3.4419</v>
      </c>
      <c r="H674" s="27">
        <v>4.326468299999999</v>
      </c>
      <c r="I674" s="28" t="s">
        <v>16</v>
      </c>
      <c r="J674" s="29">
        <f t="shared" si="657"/>
        <v>5</v>
      </c>
      <c r="K674" s="29">
        <f t="shared" si="658"/>
        <v>10.000000000000014</v>
      </c>
      <c r="L674" s="30">
        <f t="shared" si="659"/>
        <v>3.8170671</v>
      </c>
      <c r="M674" s="30">
        <f t="shared" si="660"/>
        <v>3.9513011999999996</v>
      </c>
      <c r="N674" s="31">
        <f t="shared" si="661"/>
        <v>3.4866446999999994</v>
      </c>
      <c r="O674" s="31">
        <f t="shared" si="662"/>
        <v>4.0614419999999996</v>
      </c>
      <c r="P674" s="31">
        <f t="shared" si="663"/>
        <v>4.336793999999999</v>
      </c>
      <c r="Q674" s="31">
        <f t="shared" si="664"/>
        <v>3.9168822</v>
      </c>
      <c r="R674" s="36">
        <f t="shared" si="665"/>
        <v>4.326468299999999</v>
      </c>
      <c r="S674" s="31">
        <f t="shared" si="666"/>
        <v>4.741217249999999</v>
      </c>
      <c r="T674" s="18"/>
      <c r="U674" s="32"/>
      <c r="V674" s="32"/>
      <c r="W674" s="43"/>
      <c r="X674" s="43"/>
      <c r="Y674" s="43"/>
      <c r="Z674" s="43"/>
      <c r="AA674" s="43"/>
      <c r="AB674" s="44"/>
      <c r="AC674" s="43"/>
      <c r="AD674" s="43"/>
      <c r="AE674" s="45"/>
      <c r="AF674" s="45"/>
      <c r="AG674" s="45"/>
      <c r="AH674" s="45"/>
      <c r="AI674" s="45"/>
      <c r="AJ674" s="45"/>
      <c r="AK674" s="35"/>
      <c r="BR674" s="6"/>
    </row>
    <row r="675" spans="1:70" ht="12.75">
      <c r="A675" s="23"/>
      <c r="B675" s="23" t="s">
        <v>130</v>
      </c>
      <c r="C675" s="24" t="s">
        <v>1076</v>
      </c>
      <c r="D675" s="25" t="s">
        <v>26</v>
      </c>
      <c r="E675" s="26">
        <v>3.69</v>
      </c>
      <c r="F675" s="26">
        <v>3.8745</v>
      </c>
      <c r="G675" s="27">
        <v>4.26195</v>
      </c>
      <c r="H675" s="27">
        <v>5.35727115</v>
      </c>
      <c r="I675" s="28" t="s">
        <v>16</v>
      </c>
      <c r="J675" s="29">
        <f t="shared" si="657"/>
        <v>5</v>
      </c>
      <c r="K675" s="29">
        <f t="shared" si="658"/>
        <v>9.999999999999986</v>
      </c>
      <c r="L675" s="30">
        <f t="shared" si="659"/>
        <v>4.726502549999999</v>
      </c>
      <c r="M675" s="30">
        <f t="shared" si="660"/>
        <v>4.892718599999999</v>
      </c>
      <c r="N675" s="31">
        <f t="shared" si="661"/>
        <v>4.317355350000001</v>
      </c>
      <c r="O675" s="31">
        <f t="shared" si="662"/>
        <v>5.029101</v>
      </c>
      <c r="P675" s="31">
        <f t="shared" si="663"/>
        <v>5.370057</v>
      </c>
      <c r="Q675" s="31">
        <f t="shared" si="664"/>
        <v>4.8500990999999996</v>
      </c>
      <c r="R675" s="36">
        <f t="shared" si="665"/>
        <v>5.35727115</v>
      </c>
      <c r="S675" s="31">
        <f t="shared" si="666"/>
        <v>5.870836124999999</v>
      </c>
      <c r="T675" s="18"/>
      <c r="U675" s="32"/>
      <c r="V675" s="32"/>
      <c r="W675" s="43"/>
      <c r="X675" s="43"/>
      <c r="Y675" s="43"/>
      <c r="Z675" s="43"/>
      <c r="AA675" s="43"/>
      <c r="AB675" s="44"/>
      <c r="AC675" s="43"/>
      <c r="AD675" s="43"/>
      <c r="AE675" s="45"/>
      <c r="AF675" s="45"/>
      <c r="AG675" s="45"/>
      <c r="AH675" s="45"/>
      <c r="AI675" s="45"/>
      <c r="AJ675" s="45"/>
      <c r="AK675" s="35"/>
      <c r="BR675" s="6"/>
    </row>
    <row r="676" spans="1:70" ht="12.75">
      <c r="A676" s="23"/>
      <c r="B676" s="23" t="s">
        <v>132</v>
      </c>
      <c r="C676" s="24" t="s">
        <v>1077</v>
      </c>
      <c r="D676" s="25" t="s">
        <v>26</v>
      </c>
      <c r="E676" s="26">
        <v>4.64</v>
      </c>
      <c r="F676" s="26">
        <v>4.872</v>
      </c>
      <c r="G676" s="27">
        <v>5.3592</v>
      </c>
      <c r="H676" s="27">
        <v>6.7365144</v>
      </c>
      <c r="I676" s="28" t="s">
        <v>16</v>
      </c>
      <c r="J676" s="29">
        <f t="shared" si="657"/>
        <v>5</v>
      </c>
      <c r="K676" s="29">
        <f t="shared" si="658"/>
        <v>10.000000000000014</v>
      </c>
      <c r="L676" s="30">
        <f t="shared" si="659"/>
        <v>5.9433528</v>
      </c>
      <c r="M676" s="30">
        <f t="shared" si="660"/>
        <v>6.1523616</v>
      </c>
      <c r="N676" s="31">
        <f t="shared" si="661"/>
        <v>5.4288696</v>
      </c>
      <c r="O676" s="31">
        <f t="shared" si="662"/>
        <v>6.323855999999999</v>
      </c>
      <c r="P676" s="31">
        <f t="shared" si="663"/>
        <v>6.752592</v>
      </c>
      <c r="Q676" s="31">
        <f t="shared" si="664"/>
        <v>6.098769600000001</v>
      </c>
      <c r="R676" s="36">
        <f t="shared" si="665"/>
        <v>6.7365144</v>
      </c>
      <c r="S676" s="31">
        <f t="shared" si="666"/>
        <v>7.3822980000000005</v>
      </c>
      <c r="T676" s="18"/>
      <c r="U676" s="32"/>
      <c r="V676" s="32"/>
      <c r="W676" s="43"/>
      <c r="X676" s="43"/>
      <c r="Y676" s="43"/>
      <c r="Z676" s="43"/>
      <c r="AA676" s="43"/>
      <c r="AB676" s="44"/>
      <c r="AC676" s="43"/>
      <c r="AD676" s="43"/>
      <c r="AE676" s="45"/>
      <c r="AF676" s="45"/>
      <c r="AG676" s="45"/>
      <c r="AH676" s="45"/>
      <c r="AI676" s="45"/>
      <c r="AJ676" s="45"/>
      <c r="AK676" s="35"/>
      <c r="BR676" s="6"/>
    </row>
    <row r="677" spans="1:70" ht="12.75">
      <c r="A677" s="23"/>
      <c r="B677" s="23" t="s">
        <v>134</v>
      </c>
      <c r="C677" s="24" t="s">
        <v>1078</v>
      </c>
      <c r="D677" s="25" t="s">
        <v>26</v>
      </c>
      <c r="E677" s="26">
        <v>4.64</v>
      </c>
      <c r="F677" s="26">
        <v>4.872</v>
      </c>
      <c r="G677" s="27">
        <v>5.3592</v>
      </c>
      <c r="H677" s="27">
        <v>6.7365144</v>
      </c>
      <c r="I677" s="28" t="s">
        <v>16</v>
      </c>
      <c r="J677" s="29">
        <f t="shared" si="657"/>
        <v>5</v>
      </c>
      <c r="K677" s="29">
        <f t="shared" si="658"/>
        <v>10.000000000000014</v>
      </c>
      <c r="L677" s="30">
        <f t="shared" si="659"/>
        <v>5.9433528</v>
      </c>
      <c r="M677" s="30">
        <f t="shared" si="660"/>
        <v>6.1523616</v>
      </c>
      <c r="N677" s="31">
        <f t="shared" si="661"/>
        <v>5.4288696</v>
      </c>
      <c r="O677" s="31">
        <f t="shared" si="662"/>
        <v>6.323855999999999</v>
      </c>
      <c r="P677" s="31">
        <f t="shared" si="663"/>
        <v>6.752592</v>
      </c>
      <c r="Q677" s="31">
        <f t="shared" si="664"/>
        <v>6.098769600000001</v>
      </c>
      <c r="R677" s="36">
        <f t="shared" si="665"/>
        <v>6.7365144</v>
      </c>
      <c r="S677" s="31">
        <f t="shared" si="666"/>
        <v>7.3822980000000005</v>
      </c>
      <c r="T677" s="18"/>
      <c r="U677" s="32"/>
      <c r="V677" s="32"/>
      <c r="W677" s="43"/>
      <c r="X677" s="43"/>
      <c r="Y677" s="43"/>
      <c r="Z677" s="43"/>
      <c r="AA677" s="43"/>
      <c r="AB677" s="44"/>
      <c r="AC677" s="43"/>
      <c r="AD677" s="43"/>
      <c r="AE677" s="45"/>
      <c r="AF677" s="45"/>
      <c r="AG677" s="45"/>
      <c r="AH677" s="45"/>
      <c r="AI677" s="45"/>
      <c r="AJ677" s="45"/>
      <c r="AK677" s="35"/>
      <c r="BR677" s="6"/>
    </row>
    <row r="678" spans="1:70" ht="12.75">
      <c r="A678" s="23"/>
      <c r="B678" s="23" t="s">
        <v>136</v>
      </c>
      <c r="C678" s="24" t="s">
        <v>1079</v>
      </c>
      <c r="D678" s="25" t="s">
        <v>26</v>
      </c>
      <c r="E678" s="26">
        <v>0.82</v>
      </c>
      <c r="F678" s="26">
        <v>0.861</v>
      </c>
      <c r="G678" s="27">
        <v>0.9471</v>
      </c>
      <c r="H678" s="27">
        <v>1.1905047</v>
      </c>
      <c r="I678" s="28" t="s">
        <v>16</v>
      </c>
      <c r="J678" s="29">
        <f t="shared" si="657"/>
        <v>5</v>
      </c>
      <c r="K678" s="29">
        <f t="shared" si="658"/>
        <v>10.000000000000014</v>
      </c>
      <c r="L678" s="30">
        <f t="shared" si="659"/>
        <v>1.0503339</v>
      </c>
      <c r="M678" s="30">
        <f t="shared" si="660"/>
        <v>1.0872708</v>
      </c>
      <c r="N678" s="31">
        <f t="shared" si="661"/>
        <v>0.9594122999999999</v>
      </c>
      <c r="O678" s="31">
        <f t="shared" si="662"/>
        <v>1.117578</v>
      </c>
      <c r="P678" s="31">
        <f t="shared" si="663"/>
        <v>1.193346</v>
      </c>
      <c r="Q678" s="31">
        <f t="shared" si="664"/>
        <v>1.0777998</v>
      </c>
      <c r="R678" s="36">
        <f t="shared" si="665"/>
        <v>1.1905047</v>
      </c>
      <c r="S678" s="31">
        <f t="shared" si="666"/>
        <v>1.30463025</v>
      </c>
      <c r="T678" s="18"/>
      <c r="U678" s="32"/>
      <c r="V678" s="32"/>
      <c r="W678" s="43"/>
      <c r="X678" s="43"/>
      <c r="Y678" s="43"/>
      <c r="Z678" s="43"/>
      <c r="AA678" s="43"/>
      <c r="AB678" s="44"/>
      <c r="AC678" s="43"/>
      <c r="AD678" s="43"/>
      <c r="AE678" s="45"/>
      <c r="AF678" s="45"/>
      <c r="AG678" s="45"/>
      <c r="AH678" s="45"/>
      <c r="AI678" s="45"/>
      <c r="AJ678" s="45"/>
      <c r="AK678" s="35"/>
      <c r="BR678" s="6"/>
    </row>
    <row r="679" spans="1:70" ht="12.75">
      <c r="A679" s="23"/>
      <c r="B679" s="23" t="s">
        <v>138</v>
      </c>
      <c r="C679" s="24" t="s">
        <v>1080</v>
      </c>
      <c r="D679" s="25" t="s">
        <v>26</v>
      </c>
      <c r="E679" s="26">
        <v>5.1</v>
      </c>
      <c r="F679" s="26">
        <v>5.355</v>
      </c>
      <c r="G679" s="27">
        <v>5.8905</v>
      </c>
      <c r="H679" s="27">
        <v>7.4043585</v>
      </c>
      <c r="I679" s="28" t="s">
        <v>16</v>
      </c>
      <c r="J679" s="29">
        <f t="shared" si="657"/>
        <v>5.000000000000028</v>
      </c>
      <c r="K679" s="29">
        <f t="shared" si="658"/>
        <v>9.999999999999986</v>
      </c>
      <c r="L679" s="30">
        <f t="shared" si="659"/>
        <v>6.5325645</v>
      </c>
      <c r="M679" s="30">
        <f t="shared" si="660"/>
        <v>6.762294</v>
      </c>
      <c r="N679" s="31">
        <f t="shared" si="661"/>
        <v>5.967076499999999</v>
      </c>
      <c r="O679" s="31">
        <f t="shared" si="662"/>
        <v>6.95079</v>
      </c>
      <c r="P679" s="31">
        <f t="shared" si="663"/>
        <v>7.4220299999999995</v>
      </c>
      <c r="Q679" s="31">
        <f t="shared" si="664"/>
        <v>6.7033890000000005</v>
      </c>
      <c r="R679" s="36">
        <f t="shared" si="665"/>
        <v>7.4043585</v>
      </c>
      <c r="S679" s="31">
        <f t="shared" si="666"/>
        <v>8.11416375</v>
      </c>
      <c r="T679" s="18"/>
      <c r="U679" s="32"/>
      <c r="V679" s="32"/>
      <c r="W679" s="43"/>
      <c r="X679" s="43"/>
      <c r="Y679" s="43"/>
      <c r="Z679" s="43"/>
      <c r="AA679" s="43"/>
      <c r="AB679" s="44"/>
      <c r="AC679" s="43"/>
      <c r="AD679" s="43"/>
      <c r="AE679" s="45"/>
      <c r="AF679" s="45"/>
      <c r="AG679" s="45"/>
      <c r="AH679" s="45"/>
      <c r="AI679" s="45"/>
      <c r="AJ679" s="45"/>
      <c r="AK679" s="35"/>
      <c r="BR679" s="6"/>
    </row>
    <row r="680" spans="1:70" ht="12.75">
      <c r="A680" s="23"/>
      <c r="B680" s="23" t="s">
        <v>140</v>
      </c>
      <c r="C680" s="24" t="s">
        <v>1081</v>
      </c>
      <c r="D680" s="25" t="s">
        <v>26</v>
      </c>
      <c r="E680" s="26">
        <v>5.49</v>
      </c>
      <c r="F680" s="26">
        <v>5.7645</v>
      </c>
      <c r="G680" s="27">
        <v>6.34095</v>
      </c>
      <c r="H680" s="27">
        <v>7.97057415</v>
      </c>
      <c r="I680" s="28" t="s">
        <v>16</v>
      </c>
      <c r="J680" s="29">
        <f t="shared" si="657"/>
        <v>5</v>
      </c>
      <c r="K680" s="29">
        <f t="shared" si="658"/>
        <v>10.000000000000014</v>
      </c>
      <c r="L680" s="30">
        <f t="shared" si="659"/>
        <v>7.03211355</v>
      </c>
      <c r="M680" s="30">
        <f t="shared" si="660"/>
        <v>7.279410599999999</v>
      </c>
      <c r="N680" s="31">
        <f t="shared" si="661"/>
        <v>6.42338235</v>
      </c>
      <c r="O680" s="31">
        <f t="shared" si="662"/>
        <v>7.482321</v>
      </c>
      <c r="P680" s="31">
        <f t="shared" si="663"/>
        <v>7.989597</v>
      </c>
      <c r="Q680" s="31">
        <f t="shared" si="664"/>
        <v>7.2160011</v>
      </c>
      <c r="R680" s="36">
        <f t="shared" si="665"/>
        <v>7.97057415</v>
      </c>
      <c r="S680" s="31">
        <f t="shared" si="666"/>
        <v>8.734658625</v>
      </c>
      <c r="T680" s="18"/>
      <c r="U680" s="32"/>
      <c r="V680" s="32"/>
      <c r="W680" s="43"/>
      <c r="X680" s="43"/>
      <c r="Y680" s="43"/>
      <c r="Z680" s="43"/>
      <c r="AA680" s="43"/>
      <c r="AB680" s="44"/>
      <c r="AC680" s="43"/>
      <c r="AD680" s="43"/>
      <c r="AE680" s="45"/>
      <c r="AF680" s="45"/>
      <c r="AG680" s="45"/>
      <c r="AH680" s="45"/>
      <c r="AI680" s="45"/>
      <c r="AJ680" s="45"/>
      <c r="AK680" s="35"/>
      <c r="BR680" s="6"/>
    </row>
    <row r="681" spans="1:70" ht="12.75">
      <c r="A681" s="23"/>
      <c r="B681" s="23" t="s">
        <v>141</v>
      </c>
      <c r="C681" s="24" t="s">
        <v>1082</v>
      </c>
      <c r="D681" s="25" t="s">
        <v>26</v>
      </c>
      <c r="E681" s="26">
        <v>5</v>
      </c>
      <c r="F681" s="26">
        <v>5.25</v>
      </c>
      <c r="G681" s="27">
        <v>5.775</v>
      </c>
      <c r="H681" s="27">
        <v>7.259175</v>
      </c>
      <c r="I681" s="28" t="s">
        <v>16</v>
      </c>
      <c r="J681" s="29">
        <f t="shared" si="657"/>
        <v>5</v>
      </c>
      <c r="K681" s="29">
        <f t="shared" si="658"/>
        <v>10.000000000000014</v>
      </c>
      <c r="L681" s="30">
        <f t="shared" si="659"/>
        <v>6.404475000000001</v>
      </c>
      <c r="M681" s="30">
        <f t="shared" si="660"/>
        <v>6.6297</v>
      </c>
      <c r="N681" s="31">
        <f t="shared" si="661"/>
        <v>5.8500749999999995</v>
      </c>
      <c r="O681" s="31">
        <f t="shared" si="662"/>
        <v>6.814499999999999</v>
      </c>
      <c r="P681" s="31">
        <f t="shared" si="663"/>
        <v>7.2764999999999995</v>
      </c>
      <c r="Q681" s="31">
        <f t="shared" si="664"/>
        <v>6.57195</v>
      </c>
      <c r="R681" s="36">
        <f t="shared" si="665"/>
        <v>7.259175</v>
      </c>
      <c r="S681" s="31">
        <f t="shared" si="666"/>
        <v>7.9550624999999995</v>
      </c>
      <c r="T681" s="18"/>
      <c r="U681" s="32"/>
      <c r="V681" s="32"/>
      <c r="W681" s="43"/>
      <c r="X681" s="43"/>
      <c r="Y681" s="43"/>
      <c r="Z681" s="43"/>
      <c r="AA681" s="43"/>
      <c r="AB681" s="44"/>
      <c r="AC681" s="43"/>
      <c r="AD681" s="43"/>
      <c r="AE681" s="45"/>
      <c r="AF681" s="45"/>
      <c r="AG681" s="45"/>
      <c r="AH681" s="45"/>
      <c r="AI681" s="45"/>
      <c r="AJ681" s="45"/>
      <c r="AK681" s="35"/>
      <c r="BR681" s="6"/>
    </row>
    <row r="682" spans="1:70" ht="12.75">
      <c r="A682" s="23"/>
      <c r="B682" s="23" t="s">
        <v>142</v>
      </c>
      <c r="C682" s="24" t="s">
        <v>1083</v>
      </c>
      <c r="D682" s="25" t="s">
        <v>26</v>
      </c>
      <c r="E682" s="26">
        <v>3.54</v>
      </c>
      <c r="F682" s="26">
        <v>3.717</v>
      </c>
      <c r="G682" s="27">
        <v>4.0887</v>
      </c>
      <c r="H682" s="27">
        <v>5.139495899999999</v>
      </c>
      <c r="I682" s="28" t="s">
        <v>16</v>
      </c>
      <c r="J682" s="29">
        <f t="shared" si="657"/>
        <v>5</v>
      </c>
      <c r="K682" s="29">
        <f t="shared" si="658"/>
        <v>10.000000000000014</v>
      </c>
      <c r="L682" s="30">
        <f t="shared" si="659"/>
        <v>4.534368300000001</v>
      </c>
      <c r="M682" s="30">
        <f t="shared" si="660"/>
        <v>4.6938276</v>
      </c>
      <c r="N682" s="31">
        <f t="shared" si="661"/>
        <v>4.1418531</v>
      </c>
      <c r="O682" s="31">
        <f t="shared" si="662"/>
        <v>4.824666</v>
      </c>
      <c r="P682" s="31">
        <f t="shared" si="663"/>
        <v>5.151762</v>
      </c>
      <c r="Q682" s="31">
        <f t="shared" si="664"/>
        <v>4.652940600000001</v>
      </c>
      <c r="R682" s="36">
        <f t="shared" si="665"/>
        <v>5.139495899999999</v>
      </c>
      <c r="S682" s="31">
        <f t="shared" si="666"/>
        <v>5.63218425</v>
      </c>
      <c r="T682" s="18"/>
      <c r="U682" s="32"/>
      <c r="V682" s="32"/>
      <c r="W682" s="43"/>
      <c r="X682" s="43"/>
      <c r="Y682" s="43"/>
      <c r="Z682" s="43"/>
      <c r="AA682" s="43"/>
      <c r="AB682" s="44"/>
      <c r="AC682" s="43"/>
      <c r="AD682" s="43"/>
      <c r="AE682" s="45"/>
      <c r="AF682" s="45"/>
      <c r="AG682" s="45"/>
      <c r="AH682" s="45"/>
      <c r="AI682" s="45"/>
      <c r="AJ682" s="45"/>
      <c r="AK682" s="35"/>
      <c r="BR682" s="6"/>
    </row>
    <row r="683" spans="1:70" ht="12.75">
      <c r="A683" s="23"/>
      <c r="B683" s="23" t="s">
        <v>143</v>
      </c>
      <c r="C683" s="24" t="s">
        <v>1084</v>
      </c>
      <c r="D683" s="25" t="s">
        <v>26</v>
      </c>
      <c r="E683" s="26">
        <v>5.68</v>
      </c>
      <c r="F683" s="26">
        <v>5.964</v>
      </c>
      <c r="G683" s="27">
        <v>6.5604</v>
      </c>
      <c r="H683" s="27">
        <v>8.2464228</v>
      </c>
      <c r="I683" s="28" t="s">
        <v>16</v>
      </c>
      <c r="J683" s="29">
        <f t="shared" si="657"/>
        <v>5</v>
      </c>
      <c r="K683" s="29">
        <f t="shared" si="658"/>
        <v>9.999999999999986</v>
      </c>
      <c r="L683" s="30">
        <f t="shared" si="659"/>
        <v>7.275483599999999</v>
      </c>
      <c r="M683" s="30">
        <f t="shared" si="660"/>
        <v>7.531339199999999</v>
      </c>
      <c r="N683" s="31">
        <f t="shared" si="661"/>
        <v>6.6456852</v>
      </c>
      <c r="O683" s="31">
        <f t="shared" si="662"/>
        <v>7.741272</v>
      </c>
      <c r="P683" s="31">
        <f t="shared" si="663"/>
        <v>8.266104</v>
      </c>
      <c r="Q683" s="31">
        <f t="shared" si="664"/>
        <v>7.4657352</v>
      </c>
      <c r="R683" s="36">
        <f t="shared" si="665"/>
        <v>8.2464228</v>
      </c>
      <c r="S683" s="31">
        <f t="shared" si="666"/>
        <v>9.036951</v>
      </c>
      <c r="T683" s="18"/>
      <c r="U683" s="32"/>
      <c r="V683" s="32"/>
      <c r="W683" s="20"/>
      <c r="X683" s="20"/>
      <c r="Y683" s="20"/>
      <c r="Z683" s="20"/>
      <c r="AA683" s="20"/>
      <c r="AB683" s="21"/>
      <c r="AC683" s="20"/>
      <c r="AD683" s="20"/>
      <c r="AE683" s="45"/>
      <c r="AF683" s="45"/>
      <c r="AG683" s="45"/>
      <c r="AH683" s="45"/>
      <c r="AI683" s="45"/>
      <c r="AJ683" s="45"/>
      <c r="AK683" s="35"/>
      <c r="BR683" s="6"/>
    </row>
    <row r="684" spans="1:70" ht="12.75">
      <c r="A684" s="23"/>
      <c r="B684" s="23" t="s">
        <v>144</v>
      </c>
      <c r="C684" s="24" t="s">
        <v>1085</v>
      </c>
      <c r="D684" s="25" t="s">
        <v>26</v>
      </c>
      <c r="E684" s="26">
        <v>6.76</v>
      </c>
      <c r="F684" s="26">
        <v>7.098</v>
      </c>
      <c r="G684" s="27">
        <v>7.8078</v>
      </c>
      <c r="H684" s="27">
        <v>9.8144046</v>
      </c>
      <c r="I684" s="28" t="s">
        <v>16</v>
      </c>
      <c r="J684" s="29">
        <f t="shared" si="657"/>
        <v>5</v>
      </c>
      <c r="K684" s="29">
        <f t="shared" si="658"/>
        <v>10.000000000000014</v>
      </c>
      <c r="L684" s="30">
        <f t="shared" si="659"/>
        <v>8.6588502</v>
      </c>
      <c r="M684" s="30">
        <f t="shared" si="660"/>
        <v>8.9633544</v>
      </c>
      <c r="N684" s="31">
        <f t="shared" si="661"/>
        <v>7.9093013999999995</v>
      </c>
      <c r="O684" s="31">
        <f t="shared" si="662"/>
        <v>9.213204</v>
      </c>
      <c r="P684" s="31">
        <f t="shared" si="663"/>
        <v>9.837828</v>
      </c>
      <c r="Q684" s="31">
        <f t="shared" si="664"/>
        <v>8.885276399999999</v>
      </c>
      <c r="R684" s="36">
        <f t="shared" si="665"/>
        <v>9.8144046</v>
      </c>
      <c r="S684" s="31">
        <f t="shared" si="666"/>
        <v>10.7552445</v>
      </c>
      <c r="T684" s="18"/>
      <c r="U684" s="32"/>
      <c r="V684" s="32"/>
      <c r="W684" s="20"/>
      <c r="X684" s="20"/>
      <c r="Y684" s="20"/>
      <c r="Z684" s="20"/>
      <c r="AA684" s="20"/>
      <c r="AB684" s="21"/>
      <c r="AC684" s="20"/>
      <c r="AD684" s="20"/>
      <c r="AE684" s="45"/>
      <c r="AF684" s="45"/>
      <c r="AG684" s="45"/>
      <c r="AH684" s="45"/>
      <c r="AI684" s="45"/>
      <c r="AJ684" s="45"/>
      <c r="AK684" s="35"/>
      <c r="BR684" s="6"/>
    </row>
    <row r="685" spans="1:70" ht="12.75">
      <c r="A685" s="23"/>
      <c r="B685" s="23" t="s">
        <v>146</v>
      </c>
      <c r="C685" s="24" t="s">
        <v>1086</v>
      </c>
      <c r="D685" s="25" t="s">
        <v>26</v>
      </c>
      <c r="E685" s="26">
        <v>8.27</v>
      </c>
      <c r="F685" s="26">
        <v>8.6835</v>
      </c>
      <c r="G685" s="27">
        <v>9.55185</v>
      </c>
      <c r="H685" s="27">
        <v>12.006675450000003</v>
      </c>
      <c r="I685" s="28" t="s">
        <v>16</v>
      </c>
      <c r="J685" s="29">
        <f t="shared" si="657"/>
        <v>5</v>
      </c>
      <c r="K685" s="29">
        <f t="shared" si="658"/>
        <v>9.999999999999986</v>
      </c>
      <c r="L685" s="30">
        <f t="shared" si="659"/>
        <v>10.59300165</v>
      </c>
      <c r="M685" s="30">
        <f t="shared" si="660"/>
        <v>10.9655238</v>
      </c>
      <c r="N685" s="31">
        <f t="shared" si="661"/>
        <v>9.67602405</v>
      </c>
      <c r="O685" s="31">
        <f t="shared" si="662"/>
        <v>11.271183</v>
      </c>
      <c r="P685" s="31">
        <f t="shared" si="663"/>
        <v>12.035331000000001</v>
      </c>
      <c r="Q685" s="31">
        <f t="shared" si="664"/>
        <v>10.8700053</v>
      </c>
      <c r="R685" s="36">
        <f t="shared" si="665"/>
        <v>12.006675450000003</v>
      </c>
      <c r="S685" s="31">
        <f t="shared" si="666"/>
        <v>13.157673375000002</v>
      </c>
      <c r="T685" s="18"/>
      <c r="U685" s="32"/>
      <c r="V685" s="32"/>
      <c r="W685" s="43"/>
      <c r="X685" s="43"/>
      <c r="Y685" s="43"/>
      <c r="Z685" s="43"/>
      <c r="AA685" s="43"/>
      <c r="AB685" s="44"/>
      <c r="AC685" s="43"/>
      <c r="AD685" s="43"/>
      <c r="AE685" s="45"/>
      <c r="AF685" s="45"/>
      <c r="AG685" s="45"/>
      <c r="AH685" s="45"/>
      <c r="AI685" s="45"/>
      <c r="AJ685" s="45"/>
      <c r="AK685" s="35"/>
      <c r="BR685" s="6"/>
    </row>
    <row r="686" spans="1:70" ht="12.75">
      <c r="A686" s="23"/>
      <c r="B686" s="23" t="s">
        <v>148</v>
      </c>
      <c r="C686" s="24" t="s">
        <v>1087</v>
      </c>
      <c r="D686" s="25" t="s">
        <v>26</v>
      </c>
      <c r="E686" s="26">
        <v>4.14</v>
      </c>
      <c r="F686" s="26">
        <v>4.347</v>
      </c>
      <c r="G686" s="27">
        <v>4.7817</v>
      </c>
      <c r="H686" s="27">
        <v>6.0105968999999995</v>
      </c>
      <c r="I686" s="28" t="s">
        <v>16</v>
      </c>
      <c r="J686" s="29">
        <f t="shared" si="657"/>
        <v>5.000000000000028</v>
      </c>
      <c r="K686" s="29">
        <f t="shared" si="658"/>
        <v>9.999999999999986</v>
      </c>
      <c r="L686" s="30">
        <f t="shared" si="659"/>
        <v>5.3029053</v>
      </c>
      <c r="M686" s="30">
        <f t="shared" si="660"/>
        <v>5.489391599999999</v>
      </c>
      <c r="N686" s="31">
        <f t="shared" si="661"/>
        <v>4.843862099999999</v>
      </c>
      <c r="O686" s="31">
        <f t="shared" si="662"/>
        <v>5.6424059999999985</v>
      </c>
      <c r="P686" s="31">
        <f t="shared" si="663"/>
        <v>6.0249419999999985</v>
      </c>
      <c r="Q686" s="31">
        <f t="shared" si="664"/>
        <v>5.441574599999999</v>
      </c>
      <c r="R686" s="36">
        <f t="shared" si="665"/>
        <v>6.0105968999999995</v>
      </c>
      <c r="S686" s="31">
        <f t="shared" si="666"/>
        <v>6.58679175</v>
      </c>
      <c r="T686" s="18"/>
      <c r="U686" s="32"/>
      <c r="V686" s="32"/>
      <c r="W686" s="43"/>
      <c r="X686" s="43"/>
      <c r="Y686" s="43"/>
      <c r="Z686" s="43"/>
      <c r="AA686" s="43"/>
      <c r="AB686" s="44"/>
      <c r="AC686" s="43"/>
      <c r="AD686" s="43"/>
      <c r="AE686" s="45"/>
      <c r="AF686" s="45"/>
      <c r="AG686" s="45"/>
      <c r="AH686" s="45"/>
      <c r="AI686" s="45"/>
      <c r="AJ686" s="45"/>
      <c r="AK686" s="35"/>
      <c r="BR686" s="6"/>
    </row>
    <row r="687" spans="1:70" ht="12.75">
      <c r="A687" s="23"/>
      <c r="B687" s="23" t="s">
        <v>150</v>
      </c>
      <c r="C687" s="24" t="s">
        <v>1088</v>
      </c>
      <c r="D687" s="25" t="s">
        <v>26</v>
      </c>
      <c r="E687" s="26">
        <v>0.99</v>
      </c>
      <c r="F687" s="26">
        <v>1.0395</v>
      </c>
      <c r="G687" s="27">
        <v>1.14345</v>
      </c>
      <c r="H687" s="27">
        <v>1.4373166499999999</v>
      </c>
      <c r="I687" s="28" t="s">
        <v>16</v>
      </c>
      <c r="J687" s="29">
        <f t="shared" si="657"/>
        <v>5</v>
      </c>
      <c r="K687" s="29">
        <f t="shared" si="658"/>
        <v>10.000000000000014</v>
      </c>
      <c r="L687" s="30">
        <f t="shared" si="659"/>
        <v>1.26808605</v>
      </c>
      <c r="M687" s="30">
        <f t="shared" si="660"/>
        <v>1.3126806</v>
      </c>
      <c r="N687" s="31">
        <f t="shared" si="661"/>
        <v>1.1583148499999998</v>
      </c>
      <c r="O687" s="31">
        <f t="shared" si="662"/>
        <v>1.3492709999999999</v>
      </c>
      <c r="P687" s="31">
        <f t="shared" si="663"/>
        <v>1.440747</v>
      </c>
      <c r="Q687" s="31">
        <f t="shared" si="664"/>
        <v>1.3012461</v>
      </c>
      <c r="R687" s="36">
        <f t="shared" si="665"/>
        <v>1.4373166499999999</v>
      </c>
      <c r="S687" s="31">
        <f t="shared" si="666"/>
        <v>1.575102375</v>
      </c>
      <c r="T687" s="18"/>
      <c r="U687" s="32"/>
      <c r="V687" s="32"/>
      <c r="W687" s="43"/>
      <c r="X687" s="43"/>
      <c r="Y687" s="43"/>
      <c r="Z687" s="43"/>
      <c r="AA687" s="43"/>
      <c r="AB687" s="44"/>
      <c r="AC687" s="43"/>
      <c r="AD687" s="43"/>
      <c r="AE687" s="45"/>
      <c r="AF687" s="45"/>
      <c r="AG687" s="45"/>
      <c r="AH687" s="45"/>
      <c r="AI687" s="45"/>
      <c r="AJ687" s="45"/>
      <c r="AK687" s="35"/>
      <c r="BR687" s="6"/>
    </row>
    <row r="688" spans="1:70" ht="12.75">
      <c r="A688" s="23"/>
      <c r="B688" s="23" t="s">
        <v>152</v>
      </c>
      <c r="C688" s="24" t="s">
        <v>1089</v>
      </c>
      <c r="D688" s="25" t="s">
        <v>26</v>
      </c>
      <c r="E688" s="26">
        <v>1.8</v>
      </c>
      <c r="F688" s="26">
        <v>1.89</v>
      </c>
      <c r="G688" s="27">
        <v>2.079</v>
      </c>
      <c r="H688" s="27">
        <v>2.613303</v>
      </c>
      <c r="I688" s="28" t="s">
        <v>16</v>
      </c>
      <c r="J688" s="29">
        <f t="shared" si="657"/>
        <v>4.999999999999986</v>
      </c>
      <c r="K688" s="29">
        <f t="shared" si="658"/>
        <v>10.000000000000014</v>
      </c>
      <c r="L688" s="30">
        <f t="shared" si="659"/>
        <v>2.3056110000000003</v>
      </c>
      <c r="M688" s="30">
        <f t="shared" si="660"/>
        <v>2.386692</v>
      </c>
      <c r="N688" s="31">
        <f t="shared" si="661"/>
        <v>2.106027</v>
      </c>
      <c r="O688" s="31">
        <f t="shared" si="662"/>
        <v>2.4532200000000004</v>
      </c>
      <c r="P688" s="31">
        <f t="shared" si="663"/>
        <v>2.61954</v>
      </c>
      <c r="Q688" s="31">
        <f t="shared" si="664"/>
        <v>2.365902</v>
      </c>
      <c r="R688" s="36">
        <f t="shared" si="665"/>
        <v>2.613303</v>
      </c>
      <c r="S688" s="31">
        <f t="shared" si="666"/>
        <v>2.8638225000000004</v>
      </c>
      <c r="T688" s="18"/>
      <c r="U688" s="32"/>
      <c r="V688" s="32"/>
      <c r="W688" s="43"/>
      <c r="X688" s="43"/>
      <c r="Y688" s="43"/>
      <c r="Z688" s="43"/>
      <c r="AA688" s="43"/>
      <c r="AB688" s="44"/>
      <c r="AC688" s="43"/>
      <c r="AD688" s="43"/>
      <c r="AE688" s="45"/>
      <c r="AF688" s="45"/>
      <c r="AG688" s="45"/>
      <c r="AH688" s="45"/>
      <c r="AI688" s="45"/>
      <c r="AJ688" s="45"/>
      <c r="AK688" s="35"/>
      <c r="BR688" s="6"/>
    </row>
    <row r="689" spans="1:70" ht="12.75">
      <c r="A689" s="23"/>
      <c r="B689" s="23" t="s">
        <v>154</v>
      </c>
      <c r="C689" s="24" t="s">
        <v>1090</v>
      </c>
      <c r="D689" s="25" t="s">
        <v>26</v>
      </c>
      <c r="E689" s="26">
        <v>2</v>
      </c>
      <c r="F689" s="26">
        <v>2.1</v>
      </c>
      <c r="G689" s="27">
        <v>2.31</v>
      </c>
      <c r="H689" s="27">
        <v>2.9036699999999995</v>
      </c>
      <c r="I689" s="28" t="s">
        <v>16</v>
      </c>
      <c r="J689" s="29">
        <f t="shared" si="657"/>
        <v>5</v>
      </c>
      <c r="K689" s="29">
        <f t="shared" si="658"/>
        <v>10.000000000000014</v>
      </c>
      <c r="L689" s="30">
        <f t="shared" si="659"/>
        <v>2.5617900000000002</v>
      </c>
      <c r="M689" s="30">
        <f t="shared" si="660"/>
        <v>2.65188</v>
      </c>
      <c r="N689" s="31">
        <f t="shared" si="661"/>
        <v>2.3400299999999996</v>
      </c>
      <c r="O689" s="31">
        <f t="shared" si="662"/>
        <v>2.7258</v>
      </c>
      <c r="P689" s="31">
        <f t="shared" si="663"/>
        <v>2.9106</v>
      </c>
      <c r="Q689" s="31">
        <f t="shared" si="664"/>
        <v>2.62878</v>
      </c>
      <c r="R689" s="36">
        <f t="shared" si="665"/>
        <v>2.9036699999999995</v>
      </c>
      <c r="S689" s="31">
        <f t="shared" si="666"/>
        <v>3.182025</v>
      </c>
      <c r="T689" s="18"/>
      <c r="U689" s="32"/>
      <c r="V689" s="32"/>
      <c r="W689" s="20"/>
      <c r="X689" s="20"/>
      <c r="Y689" s="20"/>
      <c r="Z689" s="20"/>
      <c r="AA689" s="20"/>
      <c r="AB689" s="21"/>
      <c r="AC689" s="20"/>
      <c r="AD689" s="20"/>
      <c r="AE689" s="18"/>
      <c r="AF689" s="18"/>
      <c r="AG689" s="18"/>
      <c r="AH689" s="18"/>
      <c r="AI689" s="18"/>
      <c r="AJ689" s="18"/>
      <c r="AK689" s="35"/>
      <c r="BR689" s="6"/>
    </row>
    <row r="690" spans="1:70" ht="12.75">
      <c r="A690" s="23"/>
      <c r="B690" s="23" t="s">
        <v>156</v>
      </c>
      <c r="C690" s="24" t="s">
        <v>1091</v>
      </c>
      <c r="D690" s="25" t="s">
        <v>26</v>
      </c>
      <c r="E690" s="26">
        <v>2.5</v>
      </c>
      <c r="F690" s="26">
        <v>2.625</v>
      </c>
      <c r="G690" s="27">
        <v>2.8875</v>
      </c>
      <c r="H690" s="27">
        <v>3.6295875</v>
      </c>
      <c r="I690" s="28" t="s">
        <v>16</v>
      </c>
      <c r="J690" s="29">
        <f t="shared" si="657"/>
        <v>5</v>
      </c>
      <c r="K690" s="29">
        <f t="shared" si="658"/>
        <v>10.000000000000014</v>
      </c>
      <c r="L690" s="30">
        <f t="shared" si="659"/>
        <v>3.2022375000000003</v>
      </c>
      <c r="M690" s="30">
        <f t="shared" si="660"/>
        <v>3.31485</v>
      </c>
      <c r="N690" s="31">
        <f t="shared" si="661"/>
        <v>2.9250374999999997</v>
      </c>
      <c r="O690" s="31">
        <f t="shared" si="662"/>
        <v>3.4072499999999994</v>
      </c>
      <c r="P690" s="31">
        <f t="shared" si="663"/>
        <v>3.6382499999999998</v>
      </c>
      <c r="Q690" s="31">
        <f t="shared" si="664"/>
        <v>3.285975</v>
      </c>
      <c r="R690" s="36">
        <f t="shared" si="665"/>
        <v>3.6295875</v>
      </c>
      <c r="S690" s="31">
        <f t="shared" si="666"/>
        <v>3.9775312499999997</v>
      </c>
      <c r="T690" s="18"/>
      <c r="U690" s="32"/>
      <c r="V690" s="32"/>
      <c r="W690" s="20"/>
      <c r="X690" s="20"/>
      <c r="Y690" s="20"/>
      <c r="Z690" s="20"/>
      <c r="AA690" s="20"/>
      <c r="AB690" s="21"/>
      <c r="AC690" s="20"/>
      <c r="AD690" s="20"/>
      <c r="AE690" s="18"/>
      <c r="AF690" s="18"/>
      <c r="AG690" s="18"/>
      <c r="AH690" s="18"/>
      <c r="AI690" s="18"/>
      <c r="AJ690" s="18"/>
      <c r="AK690" s="35"/>
      <c r="BR690" s="6"/>
    </row>
    <row r="691" spans="1:70" ht="12.75">
      <c r="A691" s="23"/>
      <c r="B691" s="23" t="s">
        <v>157</v>
      </c>
      <c r="C691" s="24" t="s">
        <v>1092</v>
      </c>
      <c r="D691" s="25" t="s">
        <v>26</v>
      </c>
      <c r="E691" s="26">
        <v>1.8</v>
      </c>
      <c r="F691" s="26">
        <v>1.89</v>
      </c>
      <c r="G691" s="27">
        <v>2.079</v>
      </c>
      <c r="H691" s="27">
        <v>2.613303</v>
      </c>
      <c r="I691" s="28" t="s">
        <v>16</v>
      </c>
      <c r="J691" s="29">
        <f t="shared" si="657"/>
        <v>4.999999999999986</v>
      </c>
      <c r="K691" s="29">
        <f t="shared" si="658"/>
        <v>10.000000000000014</v>
      </c>
      <c r="L691" s="30">
        <f t="shared" si="659"/>
        <v>2.3056110000000003</v>
      </c>
      <c r="M691" s="30">
        <f t="shared" si="660"/>
        <v>2.386692</v>
      </c>
      <c r="N691" s="31">
        <f t="shared" si="661"/>
        <v>2.106027</v>
      </c>
      <c r="O691" s="31">
        <f t="shared" si="662"/>
        <v>2.4532200000000004</v>
      </c>
      <c r="P691" s="31">
        <f t="shared" si="663"/>
        <v>2.61954</v>
      </c>
      <c r="Q691" s="31">
        <f t="shared" si="664"/>
        <v>2.365902</v>
      </c>
      <c r="R691" s="36">
        <f t="shared" si="665"/>
        <v>2.613303</v>
      </c>
      <c r="S691" s="31">
        <f t="shared" si="666"/>
        <v>2.8638225000000004</v>
      </c>
      <c r="T691" s="18"/>
      <c r="U691" s="32"/>
      <c r="V691" s="32"/>
      <c r="W691" s="20"/>
      <c r="X691" s="20"/>
      <c r="Y691" s="20"/>
      <c r="Z691" s="20"/>
      <c r="AA691" s="20"/>
      <c r="AB691" s="21"/>
      <c r="AC691" s="20"/>
      <c r="AD691" s="20"/>
      <c r="AE691" s="18"/>
      <c r="AF691" s="18"/>
      <c r="AG691" s="18"/>
      <c r="AH691" s="18"/>
      <c r="AI691" s="18"/>
      <c r="AJ691" s="18"/>
      <c r="AK691" s="35"/>
      <c r="BR691" s="6"/>
    </row>
    <row r="692" spans="1:70" ht="12.75">
      <c r="A692" s="23"/>
      <c r="B692" s="23" t="s">
        <v>158</v>
      </c>
      <c r="C692" s="24" t="s">
        <v>1093</v>
      </c>
      <c r="D692" s="25" t="s">
        <v>26</v>
      </c>
      <c r="E692" s="26">
        <v>3.1</v>
      </c>
      <c r="F692" s="26">
        <v>3.255</v>
      </c>
      <c r="G692" s="27">
        <v>3.5805</v>
      </c>
      <c r="H692" s="27">
        <v>4.500688500000001</v>
      </c>
      <c r="I692" s="28" t="s">
        <v>16</v>
      </c>
      <c r="J692" s="29">
        <f t="shared" si="657"/>
        <v>5</v>
      </c>
      <c r="K692" s="29">
        <f t="shared" si="658"/>
        <v>9.999999999999986</v>
      </c>
      <c r="L692" s="30">
        <f t="shared" si="659"/>
        <v>3.9707744999999997</v>
      </c>
      <c r="M692" s="30">
        <f t="shared" si="660"/>
        <v>4.110414</v>
      </c>
      <c r="N692" s="31">
        <f t="shared" si="661"/>
        <v>3.6270465</v>
      </c>
      <c r="O692" s="31">
        <f t="shared" si="662"/>
        <v>4.22499</v>
      </c>
      <c r="P692" s="31">
        <f t="shared" si="663"/>
        <v>4.511430000000001</v>
      </c>
      <c r="Q692" s="31">
        <f t="shared" si="664"/>
        <v>4.074609</v>
      </c>
      <c r="R692" s="36">
        <f t="shared" si="665"/>
        <v>4.500688500000001</v>
      </c>
      <c r="S692" s="31">
        <f t="shared" si="666"/>
        <v>4.93213875</v>
      </c>
      <c r="T692" s="18"/>
      <c r="U692" s="32"/>
      <c r="V692" s="32"/>
      <c r="W692" s="20"/>
      <c r="X692" s="20"/>
      <c r="Y692" s="20"/>
      <c r="Z692" s="20"/>
      <c r="AA692" s="20"/>
      <c r="AB692" s="21"/>
      <c r="AC692" s="20"/>
      <c r="AD692" s="20"/>
      <c r="AE692" s="18"/>
      <c r="AF692" s="18"/>
      <c r="AG692" s="18"/>
      <c r="AH692" s="18"/>
      <c r="AI692" s="18"/>
      <c r="AJ692" s="18"/>
      <c r="AK692" s="35"/>
      <c r="BR692" s="6"/>
    </row>
    <row r="693" spans="1:70" ht="12.75">
      <c r="A693" s="23"/>
      <c r="B693" s="23" t="s">
        <v>159</v>
      </c>
      <c r="C693" s="24" t="s">
        <v>1094</v>
      </c>
      <c r="D693" s="25" t="s">
        <v>26</v>
      </c>
      <c r="E693" s="26">
        <v>2.75</v>
      </c>
      <c r="F693" s="26">
        <v>2.8875</v>
      </c>
      <c r="G693" s="27">
        <v>3.17625</v>
      </c>
      <c r="H693" s="27">
        <v>3.99254625</v>
      </c>
      <c r="I693" s="28" t="s">
        <v>16</v>
      </c>
      <c r="J693" s="29">
        <f t="shared" si="657"/>
        <v>5</v>
      </c>
      <c r="K693" s="29">
        <f t="shared" si="658"/>
        <v>9.999999999999986</v>
      </c>
      <c r="L693" s="30">
        <f t="shared" si="659"/>
        <v>3.52246125</v>
      </c>
      <c r="M693" s="30">
        <f t="shared" si="660"/>
        <v>3.6463349999999997</v>
      </c>
      <c r="N693" s="31">
        <f t="shared" si="661"/>
        <v>3.2175412500000005</v>
      </c>
      <c r="O693" s="31">
        <f t="shared" si="662"/>
        <v>3.7479750000000007</v>
      </c>
      <c r="P693" s="31">
        <f t="shared" si="663"/>
        <v>4.0020750000000005</v>
      </c>
      <c r="Q693" s="31">
        <f t="shared" si="664"/>
        <v>3.6145725</v>
      </c>
      <c r="R693" s="36">
        <f t="shared" si="665"/>
        <v>3.99254625</v>
      </c>
      <c r="S693" s="31">
        <f t="shared" si="666"/>
        <v>4.375284375000001</v>
      </c>
      <c r="T693" s="18"/>
      <c r="U693" s="32"/>
      <c r="V693" s="32"/>
      <c r="W693" s="20"/>
      <c r="X693" s="20"/>
      <c r="Y693" s="20"/>
      <c r="Z693" s="20"/>
      <c r="AA693" s="20"/>
      <c r="AB693" s="21"/>
      <c r="AC693" s="20"/>
      <c r="AD693" s="20"/>
      <c r="AE693" s="18"/>
      <c r="AF693" s="18"/>
      <c r="AG693" s="18"/>
      <c r="AH693" s="18"/>
      <c r="AI693" s="18"/>
      <c r="AJ693" s="18"/>
      <c r="AK693" s="35"/>
      <c r="BR693" s="6"/>
    </row>
    <row r="694" spans="1:70" ht="12.75">
      <c r="A694" s="23"/>
      <c r="B694" s="23" t="s">
        <v>160</v>
      </c>
      <c r="C694" s="24" t="s">
        <v>1095</v>
      </c>
      <c r="D694" s="25" t="s">
        <v>26</v>
      </c>
      <c r="E694" s="26">
        <v>3.51</v>
      </c>
      <c r="F694" s="26">
        <v>3.6855</v>
      </c>
      <c r="G694" s="27">
        <v>4.05405</v>
      </c>
      <c r="H694" s="27">
        <v>5.095940850000001</v>
      </c>
      <c r="I694" s="28" t="s">
        <v>16</v>
      </c>
      <c r="J694" s="29">
        <f t="shared" si="657"/>
        <v>5</v>
      </c>
      <c r="K694" s="29">
        <f t="shared" si="658"/>
        <v>9.999999999999986</v>
      </c>
      <c r="L694" s="30">
        <f t="shared" si="659"/>
        <v>4.49594145</v>
      </c>
      <c r="M694" s="30">
        <f t="shared" si="660"/>
        <v>4.6540494</v>
      </c>
      <c r="N694" s="31">
        <f t="shared" si="661"/>
        <v>4.106752650000001</v>
      </c>
      <c r="O694" s="31">
        <f t="shared" si="662"/>
        <v>4.783779000000001</v>
      </c>
      <c r="P694" s="31">
        <f t="shared" si="663"/>
        <v>5.108103000000001</v>
      </c>
      <c r="Q694" s="31">
        <f t="shared" si="664"/>
        <v>4.6135089</v>
      </c>
      <c r="R694" s="36">
        <f t="shared" si="665"/>
        <v>5.095940850000001</v>
      </c>
      <c r="S694" s="31">
        <f t="shared" si="666"/>
        <v>5.584453875000001</v>
      </c>
      <c r="T694" s="18"/>
      <c r="U694" s="32"/>
      <c r="V694" s="32"/>
      <c r="W694" s="20"/>
      <c r="X694" s="20"/>
      <c r="Y694" s="20"/>
      <c r="Z694" s="20"/>
      <c r="AA694" s="20"/>
      <c r="AB694" s="21"/>
      <c r="AC694" s="20"/>
      <c r="AD694" s="20"/>
      <c r="AE694" s="18"/>
      <c r="AF694" s="18"/>
      <c r="AG694" s="18"/>
      <c r="AH694" s="18"/>
      <c r="AI694" s="18"/>
      <c r="AJ694" s="18"/>
      <c r="AK694" s="35"/>
      <c r="BR694" s="6"/>
    </row>
    <row r="695" spans="1:70" ht="12.75">
      <c r="A695" s="23"/>
      <c r="B695" s="23" t="s">
        <v>162</v>
      </c>
      <c r="C695" s="24" t="s">
        <v>1096</v>
      </c>
      <c r="D695" s="25" t="s">
        <v>26</v>
      </c>
      <c r="E695" s="26">
        <v>5.1</v>
      </c>
      <c r="F695" s="26">
        <v>5.355</v>
      </c>
      <c r="G695" s="27">
        <v>5.8905</v>
      </c>
      <c r="H695" s="27">
        <v>7.4043585</v>
      </c>
      <c r="I695" s="28" t="s">
        <v>16</v>
      </c>
      <c r="J695" s="29">
        <f t="shared" si="657"/>
        <v>5.000000000000028</v>
      </c>
      <c r="K695" s="29">
        <f t="shared" si="658"/>
        <v>9.999999999999986</v>
      </c>
      <c r="L695" s="30">
        <f t="shared" si="659"/>
        <v>6.5325645</v>
      </c>
      <c r="M695" s="30">
        <f t="shared" si="660"/>
        <v>6.762294</v>
      </c>
      <c r="N695" s="31">
        <f t="shared" si="661"/>
        <v>5.967076499999999</v>
      </c>
      <c r="O695" s="31">
        <f t="shared" si="662"/>
        <v>6.95079</v>
      </c>
      <c r="P695" s="31">
        <f t="shared" si="663"/>
        <v>7.4220299999999995</v>
      </c>
      <c r="Q695" s="31">
        <f t="shared" si="664"/>
        <v>6.7033890000000005</v>
      </c>
      <c r="R695" s="36">
        <f t="shared" si="665"/>
        <v>7.4043585</v>
      </c>
      <c r="S695" s="31">
        <f t="shared" si="666"/>
        <v>8.11416375</v>
      </c>
      <c r="T695" s="18"/>
      <c r="U695" s="32"/>
      <c r="V695" s="32"/>
      <c r="W695" s="20"/>
      <c r="X695" s="20"/>
      <c r="Y695" s="20"/>
      <c r="Z695" s="20"/>
      <c r="AA695" s="20"/>
      <c r="AB695" s="21"/>
      <c r="AC695" s="20"/>
      <c r="AD695" s="20"/>
      <c r="AE695" s="18"/>
      <c r="AF695" s="18"/>
      <c r="AG695" s="18"/>
      <c r="AH695" s="18"/>
      <c r="AI695" s="18"/>
      <c r="AJ695" s="18"/>
      <c r="AK695" s="35"/>
      <c r="BR695" s="6"/>
    </row>
    <row r="696" spans="1:70" ht="12.75">
      <c r="A696" s="23"/>
      <c r="B696" s="23" t="s">
        <v>164</v>
      </c>
      <c r="C696" s="24" t="s">
        <v>1097</v>
      </c>
      <c r="D696" s="25" t="s">
        <v>26</v>
      </c>
      <c r="E696" s="26">
        <v>0.3</v>
      </c>
      <c r="F696" s="26">
        <v>0.315</v>
      </c>
      <c r="G696" s="27">
        <v>0.3465</v>
      </c>
      <c r="H696" s="27">
        <v>0.4355505</v>
      </c>
      <c r="I696" s="28" t="s">
        <v>16</v>
      </c>
      <c r="J696" s="29">
        <f t="shared" si="657"/>
        <v>5</v>
      </c>
      <c r="K696" s="29">
        <f t="shared" si="658"/>
        <v>9.999999999999986</v>
      </c>
      <c r="L696" s="30">
        <f t="shared" si="659"/>
        <v>0.38426849999999996</v>
      </c>
      <c r="M696" s="30">
        <f t="shared" si="660"/>
        <v>0.3977819999999999</v>
      </c>
      <c r="N696" s="31">
        <f t="shared" si="661"/>
        <v>0.3510045</v>
      </c>
      <c r="O696" s="31">
        <f t="shared" si="662"/>
        <v>0.40887</v>
      </c>
      <c r="P696" s="31">
        <f t="shared" si="663"/>
        <v>0.43659</v>
      </c>
      <c r="Q696" s="31">
        <f t="shared" si="664"/>
        <v>0.394317</v>
      </c>
      <c r="R696" s="36">
        <f t="shared" si="665"/>
        <v>0.4355505</v>
      </c>
      <c r="S696" s="31">
        <f t="shared" si="666"/>
        <v>0.47730375</v>
      </c>
      <c r="T696" s="18"/>
      <c r="U696" s="32"/>
      <c r="V696" s="32"/>
      <c r="W696" s="20"/>
      <c r="X696" s="20"/>
      <c r="Y696" s="20"/>
      <c r="Z696" s="20"/>
      <c r="AA696" s="20"/>
      <c r="AB696" s="21"/>
      <c r="AC696" s="20"/>
      <c r="AD696" s="20"/>
      <c r="AE696" s="18"/>
      <c r="AF696" s="18"/>
      <c r="AG696" s="18"/>
      <c r="AH696" s="18"/>
      <c r="AI696" s="18"/>
      <c r="AJ696" s="18"/>
      <c r="AK696" s="35"/>
      <c r="BR696" s="6"/>
    </row>
    <row r="697" spans="1:70" ht="12.75">
      <c r="A697" s="23"/>
      <c r="B697" s="23" t="s">
        <v>165</v>
      </c>
      <c r="C697" s="24" t="s">
        <v>1098</v>
      </c>
      <c r="D697" s="25" t="s">
        <v>26</v>
      </c>
      <c r="E697" s="26">
        <v>2.5</v>
      </c>
      <c r="F697" s="26">
        <v>2.625</v>
      </c>
      <c r="G697" s="27">
        <v>2.8875</v>
      </c>
      <c r="H697" s="27">
        <v>3.6295875</v>
      </c>
      <c r="I697" s="28" t="s">
        <v>16</v>
      </c>
      <c r="J697" s="29">
        <f t="shared" si="657"/>
        <v>5</v>
      </c>
      <c r="K697" s="29">
        <f t="shared" si="658"/>
        <v>10.000000000000014</v>
      </c>
      <c r="L697" s="30">
        <f t="shared" si="659"/>
        <v>3.2022375000000003</v>
      </c>
      <c r="M697" s="30">
        <f t="shared" si="660"/>
        <v>3.31485</v>
      </c>
      <c r="N697" s="31">
        <f t="shared" si="661"/>
        <v>2.9250374999999997</v>
      </c>
      <c r="O697" s="31">
        <f t="shared" si="662"/>
        <v>3.4072499999999994</v>
      </c>
      <c r="P697" s="31">
        <f t="shared" si="663"/>
        <v>3.6382499999999998</v>
      </c>
      <c r="Q697" s="31">
        <f t="shared" si="664"/>
        <v>3.285975</v>
      </c>
      <c r="R697" s="36">
        <f t="shared" si="665"/>
        <v>3.6295875</v>
      </c>
      <c r="S697" s="31">
        <f t="shared" si="666"/>
        <v>3.9775312499999997</v>
      </c>
      <c r="T697" s="18"/>
      <c r="U697" s="32"/>
      <c r="V697" s="32"/>
      <c r="W697" s="20"/>
      <c r="X697" s="20"/>
      <c r="Y697" s="20"/>
      <c r="Z697" s="20"/>
      <c r="AA697" s="20"/>
      <c r="AB697" s="21"/>
      <c r="AC697" s="20"/>
      <c r="AD697" s="20"/>
      <c r="AE697" s="18"/>
      <c r="AF697" s="18"/>
      <c r="AG697" s="18"/>
      <c r="AH697" s="18"/>
      <c r="AI697" s="18"/>
      <c r="AJ697" s="18"/>
      <c r="AK697" s="35"/>
      <c r="BR697" s="6"/>
    </row>
    <row r="698" spans="1:70" ht="12.75">
      <c r="A698" s="23"/>
      <c r="B698" s="23" t="s">
        <v>167</v>
      </c>
      <c r="C698" s="24" t="s">
        <v>1099</v>
      </c>
      <c r="D698" s="25" t="s">
        <v>26</v>
      </c>
      <c r="E698" s="26">
        <v>3.19</v>
      </c>
      <c r="F698" s="26">
        <v>3.3495</v>
      </c>
      <c r="G698" s="27">
        <v>3.68445</v>
      </c>
      <c r="H698" s="27">
        <v>4.631353649999999</v>
      </c>
      <c r="I698" s="28" t="s">
        <v>16</v>
      </c>
      <c r="J698" s="29">
        <f t="shared" si="657"/>
        <v>5</v>
      </c>
      <c r="K698" s="29">
        <f t="shared" si="658"/>
        <v>10.000000000000014</v>
      </c>
      <c r="L698" s="30">
        <f t="shared" si="659"/>
        <v>4.08605505</v>
      </c>
      <c r="M698" s="30">
        <f t="shared" si="660"/>
        <v>4.2297486</v>
      </c>
      <c r="N698" s="31">
        <f t="shared" si="661"/>
        <v>3.732347849999999</v>
      </c>
      <c r="O698" s="31">
        <f t="shared" si="662"/>
        <v>4.347651</v>
      </c>
      <c r="P698" s="31">
        <f t="shared" si="663"/>
        <v>4.6424069999999995</v>
      </c>
      <c r="Q698" s="31">
        <f t="shared" si="664"/>
        <v>4.1929041</v>
      </c>
      <c r="R698" s="36">
        <f t="shared" si="665"/>
        <v>4.631353649999999</v>
      </c>
      <c r="S698" s="31">
        <f t="shared" si="666"/>
        <v>5.0753298749999995</v>
      </c>
      <c r="T698" s="18"/>
      <c r="U698" s="32"/>
      <c r="V698" s="32"/>
      <c r="W698" s="20"/>
      <c r="X698" s="20"/>
      <c r="Y698" s="20"/>
      <c r="Z698" s="20"/>
      <c r="AA698" s="20"/>
      <c r="AB698" s="21"/>
      <c r="AC698" s="20"/>
      <c r="AD698" s="20"/>
      <c r="AE698" s="18"/>
      <c r="AF698" s="18"/>
      <c r="AG698" s="18"/>
      <c r="AH698" s="18"/>
      <c r="AI698" s="18"/>
      <c r="AJ698" s="18"/>
      <c r="AK698" s="35"/>
      <c r="BR698" s="6"/>
    </row>
    <row r="699" spans="1:70" ht="12.75">
      <c r="A699" s="23"/>
      <c r="B699" s="23" t="s">
        <v>169</v>
      </c>
      <c r="C699" s="24" t="s">
        <v>1100</v>
      </c>
      <c r="D699" s="25" t="s">
        <v>26</v>
      </c>
      <c r="E699" s="26">
        <v>2.5</v>
      </c>
      <c r="F699" s="26">
        <v>2.625</v>
      </c>
      <c r="G699" s="27">
        <v>2.8875</v>
      </c>
      <c r="H699" s="27">
        <v>3.6295875</v>
      </c>
      <c r="I699" s="28" t="s">
        <v>16</v>
      </c>
      <c r="J699" s="29">
        <f t="shared" si="657"/>
        <v>5</v>
      </c>
      <c r="K699" s="29">
        <f t="shared" si="658"/>
        <v>10.000000000000014</v>
      </c>
      <c r="L699" s="30">
        <f t="shared" si="659"/>
        <v>3.2022375000000003</v>
      </c>
      <c r="M699" s="30">
        <f t="shared" si="660"/>
        <v>3.31485</v>
      </c>
      <c r="N699" s="31">
        <f t="shared" si="661"/>
        <v>2.9250374999999997</v>
      </c>
      <c r="O699" s="31">
        <f t="shared" si="662"/>
        <v>3.4072499999999994</v>
      </c>
      <c r="P699" s="31">
        <f t="shared" si="663"/>
        <v>3.6382499999999998</v>
      </c>
      <c r="Q699" s="31">
        <f t="shared" si="664"/>
        <v>3.285975</v>
      </c>
      <c r="R699" s="36">
        <f t="shared" si="665"/>
        <v>3.6295875</v>
      </c>
      <c r="S699" s="31">
        <f t="shared" si="666"/>
        <v>3.9775312499999997</v>
      </c>
      <c r="T699" s="18"/>
      <c r="U699" s="32"/>
      <c r="V699" s="32"/>
      <c r="W699" s="20"/>
      <c r="X699" s="20"/>
      <c r="Y699" s="20"/>
      <c r="Z699" s="20"/>
      <c r="AA699" s="20"/>
      <c r="AB699" s="21"/>
      <c r="AC699" s="20"/>
      <c r="AD699" s="20"/>
      <c r="AE699" s="18"/>
      <c r="AF699" s="18"/>
      <c r="AG699" s="18"/>
      <c r="AH699" s="18"/>
      <c r="AI699" s="18"/>
      <c r="AJ699" s="18"/>
      <c r="AK699" s="35"/>
      <c r="BR699" s="6"/>
    </row>
    <row r="700" spans="1:70" ht="12.75">
      <c r="A700" s="23"/>
      <c r="B700" s="23" t="s">
        <v>171</v>
      </c>
      <c r="C700" s="24" t="s">
        <v>1101</v>
      </c>
      <c r="D700" s="25" t="s">
        <v>26</v>
      </c>
      <c r="E700" s="26">
        <v>5.49</v>
      </c>
      <c r="F700" s="26">
        <v>5.7645</v>
      </c>
      <c r="G700" s="27">
        <v>6.34095</v>
      </c>
      <c r="H700" s="27">
        <v>7.97057415</v>
      </c>
      <c r="I700" s="28" t="s">
        <v>16</v>
      </c>
      <c r="J700" s="29">
        <f t="shared" si="657"/>
        <v>5</v>
      </c>
      <c r="K700" s="29">
        <f t="shared" si="658"/>
        <v>10.000000000000014</v>
      </c>
      <c r="L700" s="30">
        <f t="shared" si="659"/>
        <v>7.03211355</v>
      </c>
      <c r="M700" s="30">
        <f t="shared" si="660"/>
        <v>7.279410599999999</v>
      </c>
      <c r="N700" s="31">
        <f t="shared" si="661"/>
        <v>6.42338235</v>
      </c>
      <c r="O700" s="31">
        <f t="shared" si="662"/>
        <v>7.482321</v>
      </c>
      <c r="P700" s="31">
        <f t="shared" si="663"/>
        <v>7.989597</v>
      </c>
      <c r="Q700" s="31">
        <f t="shared" si="664"/>
        <v>7.2160011</v>
      </c>
      <c r="R700" s="36">
        <f t="shared" si="665"/>
        <v>7.97057415</v>
      </c>
      <c r="S700" s="31">
        <f t="shared" si="666"/>
        <v>8.734658625</v>
      </c>
      <c r="T700" s="18"/>
      <c r="U700" s="32"/>
      <c r="V700" s="32"/>
      <c r="W700" s="20"/>
      <c r="X700" s="20"/>
      <c r="Y700" s="20"/>
      <c r="Z700" s="20"/>
      <c r="AA700" s="20"/>
      <c r="AB700" s="21"/>
      <c r="AC700" s="20"/>
      <c r="AD700" s="20"/>
      <c r="AE700" s="18"/>
      <c r="AF700" s="18"/>
      <c r="AG700" s="18"/>
      <c r="AH700" s="18"/>
      <c r="AI700" s="18"/>
      <c r="AJ700" s="18"/>
      <c r="AK700" s="35"/>
      <c r="BR700" s="6"/>
    </row>
    <row r="701" spans="1:70" ht="38.25">
      <c r="A701" s="23"/>
      <c r="B701" s="23" t="s">
        <v>173</v>
      </c>
      <c r="C701" s="24" t="s">
        <v>1102</v>
      </c>
      <c r="D701" s="25" t="s">
        <v>26</v>
      </c>
      <c r="E701" s="26">
        <v>10.5</v>
      </c>
      <c r="F701" s="26">
        <v>11.025</v>
      </c>
      <c r="G701" s="27">
        <v>12.1275</v>
      </c>
      <c r="H701" s="27">
        <v>15.244267500000001</v>
      </c>
      <c r="I701" s="28" t="s">
        <v>16</v>
      </c>
      <c r="J701" s="29">
        <f t="shared" si="657"/>
        <v>5</v>
      </c>
      <c r="K701" s="29">
        <f t="shared" si="658"/>
        <v>9.999999999999986</v>
      </c>
      <c r="L701" s="30">
        <f t="shared" si="659"/>
        <v>13.4493975</v>
      </c>
      <c r="M701" s="30">
        <f t="shared" si="660"/>
        <v>13.922369999999999</v>
      </c>
      <c r="N701" s="31">
        <f t="shared" si="661"/>
        <v>12.2851575</v>
      </c>
      <c r="O701" s="31">
        <f t="shared" si="662"/>
        <v>14.310450000000001</v>
      </c>
      <c r="P701" s="31">
        <f t="shared" si="663"/>
        <v>15.280650000000001</v>
      </c>
      <c r="Q701" s="31">
        <f t="shared" si="664"/>
        <v>13.801095</v>
      </c>
      <c r="R701" s="36">
        <f t="shared" si="665"/>
        <v>15.244267500000001</v>
      </c>
      <c r="S701" s="31">
        <f t="shared" si="666"/>
        <v>16.705631250000003</v>
      </c>
      <c r="T701" s="18"/>
      <c r="U701" s="32"/>
      <c r="V701" s="32"/>
      <c r="W701" s="20"/>
      <c r="X701" s="20"/>
      <c r="Y701" s="20"/>
      <c r="Z701" s="20"/>
      <c r="AA701" s="20"/>
      <c r="AB701" s="21"/>
      <c r="AC701" s="20"/>
      <c r="AD701" s="20"/>
      <c r="AE701" s="18"/>
      <c r="AF701" s="18"/>
      <c r="AG701" s="18"/>
      <c r="AH701" s="18"/>
      <c r="AI701" s="18"/>
      <c r="AJ701" s="18"/>
      <c r="AK701" s="35"/>
      <c r="BR701" s="6"/>
    </row>
    <row r="702" spans="1:70" ht="38.25">
      <c r="A702" s="23"/>
      <c r="B702" s="23" t="s">
        <v>175</v>
      </c>
      <c r="C702" s="24" t="s">
        <v>1103</v>
      </c>
      <c r="D702" s="25" t="s">
        <v>26</v>
      </c>
      <c r="E702" s="26">
        <v>12.5</v>
      </c>
      <c r="F702" s="26">
        <v>13.125</v>
      </c>
      <c r="G702" s="27">
        <v>14.4375</v>
      </c>
      <c r="H702" s="27">
        <v>18.147937499999998</v>
      </c>
      <c r="I702" s="28" t="s">
        <v>16</v>
      </c>
      <c r="J702" s="29">
        <f t="shared" si="657"/>
        <v>5</v>
      </c>
      <c r="K702" s="29">
        <f t="shared" si="658"/>
        <v>10.000000000000014</v>
      </c>
      <c r="L702" s="30">
        <f t="shared" si="659"/>
        <v>16.0111875</v>
      </c>
      <c r="M702" s="30">
        <f t="shared" si="660"/>
        <v>16.57425</v>
      </c>
      <c r="N702" s="31">
        <f t="shared" si="661"/>
        <v>14.625187499999997</v>
      </c>
      <c r="O702" s="31">
        <f t="shared" si="662"/>
        <v>17.03625</v>
      </c>
      <c r="P702" s="31">
        <f t="shared" si="663"/>
        <v>18.191249999999997</v>
      </c>
      <c r="Q702" s="31">
        <f t="shared" si="664"/>
        <v>16.429875</v>
      </c>
      <c r="R702" s="36">
        <f t="shared" si="665"/>
        <v>18.147937499999998</v>
      </c>
      <c r="S702" s="31">
        <f t="shared" si="666"/>
        <v>19.88765625</v>
      </c>
      <c r="T702" s="18"/>
      <c r="U702" s="32"/>
      <c r="V702" s="32"/>
      <c r="W702" s="20"/>
      <c r="X702" s="20"/>
      <c r="Y702" s="20"/>
      <c r="Z702" s="20"/>
      <c r="AA702" s="20"/>
      <c r="AB702" s="21"/>
      <c r="AC702" s="20"/>
      <c r="AD702" s="20"/>
      <c r="AE702" s="18"/>
      <c r="AF702" s="18"/>
      <c r="AG702" s="18"/>
      <c r="AH702" s="18"/>
      <c r="AI702" s="18"/>
      <c r="AJ702" s="18"/>
      <c r="AK702" s="35"/>
      <c r="BR702" s="6"/>
    </row>
    <row r="703" spans="1:70" ht="25.5">
      <c r="A703" s="23"/>
      <c r="B703" s="23" t="s">
        <v>177</v>
      </c>
      <c r="C703" s="24" t="s">
        <v>1104</v>
      </c>
      <c r="D703" s="25" t="s">
        <v>26</v>
      </c>
      <c r="E703" s="26">
        <v>6</v>
      </c>
      <c r="F703" s="26">
        <v>6.3</v>
      </c>
      <c r="G703" s="27">
        <v>6.93</v>
      </c>
      <c r="H703" s="27">
        <v>8.711009999999998</v>
      </c>
      <c r="I703" s="28" t="s">
        <v>16</v>
      </c>
      <c r="J703" s="29">
        <f t="shared" si="657"/>
        <v>5</v>
      </c>
      <c r="K703" s="29">
        <f t="shared" si="658"/>
        <v>10.000000000000014</v>
      </c>
      <c r="L703" s="30">
        <f t="shared" si="659"/>
        <v>7.68537</v>
      </c>
      <c r="M703" s="30">
        <f t="shared" si="660"/>
        <v>7.955639999999999</v>
      </c>
      <c r="N703" s="31">
        <f t="shared" si="661"/>
        <v>7.020089999999999</v>
      </c>
      <c r="O703" s="31">
        <f t="shared" si="662"/>
        <v>8.177399999999999</v>
      </c>
      <c r="P703" s="31">
        <f t="shared" si="663"/>
        <v>8.731799999999998</v>
      </c>
      <c r="Q703" s="31">
        <f t="shared" si="664"/>
        <v>7.886339999999999</v>
      </c>
      <c r="R703" s="36">
        <f t="shared" si="665"/>
        <v>8.711009999999998</v>
      </c>
      <c r="S703" s="31">
        <f t="shared" si="666"/>
        <v>9.546075</v>
      </c>
      <c r="T703" s="18"/>
      <c r="U703" s="32"/>
      <c r="V703" s="32"/>
      <c r="W703" s="20"/>
      <c r="X703" s="20"/>
      <c r="Y703" s="20"/>
      <c r="Z703" s="20"/>
      <c r="AA703" s="20"/>
      <c r="AB703" s="21"/>
      <c r="AC703" s="20"/>
      <c r="AD703" s="20"/>
      <c r="AE703" s="18"/>
      <c r="AF703" s="18"/>
      <c r="AG703" s="18"/>
      <c r="AH703" s="18"/>
      <c r="AI703" s="18"/>
      <c r="AJ703" s="18"/>
      <c r="AK703" s="35"/>
      <c r="BR703" s="6"/>
    </row>
    <row r="704" spans="1:70" ht="25.5">
      <c r="A704" s="23"/>
      <c r="B704" s="23" t="s">
        <v>179</v>
      </c>
      <c r="C704" s="24" t="s">
        <v>1105</v>
      </c>
      <c r="D704" s="25" t="s">
        <v>26</v>
      </c>
      <c r="E704" s="26">
        <v>5</v>
      </c>
      <c r="F704" s="26">
        <v>5.25</v>
      </c>
      <c r="G704" s="27">
        <v>5.775</v>
      </c>
      <c r="H704" s="27">
        <v>7.259175</v>
      </c>
      <c r="I704" s="28" t="s">
        <v>16</v>
      </c>
      <c r="J704" s="29">
        <f t="shared" si="657"/>
        <v>5</v>
      </c>
      <c r="K704" s="29">
        <f t="shared" si="658"/>
        <v>10.000000000000014</v>
      </c>
      <c r="L704" s="30">
        <f t="shared" si="659"/>
        <v>6.404475000000001</v>
      </c>
      <c r="M704" s="30">
        <f t="shared" si="660"/>
        <v>6.6297</v>
      </c>
      <c r="N704" s="31">
        <f t="shared" si="661"/>
        <v>5.8500749999999995</v>
      </c>
      <c r="O704" s="31">
        <f t="shared" si="662"/>
        <v>6.814499999999999</v>
      </c>
      <c r="P704" s="31">
        <f t="shared" si="663"/>
        <v>7.2764999999999995</v>
      </c>
      <c r="Q704" s="31">
        <f t="shared" si="664"/>
        <v>6.57195</v>
      </c>
      <c r="R704" s="36">
        <f t="shared" si="665"/>
        <v>7.259175</v>
      </c>
      <c r="S704" s="31">
        <f t="shared" si="666"/>
        <v>7.9550624999999995</v>
      </c>
      <c r="T704" s="18"/>
      <c r="U704" s="32"/>
      <c r="V704" s="32"/>
      <c r="W704" s="20"/>
      <c r="X704" s="20"/>
      <c r="Y704" s="20"/>
      <c r="Z704" s="20"/>
      <c r="AA704" s="20"/>
      <c r="AB704" s="21"/>
      <c r="AC704" s="20"/>
      <c r="AD704" s="20"/>
      <c r="AE704" s="18"/>
      <c r="AF704" s="18"/>
      <c r="AG704" s="18"/>
      <c r="AH704" s="18"/>
      <c r="AI704" s="18"/>
      <c r="AJ704" s="18"/>
      <c r="AK704" s="35"/>
      <c r="BR704" s="6"/>
    </row>
    <row r="705" spans="1:69" s="41" customFormat="1" ht="25.5">
      <c r="A705" s="23"/>
      <c r="B705" s="23" t="s">
        <v>181</v>
      </c>
      <c r="C705" s="24" t="s">
        <v>1106</v>
      </c>
      <c r="D705" s="25" t="s">
        <v>656</v>
      </c>
      <c r="E705" s="26">
        <v>812.92</v>
      </c>
      <c r="F705" s="26">
        <v>853.566</v>
      </c>
      <c r="G705" s="27">
        <v>938.9226</v>
      </c>
      <c r="H705" s="27">
        <v>1068.4939188</v>
      </c>
      <c r="I705" s="28" t="s">
        <v>15</v>
      </c>
      <c r="J705" s="29">
        <f t="shared" si="657"/>
        <v>5</v>
      </c>
      <c r="K705" s="29">
        <f t="shared" si="658"/>
        <v>9.999999999999986</v>
      </c>
      <c r="L705" s="30">
        <f t="shared" si="659"/>
        <v>1041.2651634</v>
      </c>
      <c r="M705" s="30">
        <f t="shared" si="660"/>
        <v>1077.8831447999999</v>
      </c>
      <c r="N705" s="30">
        <f t="shared" si="661"/>
        <v>951.1285938000001</v>
      </c>
      <c r="O705" s="31">
        <f t="shared" si="662"/>
        <v>1107.9286680000002</v>
      </c>
      <c r="P705" s="31">
        <f t="shared" si="663"/>
        <v>1183.042476</v>
      </c>
      <c r="Q705" s="36">
        <f t="shared" si="664"/>
        <v>1068.4939188</v>
      </c>
      <c r="R705" s="31">
        <f t="shared" si="665"/>
        <v>1180.2257082</v>
      </c>
      <c r="S705" s="31">
        <f t="shared" si="666"/>
        <v>1293.3658815000003</v>
      </c>
      <c r="T705" s="45"/>
      <c r="U705" s="32"/>
      <c r="V705" s="32"/>
      <c r="W705" s="20"/>
      <c r="X705" s="20"/>
      <c r="Y705" s="20"/>
      <c r="Z705" s="20"/>
      <c r="AA705" s="20"/>
      <c r="AB705" s="21"/>
      <c r="AC705" s="20"/>
      <c r="AD705" s="20"/>
      <c r="AE705" s="18"/>
      <c r="AF705" s="18"/>
      <c r="AG705" s="18"/>
      <c r="AH705" s="18"/>
      <c r="AI705" s="18"/>
      <c r="AJ705" s="18"/>
      <c r="AK705" s="35"/>
      <c r="AL705" s="8"/>
      <c r="AM705" s="8"/>
      <c r="AN705" s="8"/>
      <c r="AO705" s="8"/>
      <c r="AP705" s="8"/>
      <c r="AQ705" s="8"/>
      <c r="AR705" s="8"/>
      <c r="AS705" s="8"/>
      <c r="AT705" s="8"/>
      <c r="AU705" s="8"/>
      <c r="AV705" s="42"/>
      <c r="AW705" s="42"/>
      <c r="AX705" s="42"/>
      <c r="AY705" s="42"/>
      <c r="AZ705" s="42"/>
      <c r="BA705" s="42"/>
      <c r="BB705" s="42"/>
      <c r="BC705" s="42"/>
      <c r="BD705" s="42"/>
      <c r="BE705" s="42"/>
      <c r="BF705" s="42"/>
      <c r="BG705" s="42"/>
      <c r="BH705" s="42"/>
      <c r="BI705" s="42"/>
      <c r="BJ705" s="42"/>
      <c r="BK705" s="42"/>
      <c r="BL705" s="42"/>
      <c r="BM705" s="42"/>
      <c r="BN705" s="42"/>
      <c r="BO705" s="42"/>
      <c r="BP705" s="42"/>
      <c r="BQ705" s="42"/>
    </row>
    <row r="706" spans="1:69" s="41" customFormat="1" ht="18.75" customHeight="1">
      <c r="A706" s="23"/>
      <c r="B706" s="23" t="s">
        <v>183</v>
      </c>
      <c r="C706" s="24" t="s">
        <v>1107</v>
      </c>
      <c r="D706" s="25" t="s">
        <v>656</v>
      </c>
      <c r="E706" s="26">
        <v>3570</v>
      </c>
      <c r="F706" s="26">
        <v>3748.5</v>
      </c>
      <c r="G706" s="27">
        <v>4123.35</v>
      </c>
      <c r="H706" s="27">
        <v>4692.3723</v>
      </c>
      <c r="I706" s="28" t="s">
        <v>15</v>
      </c>
      <c r="J706" s="29">
        <f t="shared" si="657"/>
        <v>5</v>
      </c>
      <c r="K706" s="29">
        <f t="shared" si="658"/>
        <v>10.000000000000014</v>
      </c>
      <c r="L706" s="30">
        <f t="shared" si="659"/>
        <v>4572.79515</v>
      </c>
      <c r="M706" s="30">
        <f t="shared" si="660"/>
        <v>4733.6058</v>
      </c>
      <c r="N706" s="30">
        <f t="shared" si="661"/>
        <v>4176.95355</v>
      </c>
      <c r="O706" s="31">
        <f t="shared" si="662"/>
        <v>4865.553</v>
      </c>
      <c r="P706" s="31">
        <f t="shared" si="663"/>
        <v>5195.420999999999</v>
      </c>
      <c r="Q706" s="36">
        <f t="shared" si="664"/>
        <v>4692.3723</v>
      </c>
      <c r="R706" s="31">
        <f t="shared" si="665"/>
        <v>5183.05095</v>
      </c>
      <c r="S706" s="31">
        <f t="shared" si="666"/>
        <v>5679.914625</v>
      </c>
      <c r="T706" s="45"/>
      <c r="U706" s="32"/>
      <c r="V706" s="32"/>
      <c r="W706" s="20"/>
      <c r="X706" s="20"/>
      <c r="Y706" s="20"/>
      <c r="Z706" s="20"/>
      <c r="AA706" s="20"/>
      <c r="AB706" s="21"/>
      <c r="AC706" s="20"/>
      <c r="AD706" s="20"/>
      <c r="AE706" s="18"/>
      <c r="AF706" s="18"/>
      <c r="AG706" s="18"/>
      <c r="AH706" s="18"/>
      <c r="AI706" s="18"/>
      <c r="AJ706" s="18"/>
      <c r="AK706" s="35"/>
      <c r="AL706" s="8"/>
      <c r="AM706" s="8"/>
      <c r="AN706" s="8"/>
      <c r="AO706" s="8"/>
      <c r="AP706" s="8"/>
      <c r="AQ706" s="8"/>
      <c r="AR706" s="8"/>
      <c r="AS706" s="8"/>
      <c r="AT706" s="8"/>
      <c r="AU706" s="8"/>
      <c r="AV706" s="42"/>
      <c r="AW706" s="42"/>
      <c r="AX706" s="42"/>
      <c r="AY706" s="42"/>
      <c r="AZ706" s="42"/>
      <c r="BA706" s="42"/>
      <c r="BB706" s="42"/>
      <c r="BC706" s="42"/>
      <c r="BD706" s="42"/>
      <c r="BE706" s="42"/>
      <c r="BF706" s="42"/>
      <c r="BG706" s="42"/>
      <c r="BH706" s="42"/>
      <c r="BI706" s="42"/>
      <c r="BJ706" s="42"/>
      <c r="BK706" s="42"/>
      <c r="BL706" s="42"/>
      <c r="BM706" s="42"/>
      <c r="BN706" s="42"/>
      <c r="BO706" s="42"/>
      <c r="BP706" s="42"/>
      <c r="BQ706" s="42"/>
    </row>
    <row r="707" spans="1:69" s="41" customFormat="1" ht="38.25">
      <c r="A707" s="23"/>
      <c r="B707" s="23" t="s">
        <v>185</v>
      </c>
      <c r="C707" s="24" t="s">
        <v>1108</v>
      </c>
      <c r="D707" s="25" t="s">
        <v>656</v>
      </c>
      <c r="E707" s="26">
        <v>3800.4</v>
      </c>
      <c r="F707" s="26">
        <v>3990.42</v>
      </c>
      <c r="G707" s="27">
        <v>4389.462</v>
      </c>
      <c r="H707" s="27">
        <v>4995.207756</v>
      </c>
      <c r="I707" s="28" t="s">
        <v>15</v>
      </c>
      <c r="J707" s="29">
        <f t="shared" si="657"/>
        <v>5</v>
      </c>
      <c r="K707" s="29">
        <f t="shared" si="658"/>
        <v>10.000000000000014</v>
      </c>
      <c r="L707" s="30">
        <f t="shared" si="659"/>
        <v>4867.913358000001</v>
      </c>
      <c r="M707" s="30">
        <f t="shared" si="660"/>
        <v>5039.102376</v>
      </c>
      <c r="N707" s="30">
        <f t="shared" si="661"/>
        <v>4446.525006</v>
      </c>
      <c r="O707" s="31">
        <f t="shared" si="662"/>
        <v>5179.56516</v>
      </c>
      <c r="P707" s="31">
        <f t="shared" si="663"/>
        <v>5530.722119999999</v>
      </c>
      <c r="Q707" s="36">
        <f t="shared" si="664"/>
        <v>4995.207756</v>
      </c>
      <c r="R707" s="31">
        <f t="shared" si="665"/>
        <v>5517.553734</v>
      </c>
      <c r="S707" s="31">
        <f t="shared" si="666"/>
        <v>6046.483905</v>
      </c>
      <c r="T707" s="45"/>
      <c r="U707" s="32"/>
      <c r="V707" s="32"/>
      <c r="W707" s="20"/>
      <c r="X707" s="20"/>
      <c r="Y707" s="20"/>
      <c r="Z707" s="20"/>
      <c r="AA707" s="20"/>
      <c r="AB707" s="21"/>
      <c r="AC707" s="20"/>
      <c r="AD707" s="20"/>
      <c r="AE707" s="18"/>
      <c r="AF707" s="18"/>
      <c r="AG707" s="18"/>
      <c r="AH707" s="18"/>
      <c r="AI707" s="18"/>
      <c r="AJ707" s="18"/>
      <c r="AK707" s="35"/>
      <c r="AL707" s="42"/>
      <c r="AM707" s="42"/>
      <c r="AN707" s="42"/>
      <c r="AO707" s="42"/>
      <c r="AP707" s="42"/>
      <c r="AQ707" s="42"/>
      <c r="AR707" s="42"/>
      <c r="AS707" s="42"/>
      <c r="AT707" s="42"/>
      <c r="AU707" s="42"/>
      <c r="AV707" s="42"/>
      <c r="AW707" s="42"/>
      <c r="AX707" s="42"/>
      <c r="AY707" s="42"/>
      <c r="AZ707" s="42"/>
      <c r="BA707" s="42"/>
      <c r="BB707" s="42"/>
      <c r="BC707" s="42"/>
      <c r="BD707" s="42"/>
      <c r="BE707" s="42"/>
      <c r="BF707" s="42"/>
      <c r="BG707" s="42"/>
      <c r="BH707" s="42"/>
      <c r="BI707" s="42"/>
      <c r="BJ707" s="42"/>
      <c r="BK707" s="42"/>
      <c r="BL707" s="42"/>
      <c r="BM707" s="42"/>
      <c r="BN707" s="42"/>
      <c r="BO707" s="42"/>
      <c r="BP707" s="42"/>
      <c r="BQ707" s="42"/>
    </row>
    <row r="708" spans="1:69" s="41" customFormat="1" ht="38.25">
      <c r="A708" s="23"/>
      <c r="B708" s="23" t="s">
        <v>187</v>
      </c>
      <c r="C708" s="24" t="s">
        <v>1109</v>
      </c>
      <c r="D708" s="25" t="s">
        <v>656</v>
      </c>
      <c r="E708" s="26">
        <v>5600.2</v>
      </c>
      <c r="F708" s="26">
        <v>5880.21</v>
      </c>
      <c r="G708" s="27">
        <v>6468.231</v>
      </c>
      <c r="H708" s="27">
        <v>7360.846877999999</v>
      </c>
      <c r="I708" s="28" t="s">
        <v>15</v>
      </c>
      <c r="J708" s="29">
        <f t="shared" si="657"/>
        <v>5</v>
      </c>
      <c r="K708" s="29">
        <f t="shared" si="658"/>
        <v>9.999999999999986</v>
      </c>
      <c r="L708" s="30">
        <f t="shared" si="659"/>
        <v>7173.268179</v>
      </c>
      <c r="M708" s="30">
        <f t="shared" si="660"/>
        <v>7425.5291879999995</v>
      </c>
      <c r="N708" s="30">
        <f t="shared" si="661"/>
        <v>6552.318003</v>
      </c>
      <c r="O708" s="31">
        <f t="shared" si="662"/>
        <v>7632.5125800000005</v>
      </c>
      <c r="P708" s="31">
        <f t="shared" si="663"/>
        <v>8149.97106</v>
      </c>
      <c r="Q708" s="36">
        <f t="shared" si="664"/>
        <v>7360.846877999999</v>
      </c>
      <c r="R708" s="31">
        <f t="shared" si="665"/>
        <v>8130.566367</v>
      </c>
      <c r="S708" s="31">
        <f t="shared" si="666"/>
        <v>8909.9882025</v>
      </c>
      <c r="T708" s="45"/>
      <c r="U708" s="32"/>
      <c r="V708" s="32"/>
      <c r="W708" s="20"/>
      <c r="X708" s="20"/>
      <c r="Y708" s="20"/>
      <c r="Z708" s="20"/>
      <c r="AA708" s="20"/>
      <c r="AB708" s="21"/>
      <c r="AC708" s="20"/>
      <c r="AD708" s="20"/>
      <c r="AE708" s="18"/>
      <c r="AF708" s="18"/>
      <c r="AG708" s="18"/>
      <c r="AH708" s="18"/>
      <c r="AI708" s="18"/>
      <c r="AJ708" s="18"/>
      <c r="AK708" s="35"/>
      <c r="AL708" s="42"/>
      <c r="AM708" s="42"/>
      <c r="AN708" s="42"/>
      <c r="AO708" s="42"/>
      <c r="AP708" s="42"/>
      <c r="AQ708" s="42"/>
      <c r="AR708" s="42"/>
      <c r="AS708" s="42"/>
      <c r="AT708" s="42"/>
      <c r="AU708" s="42"/>
      <c r="AV708" s="42"/>
      <c r="AW708" s="42"/>
      <c r="AX708" s="42"/>
      <c r="AY708" s="42"/>
      <c r="AZ708" s="42"/>
      <c r="BA708" s="42"/>
      <c r="BB708" s="42"/>
      <c r="BC708" s="42"/>
      <c r="BD708" s="42"/>
      <c r="BE708" s="42"/>
      <c r="BF708" s="42"/>
      <c r="BG708" s="42"/>
      <c r="BH708" s="42"/>
      <c r="BI708" s="42"/>
      <c r="BJ708" s="42"/>
      <c r="BK708" s="42"/>
      <c r="BL708" s="42"/>
      <c r="BM708" s="42"/>
      <c r="BN708" s="42"/>
      <c r="BO708" s="42"/>
      <c r="BP708" s="42"/>
      <c r="BQ708" s="42"/>
    </row>
    <row r="709" spans="1:69" s="41" customFormat="1" ht="38.25">
      <c r="A709" s="23"/>
      <c r="B709" s="23" t="s">
        <v>189</v>
      </c>
      <c r="C709" s="24" t="s">
        <v>1110</v>
      </c>
      <c r="D709" s="25" t="s">
        <v>656</v>
      </c>
      <c r="E709" s="26">
        <v>6071.2</v>
      </c>
      <c r="F709" s="26">
        <v>6374.76</v>
      </c>
      <c r="G709" s="27">
        <v>7012.236</v>
      </c>
      <c r="H709" s="27">
        <v>7979.924568</v>
      </c>
      <c r="I709" s="28" t="s">
        <v>15</v>
      </c>
      <c r="J709" s="29">
        <f t="shared" si="657"/>
        <v>5</v>
      </c>
      <c r="K709" s="29">
        <f t="shared" si="658"/>
        <v>9.999999999999986</v>
      </c>
      <c r="L709" s="30">
        <f t="shared" si="659"/>
        <v>7776.569724</v>
      </c>
      <c r="M709" s="30">
        <f t="shared" si="660"/>
        <v>8050.046927999999</v>
      </c>
      <c r="N709" s="30">
        <f t="shared" si="661"/>
        <v>7103.395068000001</v>
      </c>
      <c r="O709" s="31">
        <f t="shared" si="662"/>
        <v>8274.43848</v>
      </c>
      <c r="P709" s="31">
        <f t="shared" si="663"/>
        <v>8835.41736</v>
      </c>
      <c r="Q709" s="36">
        <f t="shared" si="664"/>
        <v>7979.924568</v>
      </c>
      <c r="R709" s="31">
        <f t="shared" si="665"/>
        <v>8814.380652</v>
      </c>
      <c r="S709" s="31">
        <f t="shared" si="666"/>
        <v>9659.355090000001</v>
      </c>
      <c r="T709" s="45"/>
      <c r="U709" s="32"/>
      <c r="V709" s="32"/>
      <c r="W709" s="20"/>
      <c r="X709" s="20"/>
      <c r="Y709" s="20"/>
      <c r="Z709" s="20"/>
      <c r="AA709" s="20"/>
      <c r="AB709" s="21"/>
      <c r="AC709" s="20"/>
      <c r="AD709" s="20"/>
      <c r="AE709" s="18"/>
      <c r="AF709" s="18"/>
      <c r="AG709" s="18"/>
      <c r="AH709" s="18"/>
      <c r="AI709" s="18"/>
      <c r="AJ709" s="18"/>
      <c r="AK709" s="35"/>
      <c r="AL709" s="42"/>
      <c r="AM709" s="42"/>
      <c r="AN709" s="42"/>
      <c r="AO709" s="42"/>
      <c r="AP709" s="42"/>
      <c r="AQ709" s="42"/>
      <c r="AR709" s="42"/>
      <c r="AS709" s="42"/>
      <c r="AT709" s="42"/>
      <c r="AU709" s="42"/>
      <c r="AV709" s="42"/>
      <c r="AW709" s="42"/>
      <c r="AX709" s="42"/>
      <c r="AY709" s="42"/>
      <c r="AZ709" s="42"/>
      <c r="BA709" s="42"/>
      <c r="BB709" s="42"/>
      <c r="BC709" s="42"/>
      <c r="BD709" s="42"/>
      <c r="BE709" s="42"/>
      <c r="BF709" s="42"/>
      <c r="BG709" s="42"/>
      <c r="BH709" s="42"/>
      <c r="BI709" s="42"/>
      <c r="BJ709" s="42"/>
      <c r="BK709" s="42"/>
      <c r="BL709" s="42"/>
      <c r="BM709" s="42"/>
      <c r="BN709" s="42"/>
      <c r="BO709" s="42"/>
      <c r="BP709" s="42"/>
      <c r="BQ709" s="42"/>
    </row>
    <row r="710" spans="1:69" s="41" customFormat="1" ht="38.25">
      <c r="A710" s="23"/>
      <c r="B710" s="23" t="s">
        <v>191</v>
      </c>
      <c r="C710" s="24" t="s">
        <v>1111</v>
      </c>
      <c r="D710" s="25" t="s">
        <v>656</v>
      </c>
      <c r="E710" s="26">
        <v>9573.49</v>
      </c>
      <c r="F710" s="26">
        <v>10052.1645</v>
      </c>
      <c r="G710" s="27">
        <v>11057.38095</v>
      </c>
      <c r="H710" s="27">
        <v>12583.2995211</v>
      </c>
      <c r="I710" s="28" t="s">
        <v>15</v>
      </c>
      <c r="J710" s="29">
        <f t="shared" si="657"/>
        <v>5</v>
      </c>
      <c r="K710" s="29">
        <f t="shared" si="658"/>
        <v>10.000000000000014</v>
      </c>
      <c r="L710" s="30">
        <f t="shared" si="659"/>
        <v>12262.63547355</v>
      </c>
      <c r="M710" s="30">
        <f t="shared" si="660"/>
        <v>12693.8733306</v>
      </c>
      <c r="N710" s="30">
        <f t="shared" si="661"/>
        <v>11201.126902349999</v>
      </c>
      <c r="O710" s="31">
        <f t="shared" si="662"/>
        <v>13047.709520999999</v>
      </c>
      <c r="P710" s="31">
        <f t="shared" si="663"/>
        <v>13932.299996999998</v>
      </c>
      <c r="Q710" s="36">
        <f t="shared" si="664"/>
        <v>12583.2995211</v>
      </c>
      <c r="R710" s="31">
        <f t="shared" si="665"/>
        <v>13899.12785415</v>
      </c>
      <c r="S710" s="31">
        <f t="shared" si="666"/>
        <v>15231.542258625</v>
      </c>
      <c r="T710" s="45"/>
      <c r="U710" s="32"/>
      <c r="V710" s="32"/>
      <c r="W710" s="20"/>
      <c r="X710" s="20"/>
      <c r="Y710" s="20"/>
      <c r="Z710" s="20"/>
      <c r="AA710" s="20"/>
      <c r="AB710" s="21"/>
      <c r="AC710" s="20"/>
      <c r="AD710" s="20"/>
      <c r="AE710" s="18"/>
      <c r="AF710" s="18"/>
      <c r="AG710" s="18"/>
      <c r="AH710" s="18"/>
      <c r="AI710" s="18"/>
      <c r="AJ710" s="18"/>
      <c r="AK710" s="35"/>
      <c r="AL710" s="42"/>
      <c r="AM710" s="42"/>
      <c r="AN710" s="42"/>
      <c r="AO710" s="42"/>
      <c r="AP710" s="42"/>
      <c r="AQ710" s="42"/>
      <c r="AR710" s="42"/>
      <c r="AS710" s="42"/>
      <c r="AT710" s="42"/>
      <c r="AU710" s="42"/>
      <c r="AV710" s="42"/>
      <c r="AW710" s="42"/>
      <c r="AX710" s="42"/>
      <c r="AY710" s="42"/>
      <c r="AZ710" s="42"/>
      <c r="BA710" s="42"/>
      <c r="BB710" s="42"/>
      <c r="BC710" s="42"/>
      <c r="BD710" s="42"/>
      <c r="BE710" s="42"/>
      <c r="BF710" s="42"/>
      <c r="BG710" s="42"/>
      <c r="BH710" s="42"/>
      <c r="BI710" s="42"/>
      <c r="BJ710" s="42"/>
      <c r="BK710" s="42"/>
      <c r="BL710" s="42"/>
      <c r="BM710" s="42"/>
      <c r="BN710" s="42"/>
      <c r="BO710" s="42"/>
      <c r="BP710" s="42"/>
      <c r="BQ710" s="42"/>
    </row>
    <row r="711" spans="1:69" s="41" customFormat="1" ht="38.25">
      <c r="A711" s="23"/>
      <c r="B711" s="23" t="s">
        <v>192</v>
      </c>
      <c r="C711" s="24" t="s">
        <v>1112</v>
      </c>
      <c r="D711" s="25" t="s">
        <v>656</v>
      </c>
      <c r="E711" s="26">
        <v>10100.22</v>
      </c>
      <c r="F711" s="26">
        <v>10605.231</v>
      </c>
      <c r="G711" s="27">
        <v>11665.7541</v>
      </c>
      <c r="H711" s="27">
        <v>13275.628165799999</v>
      </c>
      <c r="I711" s="28" t="s">
        <v>15</v>
      </c>
      <c r="J711" s="29">
        <f t="shared" si="657"/>
        <v>5</v>
      </c>
      <c r="K711" s="29">
        <f t="shared" si="658"/>
        <v>10.000000000000014</v>
      </c>
      <c r="L711" s="30">
        <f t="shared" si="659"/>
        <v>12937.3212969</v>
      </c>
      <c r="M711" s="30">
        <f t="shared" si="660"/>
        <v>13392.2857068</v>
      </c>
      <c r="N711" s="30">
        <f t="shared" si="661"/>
        <v>11817.408903299998</v>
      </c>
      <c r="O711" s="31">
        <f t="shared" si="662"/>
        <v>13765.589837999998</v>
      </c>
      <c r="P711" s="31">
        <f t="shared" si="663"/>
        <v>14698.850165999997</v>
      </c>
      <c r="Q711" s="36">
        <f t="shared" si="664"/>
        <v>13275.628165799999</v>
      </c>
      <c r="R711" s="31">
        <f t="shared" si="665"/>
        <v>14663.852903699999</v>
      </c>
      <c r="S711" s="31">
        <f t="shared" si="666"/>
        <v>16069.57627275</v>
      </c>
      <c r="T711" s="45"/>
      <c r="U711" s="32"/>
      <c r="V711" s="32"/>
      <c r="W711" s="20"/>
      <c r="X711" s="20"/>
      <c r="Y711" s="20"/>
      <c r="Z711" s="20"/>
      <c r="AA711" s="20"/>
      <c r="AB711" s="21"/>
      <c r="AC711" s="20"/>
      <c r="AD711" s="20"/>
      <c r="AE711" s="18"/>
      <c r="AF711" s="18"/>
      <c r="AG711" s="18"/>
      <c r="AH711" s="18"/>
      <c r="AI711" s="18"/>
      <c r="AJ711" s="18"/>
      <c r="AK711" s="35"/>
      <c r="AL711" s="42"/>
      <c r="AM711" s="42"/>
      <c r="AN711" s="42"/>
      <c r="AO711" s="42"/>
      <c r="AP711" s="42"/>
      <c r="AQ711" s="42"/>
      <c r="AR711" s="42"/>
      <c r="AS711" s="42"/>
      <c r="AT711" s="42"/>
      <c r="AU711" s="42"/>
      <c r="AV711" s="42"/>
      <c r="AW711" s="42"/>
      <c r="AX711" s="42"/>
      <c r="AY711" s="42"/>
      <c r="AZ711" s="42"/>
      <c r="BA711" s="42"/>
      <c r="BB711" s="42"/>
      <c r="BC711" s="42"/>
      <c r="BD711" s="42"/>
      <c r="BE711" s="42"/>
      <c r="BF711" s="42"/>
      <c r="BG711" s="42"/>
      <c r="BH711" s="42"/>
      <c r="BI711" s="42"/>
      <c r="BJ711" s="42"/>
      <c r="BK711" s="42"/>
      <c r="BL711" s="42"/>
      <c r="BM711" s="42"/>
      <c r="BN711" s="42"/>
      <c r="BO711" s="42"/>
      <c r="BP711" s="42"/>
      <c r="BQ711" s="42"/>
    </row>
    <row r="712" spans="1:69" s="41" customFormat="1" ht="25.5">
      <c r="A712" s="23"/>
      <c r="B712" s="23" t="s">
        <v>194</v>
      </c>
      <c r="C712" s="24" t="s">
        <v>1113</v>
      </c>
      <c r="D712" s="25" t="s">
        <v>656</v>
      </c>
      <c r="E712" s="26">
        <v>8410.2</v>
      </c>
      <c r="F712" s="26">
        <v>8830.71</v>
      </c>
      <c r="G712" s="27">
        <v>9713.781</v>
      </c>
      <c r="H712" s="27">
        <v>11054.282778</v>
      </c>
      <c r="I712" s="28" t="s">
        <v>15</v>
      </c>
      <c r="J712" s="29">
        <f t="shared" si="657"/>
        <v>4.999999999999986</v>
      </c>
      <c r="K712" s="29">
        <f t="shared" si="658"/>
        <v>10.000000000000028</v>
      </c>
      <c r="L712" s="30">
        <f t="shared" si="659"/>
        <v>10772.583129</v>
      </c>
      <c r="M712" s="30">
        <f t="shared" si="660"/>
        <v>11151.420588</v>
      </c>
      <c r="N712" s="30">
        <f t="shared" si="661"/>
        <v>9840.060153</v>
      </c>
      <c r="O712" s="31">
        <f t="shared" si="662"/>
        <v>11462.26158</v>
      </c>
      <c r="P712" s="31">
        <f t="shared" si="663"/>
        <v>12239.364059999998</v>
      </c>
      <c r="Q712" s="36">
        <f t="shared" si="664"/>
        <v>11054.282778</v>
      </c>
      <c r="R712" s="31">
        <f t="shared" si="665"/>
        <v>12210.222716999999</v>
      </c>
      <c r="S712" s="31">
        <f t="shared" si="666"/>
        <v>13380.7333275</v>
      </c>
      <c r="T712" s="45"/>
      <c r="U712" s="32"/>
      <c r="V712" s="32"/>
      <c r="W712" s="20"/>
      <c r="X712" s="20"/>
      <c r="Y712" s="20"/>
      <c r="Z712" s="20"/>
      <c r="AA712" s="20"/>
      <c r="AB712" s="21"/>
      <c r="AC712" s="20"/>
      <c r="AD712" s="20"/>
      <c r="AE712" s="18"/>
      <c r="AF712" s="18"/>
      <c r="AG712" s="18"/>
      <c r="AH712" s="18"/>
      <c r="AI712" s="18"/>
      <c r="AJ712" s="18"/>
      <c r="AK712" s="35"/>
      <c r="AL712" s="42"/>
      <c r="AM712" s="42"/>
      <c r="AN712" s="42"/>
      <c r="AO712" s="42"/>
      <c r="AP712" s="42"/>
      <c r="AQ712" s="42"/>
      <c r="AR712" s="42"/>
      <c r="AS712" s="42"/>
      <c r="AT712" s="42"/>
      <c r="AU712" s="42"/>
      <c r="AV712" s="42"/>
      <c r="AW712" s="42"/>
      <c r="AX712" s="42"/>
      <c r="AY712" s="42"/>
      <c r="AZ712" s="42"/>
      <c r="BA712" s="42"/>
      <c r="BB712" s="42"/>
      <c r="BC712" s="42"/>
      <c r="BD712" s="42"/>
      <c r="BE712" s="42"/>
      <c r="BF712" s="42"/>
      <c r="BG712" s="42"/>
      <c r="BH712" s="42"/>
      <c r="BI712" s="42"/>
      <c r="BJ712" s="42"/>
      <c r="BK712" s="42"/>
      <c r="BL712" s="42"/>
      <c r="BM712" s="42"/>
      <c r="BN712" s="42"/>
      <c r="BO712" s="42"/>
      <c r="BP712" s="42"/>
      <c r="BQ712" s="42"/>
    </row>
    <row r="713" spans="1:69" s="41" customFormat="1" ht="25.5">
      <c r="A713" s="23"/>
      <c r="B713" s="23" t="s">
        <v>196</v>
      </c>
      <c r="C713" s="24" t="s">
        <v>1114</v>
      </c>
      <c r="D713" s="25" t="s">
        <v>656</v>
      </c>
      <c r="E713" s="26">
        <v>7828.56</v>
      </c>
      <c r="F713" s="26">
        <v>8219.988</v>
      </c>
      <c r="G713" s="27">
        <v>9041.9868</v>
      </c>
      <c r="H713" s="27">
        <v>10289.7809784</v>
      </c>
      <c r="I713" s="28" t="s">
        <v>15</v>
      </c>
      <c r="J713" s="29">
        <f t="shared" si="657"/>
        <v>4.999999999999986</v>
      </c>
      <c r="K713" s="29">
        <f t="shared" si="658"/>
        <v>10.000000000000014</v>
      </c>
      <c r="L713" s="30">
        <f t="shared" si="659"/>
        <v>10027.5633612</v>
      </c>
      <c r="M713" s="30">
        <f t="shared" si="660"/>
        <v>10380.2008464</v>
      </c>
      <c r="N713" s="30">
        <f t="shared" si="661"/>
        <v>9159.5326284</v>
      </c>
      <c r="O713" s="31">
        <f t="shared" si="662"/>
        <v>10669.544424</v>
      </c>
      <c r="P713" s="31">
        <f t="shared" si="663"/>
        <v>11392.903368</v>
      </c>
      <c r="Q713" s="36">
        <f t="shared" si="664"/>
        <v>10289.7809784</v>
      </c>
      <c r="R713" s="31">
        <f t="shared" si="665"/>
        <v>11365.777407600002</v>
      </c>
      <c r="S713" s="31">
        <f t="shared" si="666"/>
        <v>12455.336817</v>
      </c>
      <c r="T713" s="45"/>
      <c r="U713" s="32"/>
      <c r="V713" s="32"/>
      <c r="W713" s="20"/>
      <c r="X713" s="20"/>
      <c r="Y713" s="20"/>
      <c r="Z713" s="20"/>
      <c r="AA713" s="20"/>
      <c r="AB713" s="21"/>
      <c r="AC713" s="20"/>
      <c r="AD713" s="20"/>
      <c r="AE713" s="18"/>
      <c r="AF713" s="18"/>
      <c r="AG713" s="18"/>
      <c r="AH713" s="18"/>
      <c r="AI713" s="18"/>
      <c r="AJ713" s="18"/>
      <c r="AK713" s="35"/>
      <c r="AL713" s="42"/>
      <c r="AM713" s="42"/>
      <c r="AN713" s="42"/>
      <c r="AO713" s="42"/>
      <c r="AP713" s="42"/>
      <c r="AQ713" s="42"/>
      <c r="AR713" s="42"/>
      <c r="AS713" s="42"/>
      <c r="AT713" s="42"/>
      <c r="AU713" s="42"/>
      <c r="AV713" s="42"/>
      <c r="AW713" s="42"/>
      <c r="AX713" s="42"/>
      <c r="AY713" s="42"/>
      <c r="AZ713" s="42"/>
      <c r="BA713" s="42"/>
      <c r="BB713" s="42"/>
      <c r="BC713" s="42"/>
      <c r="BD713" s="42"/>
      <c r="BE713" s="42"/>
      <c r="BF713" s="42"/>
      <c r="BG713" s="42"/>
      <c r="BH713" s="42"/>
      <c r="BI713" s="42"/>
      <c r="BJ713" s="42"/>
      <c r="BK713" s="42"/>
      <c r="BL713" s="42"/>
      <c r="BM713" s="42"/>
      <c r="BN713" s="42"/>
      <c r="BO713" s="42"/>
      <c r="BP713" s="42"/>
      <c r="BQ713" s="42"/>
    </row>
    <row r="714" spans="1:69" s="41" customFormat="1" ht="15.75" customHeight="1">
      <c r="A714" s="23"/>
      <c r="B714" s="23" t="s">
        <v>198</v>
      </c>
      <c r="C714" s="24" t="s">
        <v>1115</v>
      </c>
      <c r="D714" s="25" t="s">
        <v>656</v>
      </c>
      <c r="E714" s="26">
        <v>8410.2</v>
      </c>
      <c r="F714" s="26">
        <v>8830.71</v>
      </c>
      <c r="G714" s="27">
        <v>9713.781</v>
      </c>
      <c r="H714" s="27">
        <v>11054.282778</v>
      </c>
      <c r="I714" s="28" t="s">
        <v>15</v>
      </c>
      <c r="J714" s="29">
        <f t="shared" si="657"/>
        <v>4.999999999999986</v>
      </c>
      <c r="K714" s="29">
        <f t="shared" si="658"/>
        <v>10.000000000000028</v>
      </c>
      <c r="L714" s="30">
        <f t="shared" si="659"/>
        <v>10772.583129</v>
      </c>
      <c r="M714" s="30">
        <f t="shared" si="660"/>
        <v>11151.420588</v>
      </c>
      <c r="N714" s="30">
        <f t="shared" si="661"/>
        <v>9840.060153</v>
      </c>
      <c r="O714" s="31">
        <f t="shared" si="662"/>
        <v>11462.26158</v>
      </c>
      <c r="P714" s="31">
        <f t="shared" si="663"/>
        <v>12239.364059999998</v>
      </c>
      <c r="Q714" s="36">
        <f t="shared" si="664"/>
        <v>11054.282778</v>
      </c>
      <c r="R714" s="31">
        <f t="shared" si="665"/>
        <v>12210.222716999999</v>
      </c>
      <c r="S714" s="31">
        <f t="shared" si="666"/>
        <v>13380.7333275</v>
      </c>
      <c r="T714" s="45"/>
      <c r="U714" s="32"/>
      <c r="V714" s="32"/>
      <c r="W714" s="20"/>
      <c r="X714" s="20"/>
      <c r="Y714" s="20"/>
      <c r="Z714" s="20"/>
      <c r="AA714" s="20"/>
      <c r="AB714" s="21"/>
      <c r="AC714" s="20"/>
      <c r="AD714" s="20"/>
      <c r="AE714" s="18"/>
      <c r="AF714" s="18"/>
      <c r="AG714" s="18"/>
      <c r="AH714" s="18"/>
      <c r="AI714" s="18"/>
      <c r="AJ714" s="18"/>
      <c r="AK714" s="35"/>
      <c r="AL714" s="42"/>
      <c r="AM714" s="42"/>
      <c r="AN714" s="42"/>
      <c r="AO714" s="42"/>
      <c r="AP714" s="42"/>
      <c r="AQ714" s="42"/>
      <c r="AR714" s="42"/>
      <c r="AS714" s="42"/>
      <c r="AT714" s="42"/>
      <c r="AU714" s="42"/>
      <c r="AV714" s="42"/>
      <c r="AW714" s="42"/>
      <c r="AX714" s="42"/>
      <c r="AY714" s="42"/>
      <c r="AZ714" s="42"/>
      <c r="BA714" s="42"/>
      <c r="BB714" s="42"/>
      <c r="BC714" s="42"/>
      <c r="BD714" s="42"/>
      <c r="BE714" s="42"/>
      <c r="BF714" s="42"/>
      <c r="BG714" s="42"/>
      <c r="BH714" s="42"/>
      <c r="BI714" s="42"/>
      <c r="BJ714" s="42"/>
      <c r="BK714" s="42"/>
      <c r="BL714" s="42"/>
      <c r="BM714" s="42"/>
      <c r="BN714" s="42"/>
      <c r="BO714" s="42"/>
      <c r="BP714" s="42"/>
      <c r="BQ714" s="42"/>
    </row>
    <row r="715" spans="1:69" s="41" customFormat="1" ht="25.5">
      <c r="A715" s="23"/>
      <c r="B715" s="23" t="s">
        <v>200</v>
      </c>
      <c r="C715" s="24" t="s">
        <v>1116</v>
      </c>
      <c r="D715" s="25" t="s">
        <v>656</v>
      </c>
      <c r="E715" s="26">
        <v>12450.24</v>
      </c>
      <c r="F715" s="26">
        <v>13072.752</v>
      </c>
      <c r="G715" s="27">
        <v>14380.0272</v>
      </c>
      <c r="H715" s="27">
        <v>16364.470953600001</v>
      </c>
      <c r="I715" s="28" t="s">
        <v>15</v>
      </c>
      <c r="J715" s="29">
        <f t="shared" si="657"/>
        <v>5</v>
      </c>
      <c r="K715" s="29">
        <f t="shared" si="658"/>
        <v>10.000000000000014</v>
      </c>
      <c r="L715" s="30">
        <f t="shared" si="659"/>
        <v>15947.4501648</v>
      </c>
      <c r="M715" s="30">
        <f t="shared" si="660"/>
        <v>16508.271225599998</v>
      </c>
      <c r="N715" s="30">
        <f t="shared" si="661"/>
        <v>14566.967553599998</v>
      </c>
      <c r="O715" s="31">
        <f t="shared" si="662"/>
        <v>16968.432096</v>
      </c>
      <c r="P715" s="31">
        <f t="shared" si="663"/>
        <v>18118.834271999996</v>
      </c>
      <c r="Q715" s="36">
        <f t="shared" si="664"/>
        <v>16364.470953600001</v>
      </c>
      <c r="R715" s="31">
        <f t="shared" si="665"/>
        <v>18075.694190399998</v>
      </c>
      <c r="S715" s="31">
        <f t="shared" si="666"/>
        <v>19808.487468</v>
      </c>
      <c r="T715" s="45"/>
      <c r="U715" s="32"/>
      <c r="V715" s="32"/>
      <c r="W715" s="20"/>
      <c r="X715" s="20"/>
      <c r="Y715" s="20"/>
      <c r="Z715" s="20"/>
      <c r="AA715" s="20"/>
      <c r="AB715" s="21"/>
      <c r="AC715" s="20"/>
      <c r="AD715" s="20"/>
      <c r="AE715" s="18"/>
      <c r="AF715" s="18"/>
      <c r="AG715" s="18"/>
      <c r="AH715" s="18"/>
      <c r="AI715" s="18"/>
      <c r="AJ715" s="18"/>
      <c r="AK715" s="35"/>
      <c r="AL715" s="42"/>
      <c r="AM715" s="42"/>
      <c r="AN715" s="42"/>
      <c r="AO715" s="42"/>
      <c r="AP715" s="42"/>
      <c r="AQ715" s="42"/>
      <c r="AR715" s="42"/>
      <c r="AS715" s="42"/>
      <c r="AT715" s="42"/>
      <c r="AU715" s="42"/>
      <c r="AV715" s="42"/>
      <c r="AW715" s="42"/>
      <c r="AX715" s="42"/>
      <c r="AY715" s="42"/>
      <c r="AZ715" s="42"/>
      <c r="BA715" s="42"/>
      <c r="BB715" s="42"/>
      <c r="BC715" s="42"/>
      <c r="BD715" s="42"/>
      <c r="BE715" s="42"/>
      <c r="BF715" s="42"/>
      <c r="BG715" s="42"/>
      <c r="BH715" s="42"/>
      <c r="BI715" s="42"/>
      <c r="BJ715" s="42"/>
      <c r="BK715" s="42"/>
      <c r="BL715" s="42"/>
      <c r="BM715" s="42"/>
      <c r="BN715" s="42"/>
      <c r="BO715" s="42"/>
      <c r="BP715" s="42"/>
      <c r="BQ715" s="42"/>
    </row>
    <row r="716" spans="1:69" s="41" customFormat="1" ht="15.75" customHeight="1">
      <c r="A716" s="23"/>
      <c r="B716" s="23" t="s">
        <v>202</v>
      </c>
      <c r="C716" s="24" t="s">
        <v>1117</v>
      </c>
      <c r="D716" s="25" t="s">
        <v>656</v>
      </c>
      <c r="E716" s="26">
        <v>5234.76</v>
      </c>
      <c r="F716" s="26">
        <v>5496.498</v>
      </c>
      <c r="G716" s="27">
        <v>6046.1478</v>
      </c>
      <c r="H716" s="27">
        <v>6880.5161964</v>
      </c>
      <c r="I716" s="28" t="s">
        <v>15</v>
      </c>
      <c r="J716" s="29">
        <f t="shared" si="657"/>
        <v>4.999999999999986</v>
      </c>
      <c r="K716" s="29">
        <f t="shared" si="658"/>
        <v>10.000000000000014</v>
      </c>
      <c r="L716" s="30">
        <f t="shared" si="659"/>
        <v>6705.1779102</v>
      </c>
      <c r="M716" s="30">
        <f t="shared" si="660"/>
        <v>6940.977674399999</v>
      </c>
      <c r="N716" s="30">
        <f t="shared" si="661"/>
        <v>6124.747721399999</v>
      </c>
      <c r="O716" s="31">
        <f t="shared" si="662"/>
        <v>7134.454404</v>
      </c>
      <c r="P716" s="31">
        <f t="shared" si="663"/>
        <v>7618.146227999999</v>
      </c>
      <c r="Q716" s="36">
        <f t="shared" si="664"/>
        <v>6880.5161964</v>
      </c>
      <c r="R716" s="31">
        <f t="shared" si="665"/>
        <v>7600.0077845999995</v>
      </c>
      <c r="S716" s="31">
        <f t="shared" si="666"/>
        <v>8328.568594499999</v>
      </c>
      <c r="T716" s="45"/>
      <c r="U716" s="32"/>
      <c r="V716" s="32"/>
      <c r="W716" s="20"/>
      <c r="X716" s="20"/>
      <c r="Y716" s="20"/>
      <c r="Z716" s="20"/>
      <c r="AA716" s="20"/>
      <c r="AB716" s="21"/>
      <c r="AC716" s="20"/>
      <c r="AD716" s="20"/>
      <c r="AE716" s="18"/>
      <c r="AF716" s="18"/>
      <c r="AG716" s="18"/>
      <c r="AH716" s="18"/>
      <c r="AI716" s="18"/>
      <c r="AJ716" s="18"/>
      <c r="AK716" s="35"/>
      <c r="AL716" s="42"/>
      <c r="AM716" s="42"/>
      <c r="AN716" s="42"/>
      <c r="AO716" s="42"/>
      <c r="AP716" s="42"/>
      <c r="AQ716" s="42"/>
      <c r="AR716" s="42"/>
      <c r="AS716" s="42"/>
      <c r="AT716" s="42"/>
      <c r="AU716" s="42"/>
      <c r="AV716" s="42"/>
      <c r="AW716" s="42"/>
      <c r="AX716" s="42"/>
      <c r="AY716" s="42"/>
      <c r="AZ716" s="42"/>
      <c r="BA716" s="42"/>
      <c r="BB716" s="42"/>
      <c r="BC716" s="42"/>
      <c r="BD716" s="42"/>
      <c r="BE716" s="42"/>
      <c r="BF716" s="42"/>
      <c r="BG716" s="42"/>
      <c r="BH716" s="42"/>
      <c r="BI716" s="42"/>
      <c r="BJ716" s="42"/>
      <c r="BK716" s="42"/>
      <c r="BL716" s="42"/>
      <c r="BM716" s="42"/>
      <c r="BN716" s="42"/>
      <c r="BO716" s="42"/>
      <c r="BP716" s="42"/>
      <c r="BQ716" s="42"/>
    </row>
    <row r="717" spans="1:69" s="41" customFormat="1" ht="25.5">
      <c r="A717" s="23"/>
      <c r="B717" s="23" t="s">
        <v>204</v>
      </c>
      <c r="C717" s="24" t="s">
        <v>1118</v>
      </c>
      <c r="D717" s="25" t="s">
        <v>656</v>
      </c>
      <c r="E717" s="26">
        <v>13650.32</v>
      </c>
      <c r="F717" s="26">
        <v>14332.836</v>
      </c>
      <c r="G717" s="27">
        <v>15766.1196</v>
      </c>
      <c r="H717" s="27">
        <v>17941.8441048</v>
      </c>
      <c r="I717" s="28" t="s">
        <v>15</v>
      </c>
      <c r="J717" s="29">
        <f t="shared" si="657"/>
        <v>5</v>
      </c>
      <c r="K717" s="29">
        <f t="shared" si="658"/>
        <v>10.000000000000014</v>
      </c>
      <c r="L717" s="30">
        <f t="shared" si="659"/>
        <v>17484.6266364</v>
      </c>
      <c r="M717" s="30">
        <f t="shared" si="660"/>
        <v>18099.5053008</v>
      </c>
      <c r="N717" s="30">
        <f t="shared" si="661"/>
        <v>15971.079154799998</v>
      </c>
      <c r="O717" s="31">
        <f t="shared" si="662"/>
        <v>18604.021127999997</v>
      </c>
      <c r="P717" s="31">
        <f t="shared" si="663"/>
        <v>19865.310695999997</v>
      </c>
      <c r="Q717" s="36">
        <f t="shared" si="664"/>
        <v>17941.8441048</v>
      </c>
      <c r="R717" s="31">
        <f t="shared" si="665"/>
        <v>19818.012337199998</v>
      </c>
      <c r="S717" s="31">
        <f t="shared" si="666"/>
        <v>21717.829748999997</v>
      </c>
      <c r="T717" s="45"/>
      <c r="U717" s="32"/>
      <c r="V717" s="32"/>
      <c r="W717" s="20"/>
      <c r="X717" s="20"/>
      <c r="Y717" s="20"/>
      <c r="Z717" s="20"/>
      <c r="AA717" s="20"/>
      <c r="AB717" s="21"/>
      <c r="AC717" s="20"/>
      <c r="AD717" s="20"/>
      <c r="AE717" s="18"/>
      <c r="AF717" s="18"/>
      <c r="AG717" s="18"/>
      <c r="AH717" s="18"/>
      <c r="AI717" s="18"/>
      <c r="AJ717" s="18"/>
      <c r="AK717" s="35"/>
      <c r="AL717" s="42"/>
      <c r="AM717" s="42"/>
      <c r="AN717" s="42"/>
      <c r="AO717" s="42"/>
      <c r="AP717" s="42"/>
      <c r="AQ717" s="42"/>
      <c r="AR717" s="42"/>
      <c r="AS717" s="42"/>
      <c r="AT717" s="42"/>
      <c r="AU717" s="42"/>
      <c r="AV717" s="42"/>
      <c r="AW717" s="42"/>
      <c r="AX717" s="42"/>
      <c r="AY717" s="42"/>
      <c r="AZ717" s="42"/>
      <c r="BA717" s="42"/>
      <c r="BB717" s="42"/>
      <c r="BC717" s="42"/>
      <c r="BD717" s="42"/>
      <c r="BE717" s="42"/>
      <c r="BF717" s="42"/>
      <c r="BG717" s="42"/>
      <c r="BH717" s="42"/>
      <c r="BI717" s="42"/>
      <c r="BJ717" s="42"/>
      <c r="BK717" s="42"/>
      <c r="BL717" s="42"/>
      <c r="BM717" s="42"/>
      <c r="BN717" s="42"/>
      <c r="BO717" s="42"/>
      <c r="BP717" s="42"/>
      <c r="BQ717" s="42"/>
    </row>
    <row r="718" spans="1:69" s="41" customFormat="1" ht="25.5">
      <c r="A718" s="23"/>
      <c r="B718" s="23" t="s">
        <v>206</v>
      </c>
      <c r="C718" s="24" t="s">
        <v>1119</v>
      </c>
      <c r="D718" s="25" t="s">
        <v>656</v>
      </c>
      <c r="E718" s="26">
        <v>3800.91</v>
      </c>
      <c r="F718" s="26">
        <v>3990.9555</v>
      </c>
      <c r="G718" s="27">
        <v>4390.05105</v>
      </c>
      <c r="H718" s="27">
        <v>4995.878094899999</v>
      </c>
      <c r="I718" s="28" t="s">
        <v>15</v>
      </c>
      <c r="J718" s="29">
        <f t="shared" si="657"/>
        <v>5</v>
      </c>
      <c r="K718" s="29">
        <f t="shared" si="658"/>
        <v>10.000000000000014</v>
      </c>
      <c r="L718" s="30">
        <f t="shared" si="659"/>
        <v>4868.56661445</v>
      </c>
      <c r="M718" s="30">
        <f t="shared" si="660"/>
        <v>5039.7786054</v>
      </c>
      <c r="N718" s="30">
        <f t="shared" si="661"/>
        <v>4447.121713649999</v>
      </c>
      <c r="O718" s="31">
        <f t="shared" si="662"/>
        <v>5180.260238999999</v>
      </c>
      <c r="P718" s="31">
        <f t="shared" si="663"/>
        <v>5531.464323</v>
      </c>
      <c r="Q718" s="36">
        <f t="shared" si="664"/>
        <v>4995.878094899999</v>
      </c>
      <c r="R718" s="31">
        <f t="shared" si="665"/>
        <v>5518.294169849999</v>
      </c>
      <c r="S718" s="31">
        <f t="shared" si="666"/>
        <v>6047.295321375</v>
      </c>
      <c r="T718" s="45"/>
      <c r="U718" s="32"/>
      <c r="V718" s="32"/>
      <c r="W718" s="20"/>
      <c r="X718" s="20"/>
      <c r="Y718" s="20"/>
      <c r="Z718" s="20"/>
      <c r="AA718" s="20"/>
      <c r="AB718" s="21"/>
      <c r="AC718" s="20"/>
      <c r="AD718" s="20"/>
      <c r="AE718" s="18"/>
      <c r="AF718" s="18"/>
      <c r="AG718" s="18"/>
      <c r="AH718" s="18"/>
      <c r="AI718" s="18"/>
      <c r="AJ718" s="18"/>
      <c r="AK718" s="35"/>
      <c r="AL718" s="42"/>
      <c r="AM718" s="42"/>
      <c r="AN718" s="42"/>
      <c r="AO718" s="42"/>
      <c r="AP718" s="42"/>
      <c r="AQ718" s="42"/>
      <c r="AR718" s="42"/>
      <c r="AS718" s="42"/>
      <c r="AT718" s="42"/>
      <c r="AU718" s="42"/>
      <c r="AV718" s="42"/>
      <c r="AW718" s="42"/>
      <c r="AX718" s="42"/>
      <c r="AY718" s="42"/>
      <c r="AZ718" s="42"/>
      <c r="BA718" s="42"/>
      <c r="BB718" s="42"/>
      <c r="BC718" s="42"/>
      <c r="BD718" s="42"/>
      <c r="BE718" s="42"/>
      <c r="BF718" s="42"/>
      <c r="BG718" s="42"/>
      <c r="BH718" s="42"/>
      <c r="BI718" s="42"/>
      <c r="BJ718" s="42"/>
      <c r="BK718" s="42"/>
      <c r="BL718" s="42"/>
      <c r="BM718" s="42"/>
      <c r="BN718" s="42"/>
      <c r="BO718" s="42"/>
      <c r="BP718" s="42"/>
      <c r="BQ718" s="42"/>
    </row>
    <row r="719" spans="1:69" s="41" customFormat="1" ht="25.5">
      <c r="A719" s="23"/>
      <c r="B719" s="23" t="s">
        <v>208</v>
      </c>
      <c r="C719" s="24" t="s">
        <v>1120</v>
      </c>
      <c r="D719" s="25" t="s">
        <v>656</v>
      </c>
      <c r="E719" s="26">
        <v>12870.72</v>
      </c>
      <c r="F719" s="26">
        <v>13514.256</v>
      </c>
      <c r="G719" s="27">
        <v>14865.6816</v>
      </c>
      <c r="H719" s="27">
        <v>16917.145660799997</v>
      </c>
      <c r="I719" s="28" t="s">
        <v>15</v>
      </c>
      <c r="J719" s="29">
        <f t="shared" si="657"/>
        <v>5</v>
      </c>
      <c r="K719" s="29">
        <f t="shared" si="658"/>
        <v>10.000000000000014</v>
      </c>
      <c r="L719" s="30">
        <f t="shared" si="659"/>
        <v>16486.0408944</v>
      </c>
      <c r="M719" s="30">
        <f t="shared" si="660"/>
        <v>17065.8024768</v>
      </c>
      <c r="N719" s="30">
        <f t="shared" si="661"/>
        <v>15058.935460799998</v>
      </c>
      <c r="O719" s="31">
        <f t="shared" si="662"/>
        <v>17541.504288</v>
      </c>
      <c r="P719" s="31">
        <f t="shared" si="663"/>
        <v>18730.758815999998</v>
      </c>
      <c r="Q719" s="36">
        <f t="shared" si="664"/>
        <v>16917.145660799997</v>
      </c>
      <c r="R719" s="31">
        <f t="shared" si="665"/>
        <v>18686.1617712</v>
      </c>
      <c r="S719" s="31">
        <f t="shared" si="666"/>
        <v>20477.476403999997</v>
      </c>
      <c r="T719" s="45"/>
      <c r="U719" s="32"/>
      <c r="V719" s="32"/>
      <c r="W719" s="20"/>
      <c r="X719" s="20"/>
      <c r="Y719" s="20"/>
      <c r="Z719" s="20"/>
      <c r="AA719" s="20"/>
      <c r="AB719" s="21"/>
      <c r="AC719" s="20"/>
      <c r="AD719" s="20"/>
      <c r="AE719" s="18"/>
      <c r="AF719" s="18"/>
      <c r="AG719" s="18"/>
      <c r="AH719" s="18"/>
      <c r="AI719" s="18"/>
      <c r="AJ719" s="18"/>
      <c r="AK719" s="35"/>
      <c r="AL719" s="42"/>
      <c r="AM719" s="42"/>
      <c r="AN719" s="42"/>
      <c r="AO719" s="42"/>
      <c r="AP719" s="42"/>
      <c r="AQ719" s="42"/>
      <c r="AR719" s="42"/>
      <c r="AS719" s="42"/>
      <c r="AT719" s="42"/>
      <c r="AU719" s="42"/>
      <c r="AV719" s="42"/>
      <c r="AW719" s="42"/>
      <c r="AX719" s="42"/>
      <c r="AY719" s="42"/>
      <c r="AZ719" s="42"/>
      <c r="BA719" s="42"/>
      <c r="BB719" s="42"/>
      <c r="BC719" s="42"/>
      <c r="BD719" s="42"/>
      <c r="BE719" s="42"/>
      <c r="BF719" s="42"/>
      <c r="BG719" s="42"/>
      <c r="BH719" s="42"/>
      <c r="BI719" s="42"/>
      <c r="BJ719" s="42"/>
      <c r="BK719" s="42"/>
      <c r="BL719" s="42"/>
      <c r="BM719" s="42"/>
      <c r="BN719" s="42"/>
      <c r="BO719" s="42"/>
      <c r="BP719" s="42"/>
      <c r="BQ719" s="42"/>
    </row>
    <row r="720" spans="1:69" s="41" customFormat="1" ht="25.5">
      <c r="A720" s="23"/>
      <c r="B720" s="23" t="s">
        <v>210</v>
      </c>
      <c r="C720" s="24" t="s">
        <v>1121</v>
      </c>
      <c r="D720" s="25" t="s">
        <v>656</v>
      </c>
      <c r="E720" s="26">
        <v>5234.76</v>
      </c>
      <c r="F720" s="26">
        <v>5496.498</v>
      </c>
      <c r="G720" s="27">
        <v>6046.1478</v>
      </c>
      <c r="H720" s="27">
        <v>6880.5161964</v>
      </c>
      <c r="I720" s="28" t="s">
        <v>15</v>
      </c>
      <c r="J720" s="29">
        <f t="shared" si="657"/>
        <v>4.999999999999986</v>
      </c>
      <c r="K720" s="29">
        <f t="shared" si="658"/>
        <v>10.000000000000014</v>
      </c>
      <c r="L720" s="30">
        <f t="shared" si="659"/>
        <v>6705.1779102</v>
      </c>
      <c r="M720" s="30">
        <f t="shared" si="660"/>
        <v>6940.977674399999</v>
      </c>
      <c r="N720" s="30">
        <f t="shared" si="661"/>
        <v>6124.747721399999</v>
      </c>
      <c r="O720" s="31">
        <f t="shared" si="662"/>
        <v>7134.454404</v>
      </c>
      <c r="P720" s="31">
        <f t="shared" si="663"/>
        <v>7618.146227999999</v>
      </c>
      <c r="Q720" s="36">
        <f t="shared" si="664"/>
        <v>6880.5161964</v>
      </c>
      <c r="R720" s="31">
        <f t="shared" si="665"/>
        <v>7600.0077845999995</v>
      </c>
      <c r="S720" s="31">
        <f t="shared" si="666"/>
        <v>8328.568594499999</v>
      </c>
      <c r="T720" s="45"/>
      <c r="U720" s="32"/>
      <c r="V720" s="32"/>
      <c r="W720" s="20"/>
      <c r="X720" s="20"/>
      <c r="Y720" s="20"/>
      <c r="Z720" s="20"/>
      <c r="AA720" s="20"/>
      <c r="AB720" s="21"/>
      <c r="AC720" s="20"/>
      <c r="AD720" s="20"/>
      <c r="AE720" s="18"/>
      <c r="AF720" s="18"/>
      <c r="AG720" s="18"/>
      <c r="AH720" s="18"/>
      <c r="AI720" s="18"/>
      <c r="AJ720" s="18"/>
      <c r="AK720" s="35"/>
      <c r="AL720" s="42"/>
      <c r="AM720" s="42"/>
      <c r="AN720" s="42"/>
      <c r="AO720" s="42"/>
      <c r="AP720" s="42"/>
      <c r="AQ720" s="42"/>
      <c r="AR720" s="42"/>
      <c r="AS720" s="42"/>
      <c r="AT720" s="42"/>
      <c r="AU720" s="42"/>
      <c r="AV720" s="42"/>
      <c r="AW720" s="42"/>
      <c r="AX720" s="42"/>
      <c r="AY720" s="42"/>
      <c r="AZ720" s="42"/>
      <c r="BA720" s="42"/>
      <c r="BB720" s="42"/>
      <c r="BC720" s="42"/>
      <c r="BD720" s="42"/>
      <c r="BE720" s="42"/>
      <c r="BF720" s="42"/>
      <c r="BG720" s="42"/>
      <c r="BH720" s="42"/>
      <c r="BI720" s="42"/>
      <c r="BJ720" s="42"/>
      <c r="BK720" s="42"/>
      <c r="BL720" s="42"/>
      <c r="BM720" s="42"/>
      <c r="BN720" s="42"/>
      <c r="BO720" s="42"/>
      <c r="BP720" s="42"/>
      <c r="BQ720" s="42"/>
    </row>
    <row r="721" spans="1:70" ht="51">
      <c r="A721" s="23"/>
      <c r="B721" s="23" t="s">
        <v>212</v>
      </c>
      <c r="C721" s="24" t="s">
        <v>1122</v>
      </c>
      <c r="D721" s="25" t="s">
        <v>656</v>
      </c>
      <c r="E721" s="26">
        <v>12800</v>
      </c>
      <c r="F721" s="26">
        <v>13440</v>
      </c>
      <c r="G721" s="27">
        <v>14784</v>
      </c>
      <c r="H721" s="27">
        <v>16210.655999999999</v>
      </c>
      <c r="I721" s="28" t="s">
        <v>100</v>
      </c>
      <c r="J721" s="29">
        <f t="shared" si="657"/>
        <v>5</v>
      </c>
      <c r="K721" s="29">
        <f t="shared" si="658"/>
        <v>10.000000000000014</v>
      </c>
      <c r="L721" s="30">
        <f t="shared" si="659"/>
        <v>16395.456</v>
      </c>
      <c r="M721" s="30">
        <f t="shared" si="660"/>
        <v>16972.032</v>
      </c>
      <c r="N721" s="31">
        <f t="shared" si="661"/>
        <v>14976.191999999997</v>
      </c>
      <c r="O721" s="31">
        <f t="shared" si="662"/>
        <v>17445.12</v>
      </c>
      <c r="P721" s="31">
        <f t="shared" si="663"/>
        <v>18627.839999999997</v>
      </c>
      <c r="Q721" s="31">
        <f t="shared" si="664"/>
        <v>16824.192</v>
      </c>
      <c r="R721" s="31">
        <f t="shared" si="665"/>
        <v>18583.487999999998</v>
      </c>
      <c r="S721" s="31">
        <f t="shared" si="666"/>
        <v>20364.96</v>
      </c>
      <c r="T721" s="36">
        <f>+N721*50/100+O721*50/100</f>
        <v>16210.655999999999</v>
      </c>
      <c r="U721" s="32"/>
      <c r="V721" s="32"/>
      <c r="W721" s="20"/>
      <c r="X721" s="20"/>
      <c r="Y721" s="20"/>
      <c r="Z721" s="20"/>
      <c r="AA721" s="20"/>
      <c r="AB721" s="21"/>
      <c r="AC721" s="20"/>
      <c r="AD721" s="20"/>
      <c r="AE721" s="18"/>
      <c r="AF721" s="18"/>
      <c r="AG721" s="18"/>
      <c r="AH721" s="18"/>
      <c r="AI721" s="18"/>
      <c r="AJ721" s="18"/>
      <c r="AK721" s="35"/>
      <c r="AL721" s="42"/>
      <c r="AM721" s="42"/>
      <c r="AN721" s="42"/>
      <c r="AO721" s="42"/>
      <c r="AP721" s="42"/>
      <c r="AQ721" s="42"/>
      <c r="AR721" s="42"/>
      <c r="AS721" s="42"/>
      <c r="AT721" s="42"/>
      <c r="AU721" s="42"/>
      <c r="BR721" s="6"/>
    </row>
    <row r="722" spans="1:70" ht="14.25" customHeight="1">
      <c r="A722" s="23"/>
      <c r="B722" s="23" t="s">
        <v>214</v>
      </c>
      <c r="C722" s="24" t="s">
        <v>1123</v>
      </c>
      <c r="D722" s="25" t="s">
        <v>656</v>
      </c>
      <c r="E722" s="26">
        <v>2500</v>
      </c>
      <c r="F722" s="26">
        <v>2625</v>
      </c>
      <c r="G722" s="46">
        <v>2887.5</v>
      </c>
      <c r="H722" s="27">
        <v>2887.5</v>
      </c>
      <c r="I722" s="28" t="s">
        <v>1124</v>
      </c>
      <c r="J722" s="29">
        <f t="shared" si="657"/>
        <v>5</v>
      </c>
      <c r="K722" s="29">
        <f t="shared" si="658"/>
        <v>10.000000000000014</v>
      </c>
      <c r="L722" s="30">
        <f t="shared" si="659"/>
        <v>3202.2375</v>
      </c>
      <c r="M722" s="30">
        <f t="shared" si="660"/>
        <v>3314.85</v>
      </c>
      <c r="N722" s="31">
        <f t="shared" si="661"/>
        <v>2925.0374999999995</v>
      </c>
      <c r="O722" s="31">
        <f t="shared" si="662"/>
        <v>3407.2499999999995</v>
      </c>
      <c r="P722" s="31">
        <f t="shared" si="663"/>
        <v>3638.2499999999995</v>
      </c>
      <c r="Q722" s="31">
        <f t="shared" si="664"/>
        <v>3285.975</v>
      </c>
      <c r="R722" s="31">
        <f t="shared" si="665"/>
        <v>3629.5874999999996</v>
      </c>
      <c r="S722" s="31">
        <f t="shared" si="666"/>
        <v>3977.5312499999995</v>
      </c>
      <c r="T722" s="18"/>
      <c r="U722" s="32"/>
      <c r="V722" s="32"/>
      <c r="W722" s="20"/>
      <c r="X722" s="20"/>
      <c r="Y722" s="20"/>
      <c r="Z722" s="20"/>
      <c r="AA722" s="20"/>
      <c r="AB722" s="21"/>
      <c r="AC722" s="20"/>
      <c r="AD722" s="20"/>
      <c r="AE722" s="18"/>
      <c r="AF722" s="18"/>
      <c r="AG722" s="18"/>
      <c r="AH722" s="18"/>
      <c r="AI722" s="18"/>
      <c r="AJ722" s="18"/>
      <c r="AK722" s="35"/>
      <c r="AL722" s="42"/>
      <c r="AM722" s="42"/>
      <c r="AN722" s="42"/>
      <c r="AO722" s="42"/>
      <c r="AP722" s="42"/>
      <c r="AQ722" s="42"/>
      <c r="AR722" s="42"/>
      <c r="AS722" s="42"/>
      <c r="AT722" s="42"/>
      <c r="AU722" s="42"/>
      <c r="BR722" s="6"/>
    </row>
    <row r="723" spans="1:70" ht="25.5">
      <c r="A723" s="23"/>
      <c r="B723" s="23" t="s">
        <v>216</v>
      </c>
      <c r="C723" s="24" t="s">
        <v>1125</v>
      </c>
      <c r="D723" s="25" t="s">
        <v>656</v>
      </c>
      <c r="E723" s="26">
        <v>6800</v>
      </c>
      <c r="F723" s="26">
        <v>7140</v>
      </c>
      <c r="G723" s="27">
        <v>7854</v>
      </c>
      <c r="H723" s="27">
        <v>9267.72</v>
      </c>
      <c r="I723" s="28" t="s">
        <v>13</v>
      </c>
      <c r="J723" s="29">
        <f t="shared" si="657"/>
        <v>5</v>
      </c>
      <c r="K723" s="29">
        <f t="shared" si="658"/>
        <v>10.000000000000014</v>
      </c>
      <c r="L723" s="30">
        <f t="shared" si="659"/>
        <v>8710.086</v>
      </c>
      <c r="M723" s="30">
        <f t="shared" si="660"/>
        <v>9016.392</v>
      </c>
      <c r="N723" s="31">
        <f t="shared" si="661"/>
        <v>7956.101999999998</v>
      </c>
      <c r="O723" s="36">
        <f t="shared" si="662"/>
        <v>9267.72</v>
      </c>
      <c r="P723" s="31">
        <f t="shared" si="663"/>
        <v>9896.039999999999</v>
      </c>
      <c r="Q723" s="31">
        <f t="shared" si="664"/>
        <v>8937.851999999999</v>
      </c>
      <c r="R723" s="31">
        <f t="shared" si="665"/>
        <v>9872.478</v>
      </c>
      <c r="S723" s="31">
        <f t="shared" si="666"/>
        <v>10818.885</v>
      </c>
      <c r="T723" s="18"/>
      <c r="U723" s="32"/>
      <c r="V723" s="32"/>
      <c r="W723" s="20"/>
      <c r="X723" s="20"/>
      <c r="Y723" s="20"/>
      <c r="Z723" s="20"/>
      <c r="AA723" s="20"/>
      <c r="AB723" s="21"/>
      <c r="AC723" s="20"/>
      <c r="AD723" s="20"/>
      <c r="AE723" s="18"/>
      <c r="AF723" s="18"/>
      <c r="AG723" s="18"/>
      <c r="AH723" s="18"/>
      <c r="AI723" s="18"/>
      <c r="AJ723" s="18"/>
      <c r="AK723" s="35"/>
      <c r="BR723" s="6"/>
    </row>
    <row r="724" spans="1:70" ht="14.25" customHeight="1">
      <c r="A724" s="23"/>
      <c r="B724" s="23" t="s">
        <v>218</v>
      </c>
      <c r="C724" s="24" t="s">
        <v>1126</v>
      </c>
      <c r="D724" s="25" t="s">
        <v>656</v>
      </c>
      <c r="E724" s="26">
        <v>800</v>
      </c>
      <c r="F724" s="26">
        <v>840</v>
      </c>
      <c r="G724" s="46">
        <v>924</v>
      </c>
      <c r="H724" s="27">
        <v>924</v>
      </c>
      <c r="I724" s="28" t="s">
        <v>1124</v>
      </c>
      <c r="J724" s="29">
        <f t="shared" si="657"/>
        <v>5</v>
      </c>
      <c r="K724" s="29">
        <f t="shared" si="658"/>
        <v>10.000000000000014</v>
      </c>
      <c r="L724" s="30">
        <f t="shared" si="659"/>
        <v>1024.716</v>
      </c>
      <c r="M724" s="30">
        <f t="shared" si="660"/>
        <v>1060.752</v>
      </c>
      <c r="N724" s="31">
        <f t="shared" si="661"/>
        <v>936.0119999999998</v>
      </c>
      <c r="O724" s="31">
        <f t="shared" si="662"/>
        <v>1090.32</v>
      </c>
      <c r="P724" s="31">
        <f t="shared" si="663"/>
        <v>1164.2399999999998</v>
      </c>
      <c r="Q724" s="31">
        <f t="shared" si="664"/>
        <v>1051.512</v>
      </c>
      <c r="R724" s="31">
        <f t="shared" si="665"/>
        <v>1161.4679999999998</v>
      </c>
      <c r="S724" s="31">
        <f t="shared" si="666"/>
        <v>1272.81</v>
      </c>
      <c r="T724" s="18"/>
      <c r="U724" s="32"/>
      <c r="V724" s="32"/>
      <c r="W724" s="20"/>
      <c r="X724" s="20"/>
      <c r="Y724" s="20"/>
      <c r="Z724" s="20"/>
      <c r="AA724" s="20"/>
      <c r="AB724" s="21"/>
      <c r="AC724" s="20"/>
      <c r="AD724" s="20"/>
      <c r="AE724" s="18"/>
      <c r="AF724" s="18"/>
      <c r="AG724" s="18"/>
      <c r="AH724" s="18"/>
      <c r="AI724" s="18"/>
      <c r="AJ724" s="18"/>
      <c r="AK724" s="35"/>
      <c r="BR724" s="6"/>
    </row>
    <row r="725" spans="1:70" ht="63.75">
      <c r="A725" s="23"/>
      <c r="B725" s="23" t="s">
        <v>1127</v>
      </c>
      <c r="C725" s="24" t="s">
        <v>1128</v>
      </c>
      <c r="D725" s="25" t="s">
        <v>656</v>
      </c>
      <c r="E725" s="26">
        <v>15650</v>
      </c>
      <c r="F725" s="26">
        <v>16432.5</v>
      </c>
      <c r="G725" s="27">
        <v>18075.75</v>
      </c>
      <c r="H725" s="27">
        <v>21329.384999999995</v>
      </c>
      <c r="I725" s="28" t="s">
        <v>13</v>
      </c>
      <c r="J725" s="29">
        <f t="shared" si="657"/>
        <v>5</v>
      </c>
      <c r="K725" s="29">
        <f t="shared" si="658"/>
        <v>10.000000000000014</v>
      </c>
      <c r="L725" s="30">
        <f t="shared" si="659"/>
        <v>20046.00675</v>
      </c>
      <c r="M725" s="30">
        <f t="shared" si="660"/>
        <v>20750.961</v>
      </c>
      <c r="N725" s="31">
        <f t="shared" si="661"/>
        <v>18310.734749999996</v>
      </c>
      <c r="O725" s="36">
        <f t="shared" si="662"/>
        <v>21329.384999999995</v>
      </c>
      <c r="P725" s="31">
        <f t="shared" si="663"/>
        <v>22775.444999999996</v>
      </c>
      <c r="Q725" s="31">
        <f t="shared" si="664"/>
        <v>20570.2035</v>
      </c>
      <c r="R725" s="31">
        <f t="shared" si="665"/>
        <v>22721.21775</v>
      </c>
      <c r="S725" s="31">
        <f t="shared" si="666"/>
        <v>24899.345624999998</v>
      </c>
      <c r="T725" s="18"/>
      <c r="U725" s="32"/>
      <c r="V725" s="32"/>
      <c r="W725" s="20"/>
      <c r="X725" s="20"/>
      <c r="Y725" s="20"/>
      <c r="Z725" s="20"/>
      <c r="AA725" s="20"/>
      <c r="AB725" s="21"/>
      <c r="AC725" s="20"/>
      <c r="AD725" s="20"/>
      <c r="AE725" s="18"/>
      <c r="AF725" s="18"/>
      <c r="AG725" s="18"/>
      <c r="AH725" s="18"/>
      <c r="AI725" s="18"/>
      <c r="AJ725" s="18"/>
      <c r="AK725" s="35"/>
      <c r="BR725" s="6"/>
    </row>
    <row r="726" spans="1:70" ht="15.75" customHeight="1">
      <c r="A726" s="23"/>
      <c r="B726" s="23" t="s">
        <v>1129</v>
      </c>
      <c r="C726" s="24" t="s">
        <v>1130</v>
      </c>
      <c r="D726" s="25" t="s">
        <v>656</v>
      </c>
      <c r="E726" s="26">
        <v>2500</v>
      </c>
      <c r="F726" s="26">
        <v>2625</v>
      </c>
      <c r="G726" s="46">
        <v>2887.5</v>
      </c>
      <c r="H726" s="27">
        <v>2887.5</v>
      </c>
      <c r="I726" s="28" t="s">
        <v>1124</v>
      </c>
      <c r="J726" s="29">
        <f t="shared" si="657"/>
        <v>5</v>
      </c>
      <c r="K726" s="29">
        <f t="shared" si="658"/>
        <v>10.000000000000014</v>
      </c>
      <c r="L726" s="30">
        <f t="shared" si="659"/>
        <v>3202.2375</v>
      </c>
      <c r="M726" s="30">
        <f t="shared" si="660"/>
        <v>3314.85</v>
      </c>
      <c r="N726" s="31">
        <f t="shared" si="661"/>
        <v>2925.0374999999995</v>
      </c>
      <c r="O726" s="31">
        <f t="shared" si="662"/>
        <v>3407.2499999999995</v>
      </c>
      <c r="P726" s="31">
        <f t="shared" si="663"/>
        <v>3638.2499999999995</v>
      </c>
      <c r="Q726" s="31">
        <f t="shared" si="664"/>
        <v>3285.975</v>
      </c>
      <c r="R726" s="31">
        <f t="shared" si="665"/>
        <v>3629.5874999999996</v>
      </c>
      <c r="S726" s="31">
        <f t="shared" si="666"/>
        <v>3977.5312499999995</v>
      </c>
      <c r="T726" s="18"/>
      <c r="U726" s="32"/>
      <c r="V726" s="32"/>
      <c r="W726" s="20"/>
      <c r="X726" s="20"/>
      <c r="Y726" s="20"/>
      <c r="Z726" s="20"/>
      <c r="AA726" s="20"/>
      <c r="AB726" s="21"/>
      <c r="AC726" s="20"/>
      <c r="AD726" s="20"/>
      <c r="AE726" s="18"/>
      <c r="AF726" s="18"/>
      <c r="AG726" s="18"/>
      <c r="AH726" s="18"/>
      <c r="AI726" s="18"/>
      <c r="AJ726" s="18"/>
      <c r="AK726" s="35"/>
      <c r="BR726" s="6"/>
    </row>
    <row r="727" spans="1:70" ht="25.5">
      <c r="A727" s="23"/>
      <c r="B727" s="23" t="s">
        <v>1131</v>
      </c>
      <c r="C727" s="24" t="s">
        <v>1132</v>
      </c>
      <c r="D727" s="25" t="s">
        <v>656</v>
      </c>
      <c r="E727" s="26">
        <v>9540</v>
      </c>
      <c r="F727" s="26">
        <v>10017</v>
      </c>
      <c r="G727" s="27">
        <v>11018.7</v>
      </c>
      <c r="H727" s="27">
        <v>13002.065999999999</v>
      </c>
      <c r="I727" s="28" t="s">
        <v>13</v>
      </c>
      <c r="J727" s="29">
        <f t="shared" si="657"/>
        <v>5</v>
      </c>
      <c r="K727" s="29">
        <f t="shared" si="658"/>
        <v>10.000000000000014</v>
      </c>
      <c r="L727" s="30">
        <f t="shared" si="659"/>
        <v>12219.7383</v>
      </c>
      <c r="M727" s="30">
        <f t="shared" si="660"/>
        <v>12649.4676</v>
      </c>
      <c r="N727" s="31">
        <f t="shared" si="661"/>
        <v>11161.943099999999</v>
      </c>
      <c r="O727" s="36">
        <f t="shared" si="662"/>
        <v>13002.065999999999</v>
      </c>
      <c r="P727" s="31">
        <f t="shared" si="663"/>
        <v>13883.562</v>
      </c>
      <c r="Q727" s="31">
        <f t="shared" si="664"/>
        <v>12539.2806</v>
      </c>
      <c r="R727" s="31">
        <f t="shared" si="665"/>
        <v>13850.505899999998</v>
      </c>
      <c r="S727" s="31">
        <f t="shared" si="666"/>
        <v>15178.259250000001</v>
      </c>
      <c r="T727" s="18"/>
      <c r="U727" s="32"/>
      <c r="V727" s="32"/>
      <c r="W727" s="20"/>
      <c r="X727" s="20"/>
      <c r="Y727" s="20"/>
      <c r="Z727" s="20"/>
      <c r="AA727" s="20"/>
      <c r="AB727" s="21"/>
      <c r="AC727" s="20"/>
      <c r="AD727" s="20"/>
      <c r="AE727" s="18"/>
      <c r="AF727" s="18"/>
      <c r="AG727" s="18"/>
      <c r="AH727" s="18"/>
      <c r="AI727" s="18"/>
      <c r="AJ727" s="18"/>
      <c r="AK727" s="35"/>
      <c r="BR727" s="6"/>
    </row>
    <row r="728" spans="1:70" ht="14.25" customHeight="1">
      <c r="A728" s="23"/>
      <c r="B728" s="23" t="s">
        <v>1133</v>
      </c>
      <c r="C728" s="24" t="s">
        <v>1134</v>
      </c>
      <c r="D728" s="25" t="s">
        <v>656</v>
      </c>
      <c r="E728" s="26">
        <v>800</v>
      </c>
      <c r="F728" s="26">
        <v>840</v>
      </c>
      <c r="G728" s="46">
        <v>924</v>
      </c>
      <c r="H728" s="27">
        <v>924</v>
      </c>
      <c r="I728" s="28" t="s">
        <v>1124</v>
      </c>
      <c r="J728" s="29">
        <f t="shared" si="657"/>
        <v>5</v>
      </c>
      <c r="K728" s="29">
        <f t="shared" si="658"/>
        <v>10.000000000000014</v>
      </c>
      <c r="L728" s="30">
        <f t="shared" si="659"/>
        <v>1024.716</v>
      </c>
      <c r="M728" s="30">
        <f t="shared" si="660"/>
        <v>1060.752</v>
      </c>
      <c r="N728" s="31">
        <f t="shared" si="661"/>
        <v>936.0119999999998</v>
      </c>
      <c r="O728" s="31">
        <f t="shared" si="662"/>
        <v>1090.32</v>
      </c>
      <c r="P728" s="31">
        <f t="shared" si="663"/>
        <v>1164.2399999999998</v>
      </c>
      <c r="Q728" s="31">
        <f t="shared" si="664"/>
        <v>1051.512</v>
      </c>
      <c r="R728" s="31">
        <f t="shared" si="665"/>
        <v>1161.4679999999998</v>
      </c>
      <c r="S728" s="31">
        <f t="shared" si="666"/>
        <v>1272.81</v>
      </c>
      <c r="T728" s="18"/>
      <c r="U728" s="32"/>
      <c r="V728" s="32"/>
      <c r="W728" s="20"/>
      <c r="X728" s="20"/>
      <c r="Y728" s="20"/>
      <c r="Z728" s="20"/>
      <c r="AA728" s="20"/>
      <c r="AB728" s="21"/>
      <c r="AC728" s="20"/>
      <c r="AD728" s="20"/>
      <c r="AE728" s="18"/>
      <c r="AF728" s="18"/>
      <c r="AG728" s="18"/>
      <c r="AH728" s="18"/>
      <c r="AI728" s="18"/>
      <c r="AJ728" s="18"/>
      <c r="AK728" s="35"/>
      <c r="BR728" s="6"/>
    </row>
    <row r="729" spans="1:69" s="41" customFormat="1" ht="15.75" customHeight="1">
      <c r="A729" s="23"/>
      <c r="B729" s="23" t="s">
        <v>1135</v>
      </c>
      <c r="C729" s="24" t="s">
        <v>1136</v>
      </c>
      <c r="D729" s="25" t="s">
        <v>656</v>
      </c>
      <c r="E729" s="26">
        <v>2500</v>
      </c>
      <c r="F729" s="26">
        <v>2625</v>
      </c>
      <c r="G729" s="27">
        <v>2887.5</v>
      </c>
      <c r="H729" s="27">
        <v>3285.975</v>
      </c>
      <c r="I729" s="28" t="s">
        <v>15</v>
      </c>
      <c r="J729" s="29">
        <f t="shared" si="657"/>
        <v>5</v>
      </c>
      <c r="K729" s="29">
        <f t="shared" si="658"/>
        <v>10.000000000000014</v>
      </c>
      <c r="L729" s="30">
        <f t="shared" si="659"/>
        <v>3202.2375</v>
      </c>
      <c r="M729" s="30">
        <f t="shared" si="660"/>
        <v>3314.85</v>
      </c>
      <c r="N729" s="30">
        <f t="shared" si="661"/>
        <v>2925.0374999999995</v>
      </c>
      <c r="O729" s="31">
        <f t="shared" si="662"/>
        <v>3407.2499999999995</v>
      </c>
      <c r="P729" s="30">
        <f t="shared" si="663"/>
        <v>3638.2499999999995</v>
      </c>
      <c r="Q729" s="36">
        <f t="shared" si="664"/>
        <v>3285.975</v>
      </c>
      <c r="R729" s="31">
        <f t="shared" si="665"/>
        <v>3629.5874999999996</v>
      </c>
      <c r="S729" s="31">
        <f t="shared" si="666"/>
        <v>3977.5312499999995</v>
      </c>
      <c r="T729" s="45"/>
      <c r="U729" s="32"/>
      <c r="V729" s="32"/>
      <c r="W729" s="20"/>
      <c r="X729" s="20"/>
      <c r="Y729" s="20"/>
      <c r="Z729" s="20"/>
      <c r="AA729" s="20"/>
      <c r="AB729" s="21"/>
      <c r="AC729" s="20"/>
      <c r="AD729" s="20"/>
      <c r="AE729" s="18"/>
      <c r="AF729" s="18"/>
      <c r="AG729" s="18"/>
      <c r="AH729" s="18"/>
      <c r="AI729" s="18"/>
      <c r="AJ729" s="18"/>
      <c r="AK729" s="35"/>
      <c r="AL729" s="8"/>
      <c r="AM729" s="8"/>
      <c r="AN729" s="8"/>
      <c r="AO729" s="8"/>
      <c r="AP729" s="8"/>
      <c r="AQ729" s="8"/>
      <c r="AR729" s="8"/>
      <c r="AS729" s="8"/>
      <c r="AT729" s="8"/>
      <c r="AU729" s="8"/>
      <c r="AV729" s="42"/>
      <c r="AW729" s="42"/>
      <c r="AX729" s="42"/>
      <c r="AY729" s="42"/>
      <c r="AZ729" s="42"/>
      <c r="BA729" s="42"/>
      <c r="BB729" s="42"/>
      <c r="BC729" s="42"/>
      <c r="BD729" s="42"/>
      <c r="BE729" s="42"/>
      <c r="BF729" s="42"/>
      <c r="BG729" s="42"/>
      <c r="BH729" s="42"/>
      <c r="BI729" s="42"/>
      <c r="BJ729" s="42"/>
      <c r="BK729" s="42"/>
      <c r="BL729" s="42"/>
      <c r="BM729" s="42"/>
      <c r="BN729" s="42"/>
      <c r="BO729" s="42"/>
      <c r="BP729" s="42"/>
      <c r="BQ729" s="42"/>
    </row>
    <row r="730" spans="1:70" ht="51">
      <c r="A730" s="23"/>
      <c r="B730" s="23" t="s">
        <v>220</v>
      </c>
      <c r="C730" s="24" t="s">
        <v>1137</v>
      </c>
      <c r="D730" s="25" t="s">
        <v>656</v>
      </c>
      <c r="E730" s="26">
        <v>7777.99</v>
      </c>
      <c r="F730" s="26">
        <v>8166.8895</v>
      </c>
      <c r="G730" s="27">
        <v>8983.57845</v>
      </c>
      <c r="H730" s="27">
        <v>9850.493770425</v>
      </c>
      <c r="I730" s="28" t="s">
        <v>100</v>
      </c>
      <c r="J730" s="29">
        <f t="shared" si="657"/>
        <v>5</v>
      </c>
      <c r="K730" s="29">
        <f t="shared" si="658"/>
        <v>10.000000000000014</v>
      </c>
      <c r="L730" s="30">
        <f t="shared" si="659"/>
        <v>9962.788501050001</v>
      </c>
      <c r="M730" s="30">
        <f t="shared" si="660"/>
        <v>10313.1480606</v>
      </c>
      <c r="N730" s="31">
        <f t="shared" si="661"/>
        <v>9100.36496985</v>
      </c>
      <c r="O730" s="31">
        <f t="shared" si="662"/>
        <v>10600.622571</v>
      </c>
      <c r="P730" s="31">
        <f t="shared" si="663"/>
        <v>11319.308847</v>
      </c>
      <c r="Q730" s="31">
        <f t="shared" si="664"/>
        <v>10223.312276100001</v>
      </c>
      <c r="R730" s="31">
        <f t="shared" si="665"/>
        <v>11292.35811165</v>
      </c>
      <c r="S730" s="31">
        <f t="shared" si="666"/>
        <v>12374.879314875001</v>
      </c>
      <c r="T730" s="36">
        <f>+N730*50/100+O730*50/100</f>
        <v>9850.493770425</v>
      </c>
      <c r="U730" s="32"/>
      <c r="V730" s="32"/>
      <c r="W730" s="20"/>
      <c r="X730" s="20"/>
      <c r="Y730" s="20"/>
      <c r="Z730" s="20"/>
      <c r="AA730" s="20"/>
      <c r="AB730" s="21"/>
      <c r="AC730" s="20"/>
      <c r="AD730" s="20"/>
      <c r="AE730" s="18"/>
      <c r="AF730" s="18"/>
      <c r="AG730" s="18"/>
      <c r="AH730" s="18"/>
      <c r="AI730" s="18"/>
      <c r="AJ730" s="18"/>
      <c r="AK730" s="35"/>
      <c r="BR730" s="6"/>
    </row>
    <row r="731" spans="1:70" ht="12.75">
      <c r="A731" s="23"/>
      <c r="B731" s="23" t="s">
        <v>222</v>
      </c>
      <c r="C731" s="24" t="s">
        <v>1138</v>
      </c>
      <c r="D731" s="38"/>
      <c r="E731" s="26"/>
      <c r="F731" s="26"/>
      <c r="G731" s="27"/>
      <c r="H731" s="27"/>
      <c r="I731" s="18"/>
      <c r="J731" s="39"/>
      <c r="K731" s="39"/>
      <c r="L731" s="30"/>
      <c r="M731" s="30"/>
      <c r="N731" s="31"/>
      <c r="O731" s="31"/>
      <c r="P731" s="31"/>
      <c r="Q731" s="31"/>
      <c r="R731" s="31"/>
      <c r="S731" s="31"/>
      <c r="T731" s="19"/>
      <c r="U731" s="32"/>
      <c r="V731" s="32"/>
      <c r="W731" s="20"/>
      <c r="X731" s="20"/>
      <c r="Y731" s="20"/>
      <c r="Z731" s="20"/>
      <c r="AA731" s="20"/>
      <c r="AB731" s="21"/>
      <c r="AC731" s="20"/>
      <c r="AD731" s="20"/>
      <c r="AE731" s="18"/>
      <c r="AF731" s="18"/>
      <c r="AG731" s="18"/>
      <c r="AH731" s="18"/>
      <c r="AI731" s="18"/>
      <c r="AJ731" s="18"/>
      <c r="AK731" s="35"/>
      <c r="AL731" s="42"/>
      <c r="AM731" s="42"/>
      <c r="AN731" s="42"/>
      <c r="AO731" s="42"/>
      <c r="AP731" s="42"/>
      <c r="AQ731" s="42"/>
      <c r="AR731" s="42"/>
      <c r="AS731" s="42"/>
      <c r="AT731" s="42"/>
      <c r="AU731" s="42"/>
      <c r="BR731" s="6"/>
    </row>
    <row r="732" spans="1:70" ht="12.75">
      <c r="A732" s="23"/>
      <c r="B732" s="23" t="s">
        <v>225</v>
      </c>
      <c r="C732" s="24" t="s">
        <v>1139</v>
      </c>
      <c r="D732" s="25" t="s">
        <v>26</v>
      </c>
      <c r="E732" s="26">
        <v>0.24</v>
      </c>
      <c r="F732" s="26">
        <v>0.252</v>
      </c>
      <c r="G732" s="27">
        <v>0.2772</v>
      </c>
      <c r="H732" s="27">
        <v>0.34885619999999995</v>
      </c>
      <c r="I732" s="28" t="s">
        <v>1140</v>
      </c>
      <c r="J732" s="29">
        <f aca="true" t="shared" si="667" ref="J732:J737">(F732/E732*100)-100</f>
        <v>5</v>
      </c>
      <c r="K732" s="29">
        <f aca="true" t="shared" si="668" ref="K732:K737">(G732/F732*100)-100</f>
        <v>10.000000000000014</v>
      </c>
      <c r="L732" s="30">
        <f aca="true" t="shared" si="669" ref="L732:L737">+G732*1.109</f>
        <v>0.3074148</v>
      </c>
      <c r="M732" s="30">
        <f aca="true" t="shared" si="670" ref="M732:M737">+G732*1.148</f>
        <v>0.3182256</v>
      </c>
      <c r="N732" s="31">
        <f aca="true" t="shared" si="671" ref="N732:N737">+G732*(100+(16.3-J732-K732))/100</f>
        <v>0.28080359999999993</v>
      </c>
      <c r="O732" s="31">
        <f aca="true" t="shared" si="672" ref="O732:O737">+G732*(100+(33-J732-K732))/100</f>
        <v>0.32709599999999994</v>
      </c>
      <c r="P732" s="31">
        <f aca="true" t="shared" si="673" ref="P732:P737">+G732*(100+(67.5+14.5)/2-J732-K732)/100</f>
        <v>0.34927199999999997</v>
      </c>
      <c r="Q732" s="31">
        <f aca="true" t="shared" si="674" ref="Q732:Q737">+G732+(G732*0.5)*((67.5+14.5)/2-J732-K732)/100+(G732*0.5)*0.016</f>
        <v>0.31545359999999995</v>
      </c>
      <c r="R732" s="31">
        <f aca="true" t="shared" si="675" ref="R732:R737">+G732*(100+(40.7-J732-K732))/100</f>
        <v>0.3484404</v>
      </c>
      <c r="S732" s="31">
        <f aca="true" t="shared" si="676" ref="S732:S737">+G732+(G732*0.5)*(88.9-J732-K732)/100+(G732*0.5)*0.016</f>
        <v>0.381843</v>
      </c>
      <c r="T732" s="36">
        <f aca="true" t="shared" si="677" ref="T732:T733">+P732*50/100+R732*50/100</f>
        <v>0.34885619999999995</v>
      </c>
      <c r="U732" s="32"/>
      <c r="V732" s="32"/>
      <c r="W732" s="20"/>
      <c r="X732" s="20"/>
      <c r="Y732" s="20"/>
      <c r="Z732" s="20"/>
      <c r="AA732" s="20"/>
      <c r="AB732" s="21"/>
      <c r="AC732" s="20"/>
      <c r="AD732" s="20"/>
      <c r="AE732" s="18"/>
      <c r="AF732" s="18"/>
      <c r="AG732" s="18"/>
      <c r="AH732" s="18"/>
      <c r="AI732" s="18"/>
      <c r="AJ732" s="18"/>
      <c r="AK732" s="35"/>
      <c r="BR732" s="6"/>
    </row>
    <row r="733" spans="1:70" ht="12.75">
      <c r="A733" s="23"/>
      <c r="B733" s="23" t="s">
        <v>227</v>
      </c>
      <c r="C733" s="24" t="s">
        <v>1141</v>
      </c>
      <c r="D733" s="25" t="s">
        <v>26</v>
      </c>
      <c r="E733" s="26">
        <v>0.76</v>
      </c>
      <c r="F733" s="26">
        <v>0.798</v>
      </c>
      <c r="G733" s="27">
        <v>0.8778</v>
      </c>
      <c r="H733" s="27">
        <v>1.1047113000000002</v>
      </c>
      <c r="I733" s="28" t="s">
        <v>1140</v>
      </c>
      <c r="J733" s="29">
        <f t="shared" si="667"/>
        <v>5</v>
      </c>
      <c r="K733" s="29">
        <f t="shared" si="668"/>
        <v>9.999999999999986</v>
      </c>
      <c r="L733" s="30">
        <f t="shared" si="669"/>
        <v>0.9734802</v>
      </c>
      <c r="M733" s="30">
        <f t="shared" si="670"/>
        <v>1.0077144</v>
      </c>
      <c r="N733" s="31">
        <f t="shared" si="671"/>
        <v>0.8892114000000001</v>
      </c>
      <c r="O733" s="31">
        <f t="shared" si="672"/>
        <v>1.0358040000000002</v>
      </c>
      <c r="P733" s="31">
        <f t="shared" si="673"/>
        <v>1.1060280000000002</v>
      </c>
      <c r="Q733" s="31">
        <f t="shared" si="674"/>
        <v>0.9989364000000001</v>
      </c>
      <c r="R733" s="31">
        <f t="shared" si="675"/>
        <v>1.1033946000000001</v>
      </c>
      <c r="S733" s="31">
        <f t="shared" si="676"/>
        <v>1.2091695000000002</v>
      </c>
      <c r="T733" s="36">
        <f t="shared" si="677"/>
        <v>1.1047113000000002</v>
      </c>
      <c r="U733" s="32"/>
      <c r="V733" s="32"/>
      <c r="W733" s="20"/>
      <c r="X733" s="20"/>
      <c r="Y733" s="20"/>
      <c r="Z733" s="20"/>
      <c r="AA733" s="20"/>
      <c r="AB733" s="21"/>
      <c r="AC733" s="20"/>
      <c r="AD733" s="20"/>
      <c r="AE733" s="18"/>
      <c r="AF733" s="18"/>
      <c r="AG733" s="18"/>
      <c r="AH733" s="18"/>
      <c r="AI733" s="18"/>
      <c r="AJ733" s="18"/>
      <c r="AK733" s="35"/>
      <c r="BR733" s="6"/>
    </row>
    <row r="734" spans="1:70" ht="12.75">
      <c r="A734" s="23"/>
      <c r="B734" s="23" t="s">
        <v>229</v>
      </c>
      <c r="C734" s="24" t="s">
        <v>1142</v>
      </c>
      <c r="D734" s="25" t="s">
        <v>26</v>
      </c>
      <c r="E734" s="26">
        <v>1.49</v>
      </c>
      <c r="F734" s="26">
        <v>1.5645</v>
      </c>
      <c r="G734" s="27">
        <v>1.72095</v>
      </c>
      <c r="H734" s="27">
        <v>2.1632341499999996</v>
      </c>
      <c r="I734" s="28" t="s">
        <v>16</v>
      </c>
      <c r="J734" s="29">
        <f t="shared" si="667"/>
        <v>5</v>
      </c>
      <c r="K734" s="29">
        <f t="shared" si="668"/>
        <v>10.000000000000014</v>
      </c>
      <c r="L734" s="30">
        <f t="shared" si="669"/>
        <v>1.90853355</v>
      </c>
      <c r="M734" s="30">
        <f t="shared" si="670"/>
        <v>1.9756505999999998</v>
      </c>
      <c r="N734" s="31">
        <f t="shared" si="671"/>
        <v>1.7433223499999997</v>
      </c>
      <c r="O734" s="31">
        <f t="shared" si="672"/>
        <v>2.0307209999999998</v>
      </c>
      <c r="P734" s="31">
        <f t="shared" si="673"/>
        <v>2.1683969999999997</v>
      </c>
      <c r="Q734" s="31">
        <f t="shared" si="674"/>
        <v>1.9584411</v>
      </c>
      <c r="R734" s="36">
        <f t="shared" si="675"/>
        <v>2.1632341499999996</v>
      </c>
      <c r="S734" s="31">
        <f t="shared" si="676"/>
        <v>2.3706086249999996</v>
      </c>
      <c r="T734" s="18"/>
      <c r="U734" s="32"/>
      <c r="V734" s="32"/>
      <c r="W734" s="20"/>
      <c r="X734" s="20"/>
      <c r="Y734" s="20"/>
      <c r="Z734" s="20"/>
      <c r="AA734" s="20"/>
      <c r="AB734" s="21"/>
      <c r="AC734" s="20"/>
      <c r="AD734" s="20"/>
      <c r="AE734" s="18"/>
      <c r="AF734" s="18"/>
      <c r="AG734" s="18"/>
      <c r="AH734" s="18"/>
      <c r="AI734" s="18"/>
      <c r="AJ734" s="18"/>
      <c r="AK734" s="35"/>
      <c r="BR734" s="6"/>
    </row>
    <row r="735" spans="1:70" ht="12.75">
      <c r="A735" s="23"/>
      <c r="B735" s="23" t="s">
        <v>231</v>
      </c>
      <c r="C735" s="24" t="s">
        <v>1143</v>
      </c>
      <c r="D735" s="25" t="s">
        <v>26</v>
      </c>
      <c r="E735" s="26">
        <v>0.05</v>
      </c>
      <c r="F735" s="26">
        <v>0.0525</v>
      </c>
      <c r="G735" s="27">
        <v>0.05775</v>
      </c>
      <c r="H735" s="27">
        <v>0.068462625</v>
      </c>
      <c r="I735" s="28" t="s">
        <v>1140</v>
      </c>
      <c r="J735" s="29">
        <f t="shared" si="667"/>
        <v>4.999999999999986</v>
      </c>
      <c r="K735" s="29">
        <f t="shared" si="668"/>
        <v>10.000000000000014</v>
      </c>
      <c r="L735" s="30">
        <f t="shared" si="669"/>
        <v>0.06404475</v>
      </c>
      <c r="M735" s="30">
        <f t="shared" si="670"/>
        <v>0.066297</v>
      </c>
      <c r="N735" s="31">
        <f t="shared" si="671"/>
        <v>0.058500750000000004</v>
      </c>
      <c r="O735" s="31">
        <f t="shared" si="672"/>
        <v>0.06814500000000001</v>
      </c>
      <c r="P735" s="31">
        <f t="shared" si="673"/>
        <v>0.072765</v>
      </c>
      <c r="Q735" s="31">
        <f t="shared" si="674"/>
        <v>0.0657195</v>
      </c>
      <c r="R735" s="31">
        <f t="shared" si="675"/>
        <v>0.07259175000000001</v>
      </c>
      <c r="S735" s="31">
        <f t="shared" si="676"/>
        <v>0.07955062500000001</v>
      </c>
      <c r="T735" s="36">
        <f>+P735*50/100+R735*50/100</f>
        <v>0.072678375</v>
      </c>
      <c r="U735" s="32"/>
      <c r="V735" s="32"/>
      <c r="W735" s="20"/>
      <c r="X735" s="20"/>
      <c r="Y735" s="20"/>
      <c r="Z735" s="20"/>
      <c r="AA735" s="20"/>
      <c r="AB735" s="21"/>
      <c r="AC735" s="20"/>
      <c r="AD735" s="20"/>
      <c r="AE735" s="18"/>
      <c r="AF735" s="18"/>
      <c r="AG735" s="18"/>
      <c r="AH735" s="18"/>
      <c r="AI735" s="18"/>
      <c r="AJ735" s="18"/>
      <c r="AK735" s="35"/>
      <c r="BR735" s="6"/>
    </row>
    <row r="736" spans="1:70" ht="12.75">
      <c r="A736" s="23"/>
      <c r="B736" s="23" t="s">
        <v>233</v>
      </c>
      <c r="C736" s="24" t="s">
        <v>1144</v>
      </c>
      <c r="D736" s="25" t="s">
        <v>26</v>
      </c>
      <c r="E736" s="26">
        <v>1.17</v>
      </c>
      <c r="F736" s="26">
        <v>1.2285</v>
      </c>
      <c r="G736" s="27">
        <v>1.35135</v>
      </c>
      <c r="H736" s="27">
        <v>1.6986469499999999</v>
      </c>
      <c r="I736" s="28" t="s">
        <v>16</v>
      </c>
      <c r="J736" s="29">
        <f t="shared" si="667"/>
        <v>5</v>
      </c>
      <c r="K736" s="29">
        <f t="shared" si="668"/>
        <v>10.000000000000014</v>
      </c>
      <c r="L736" s="30">
        <f t="shared" si="669"/>
        <v>1.49864715</v>
      </c>
      <c r="M736" s="30">
        <f t="shared" si="670"/>
        <v>1.5513498</v>
      </c>
      <c r="N736" s="31">
        <f t="shared" si="671"/>
        <v>1.36891755</v>
      </c>
      <c r="O736" s="31">
        <f t="shared" si="672"/>
        <v>1.594593</v>
      </c>
      <c r="P736" s="31">
        <f t="shared" si="673"/>
        <v>1.7027009999999998</v>
      </c>
      <c r="Q736" s="31">
        <f t="shared" si="674"/>
        <v>1.5378363</v>
      </c>
      <c r="R736" s="36">
        <f t="shared" si="675"/>
        <v>1.6986469499999999</v>
      </c>
      <c r="S736" s="31">
        <f t="shared" si="676"/>
        <v>1.861484625</v>
      </c>
      <c r="T736" s="18"/>
      <c r="U736" s="32"/>
      <c r="V736" s="32"/>
      <c r="W736" s="20"/>
      <c r="X736" s="20"/>
      <c r="Y736" s="20"/>
      <c r="Z736" s="20"/>
      <c r="AA736" s="20"/>
      <c r="AB736" s="21"/>
      <c r="AC736" s="20"/>
      <c r="AD736" s="20"/>
      <c r="AE736" s="18"/>
      <c r="AF736" s="18"/>
      <c r="AG736" s="18"/>
      <c r="AH736" s="18"/>
      <c r="AI736" s="18"/>
      <c r="AJ736" s="18"/>
      <c r="AK736" s="35"/>
      <c r="BR736" s="6"/>
    </row>
    <row r="737" spans="1:69" s="41" customFormat="1" ht="12.75">
      <c r="A737" s="23"/>
      <c r="B737" s="23" t="s">
        <v>235</v>
      </c>
      <c r="C737" s="24" t="s">
        <v>1145</v>
      </c>
      <c r="D737" s="25" t="s">
        <v>656</v>
      </c>
      <c r="E737" s="26">
        <v>1063.31</v>
      </c>
      <c r="F737" s="26">
        <v>1116.4755</v>
      </c>
      <c r="G737" s="27">
        <v>1228.12305</v>
      </c>
      <c r="H737" s="27">
        <v>1397.6040309</v>
      </c>
      <c r="I737" s="28" t="s">
        <v>15</v>
      </c>
      <c r="J737" s="29">
        <f t="shared" si="667"/>
        <v>5</v>
      </c>
      <c r="K737" s="29">
        <f t="shared" si="668"/>
        <v>9.999999999999986</v>
      </c>
      <c r="L737" s="30">
        <f t="shared" si="669"/>
        <v>1361.9884624499998</v>
      </c>
      <c r="M737" s="30">
        <f t="shared" si="670"/>
        <v>1409.8852613999998</v>
      </c>
      <c r="N737" s="30">
        <f t="shared" si="671"/>
        <v>1244.08864965</v>
      </c>
      <c r="O737" s="31">
        <f t="shared" si="672"/>
        <v>1449.1851990000002</v>
      </c>
      <c r="P737" s="31">
        <f t="shared" si="673"/>
        <v>1547.435043</v>
      </c>
      <c r="Q737" s="36">
        <f t="shared" si="674"/>
        <v>1397.6040309</v>
      </c>
      <c r="R737" s="31">
        <f t="shared" si="675"/>
        <v>1543.75067385</v>
      </c>
      <c r="S737" s="31">
        <f t="shared" si="676"/>
        <v>1691.739501375</v>
      </c>
      <c r="T737" s="45"/>
      <c r="U737" s="32"/>
      <c r="V737" s="32"/>
      <c r="W737" s="20"/>
      <c r="X737" s="20"/>
      <c r="Y737" s="20"/>
      <c r="Z737" s="20"/>
      <c r="AA737" s="20"/>
      <c r="AB737" s="21"/>
      <c r="AC737" s="20"/>
      <c r="AD737" s="20"/>
      <c r="AE737" s="18"/>
      <c r="AF737" s="18"/>
      <c r="AG737" s="18"/>
      <c r="AH737" s="18"/>
      <c r="AI737" s="18"/>
      <c r="AJ737" s="18"/>
      <c r="AK737" s="35"/>
      <c r="AL737" s="8"/>
      <c r="AM737" s="8"/>
      <c r="AN737" s="8"/>
      <c r="AO737" s="8"/>
      <c r="AP737" s="8"/>
      <c r="AQ737" s="8"/>
      <c r="AR737" s="8"/>
      <c r="AS737" s="8"/>
      <c r="AT737" s="8"/>
      <c r="AU737" s="8"/>
      <c r="AV737" s="42"/>
      <c r="AW737" s="42"/>
      <c r="AX737" s="42"/>
      <c r="AY737" s="42"/>
      <c r="AZ737" s="42"/>
      <c r="BA737" s="42"/>
      <c r="BB737" s="42"/>
      <c r="BC737" s="42"/>
      <c r="BD737" s="42"/>
      <c r="BE737" s="42"/>
      <c r="BF737" s="42"/>
      <c r="BG737" s="42"/>
      <c r="BH737" s="42"/>
      <c r="BI737" s="42"/>
      <c r="BJ737" s="42"/>
      <c r="BK737" s="42"/>
      <c r="BL737" s="42"/>
      <c r="BM737" s="42"/>
      <c r="BN737" s="42"/>
      <c r="BO737" s="42"/>
      <c r="BP737" s="42"/>
      <c r="BQ737" s="42"/>
    </row>
    <row r="738" spans="1:70" ht="12.75">
      <c r="A738" s="23"/>
      <c r="B738" s="23" t="s">
        <v>237</v>
      </c>
      <c r="C738" s="24" t="s">
        <v>1146</v>
      </c>
      <c r="D738" s="38"/>
      <c r="E738" s="26"/>
      <c r="F738" s="26"/>
      <c r="G738" s="27"/>
      <c r="H738" s="27"/>
      <c r="I738" s="18"/>
      <c r="J738" s="39"/>
      <c r="K738" s="39"/>
      <c r="L738" s="30"/>
      <c r="M738" s="30"/>
      <c r="N738" s="31"/>
      <c r="O738" s="31"/>
      <c r="P738" s="31"/>
      <c r="Q738" s="31"/>
      <c r="R738" s="31"/>
      <c r="S738" s="31"/>
      <c r="T738" s="19"/>
      <c r="U738" s="32"/>
      <c r="V738" s="32"/>
      <c r="W738" s="20"/>
      <c r="X738" s="20"/>
      <c r="Y738" s="20"/>
      <c r="Z738" s="20"/>
      <c r="AA738" s="20"/>
      <c r="AB738" s="21"/>
      <c r="AC738" s="20"/>
      <c r="AD738" s="20"/>
      <c r="AE738" s="18"/>
      <c r="AF738" s="18"/>
      <c r="AG738" s="18"/>
      <c r="AH738" s="18"/>
      <c r="AI738" s="18"/>
      <c r="AJ738" s="18"/>
      <c r="AK738" s="35"/>
      <c r="BR738" s="6"/>
    </row>
    <row r="739" spans="1:70" ht="12.75">
      <c r="A739" s="23"/>
      <c r="B739" s="23" t="s">
        <v>239</v>
      </c>
      <c r="C739" s="24" t="s">
        <v>1147</v>
      </c>
      <c r="D739" s="25" t="s">
        <v>656</v>
      </c>
      <c r="E739" s="26">
        <v>6645.74</v>
      </c>
      <c r="F739" s="26">
        <v>6978.027</v>
      </c>
      <c r="G739" s="46">
        <v>7675.8297</v>
      </c>
      <c r="H739" s="27">
        <v>7675.8297</v>
      </c>
      <c r="I739" s="28" t="s">
        <v>1124</v>
      </c>
      <c r="J739" s="29">
        <f aca="true" t="shared" si="678" ref="J739:J741">(F739/E739*100)-100</f>
        <v>5</v>
      </c>
      <c r="K739" s="29">
        <f aca="true" t="shared" si="679" ref="K739:K741">(G739/F739*100)-100</f>
        <v>10.000000000000014</v>
      </c>
      <c r="L739" s="30">
        <f aca="true" t="shared" si="680" ref="L739:L741">+G739*1.109</f>
        <v>8512.4951373</v>
      </c>
      <c r="M739" s="30">
        <f aca="true" t="shared" si="681" ref="M739:M741">+G739*1.148</f>
        <v>8811.8524956</v>
      </c>
      <c r="N739" s="31">
        <f aca="true" t="shared" si="682" ref="N739:N741">+G739*(100+(16.3-J739-K739))/100</f>
        <v>7775.6154860999995</v>
      </c>
      <c r="O739" s="31">
        <f aca="true" t="shared" si="683" ref="O739:O741">+G739*(100+(33-J739-K739))/100</f>
        <v>9057.479045999999</v>
      </c>
      <c r="P739" s="31">
        <f aca="true" t="shared" si="684" ref="P739:P741">+G739*(100+(67.5+14.5)/2-J739-K739)/100</f>
        <v>9671.545422</v>
      </c>
      <c r="Q739" s="31">
        <f aca="true" t="shared" si="685" ref="Q739:Q741">+G739+(G739*0.5)*((67.5+14.5)/2-J739-K739)/100+(G739*0.5)*0.016</f>
        <v>8735.094198599998</v>
      </c>
      <c r="R739" s="31">
        <f aca="true" t="shared" si="686" ref="R739:R741">+G739*(100+(40.7-J739-K739))/100</f>
        <v>9648.5179329</v>
      </c>
      <c r="S739" s="31">
        <f aca="true" t="shared" si="687" ref="S739:S741">+G739+(G739*0.5)*(88.9-J739-K739)/100+(G739*0.5)*0.016</f>
        <v>10573.45541175</v>
      </c>
      <c r="T739" s="18"/>
      <c r="U739" s="32"/>
      <c r="V739" s="32"/>
      <c r="W739" s="20"/>
      <c r="X739" s="20"/>
      <c r="Y739" s="20"/>
      <c r="Z739" s="20"/>
      <c r="AA739" s="20"/>
      <c r="AB739" s="21"/>
      <c r="AC739" s="20"/>
      <c r="AD739" s="20"/>
      <c r="AE739" s="18"/>
      <c r="AF739" s="18"/>
      <c r="AG739" s="18"/>
      <c r="AH739" s="18"/>
      <c r="AI739" s="18"/>
      <c r="AJ739" s="18"/>
      <c r="AK739" s="35"/>
      <c r="AL739" s="42"/>
      <c r="AM739" s="42"/>
      <c r="AN739" s="42"/>
      <c r="AO739" s="42"/>
      <c r="AP739" s="42"/>
      <c r="AQ739" s="42"/>
      <c r="AR739" s="42"/>
      <c r="AS739" s="42"/>
      <c r="AT739" s="42"/>
      <c r="AU739" s="42"/>
      <c r="BR739" s="6"/>
    </row>
    <row r="740" spans="1:70" ht="12.75">
      <c r="A740" s="23"/>
      <c r="B740" s="23" t="s">
        <v>240</v>
      </c>
      <c r="C740" s="24" t="s">
        <v>1148</v>
      </c>
      <c r="D740" s="25" t="s">
        <v>656</v>
      </c>
      <c r="E740" s="26">
        <v>5907.33</v>
      </c>
      <c r="F740" s="26">
        <v>6202.6965</v>
      </c>
      <c r="G740" s="46">
        <v>6822.96615</v>
      </c>
      <c r="H740" s="27">
        <v>6822.96615</v>
      </c>
      <c r="I740" s="28" t="s">
        <v>1124</v>
      </c>
      <c r="J740" s="29">
        <f t="shared" si="678"/>
        <v>5</v>
      </c>
      <c r="K740" s="29">
        <f t="shared" si="679"/>
        <v>10.000000000000014</v>
      </c>
      <c r="L740" s="30">
        <f t="shared" si="680"/>
        <v>7566.66946035</v>
      </c>
      <c r="M740" s="30">
        <f t="shared" si="681"/>
        <v>7832.765140199999</v>
      </c>
      <c r="N740" s="31">
        <f t="shared" si="682"/>
        <v>6911.664709949999</v>
      </c>
      <c r="O740" s="31">
        <f t="shared" si="683"/>
        <v>8051.100057</v>
      </c>
      <c r="P740" s="31">
        <f t="shared" si="684"/>
        <v>8596.937349</v>
      </c>
      <c r="Q740" s="31">
        <f t="shared" si="685"/>
        <v>7764.5354787</v>
      </c>
      <c r="R740" s="31">
        <f t="shared" si="686"/>
        <v>8576.468450549999</v>
      </c>
      <c r="S740" s="31">
        <f t="shared" si="687"/>
        <v>9398.635871625</v>
      </c>
      <c r="T740" s="18"/>
      <c r="U740" s="32"/>
      <c r="V740" s="32"/>
      <c r="W740" s="20"/>
      <c r="X740" s="20"/>
      <c r="Y740" s="20"/>
      <c r="Z740" s="20"/>
      <c r="AA740" s="20"/>
      <c r="AB740" s="21"/>
      <c r="AC740" s="20"/>
      <c r="AD740" s="20"/>
      <c r="AE740" s="45"/>
      <c r="AF740" s="45"/>
      <c r="AG740" s="45"/>
      <c r="AH740" s="45"/>
      <c r="AI740" s="45"/>
      <c r="AJ740" s="45"/>
      <c r="AK740" s="35"/>
      <c r="BR740" s="6"/>
    </row>
    <row r="741" spans="1:70" ht="12.75">
      <c r="A741" s="23"/>
      <c r="B741" s="23" t="s">
        <v>241</v>
      </c>
      <c r="C741" s="24" t="s">
        <v>1149</v>
      </c>
      <c r="D741" s="25" t="s">
        <v>656</v>
      </c>
      <c r="E741" s="26">
        <v>886.11</v>
      </c>
      <c r="F741" s="26">
        <v>930.4155</v>
      </c>
      <c r="G741" s="27">
        <v>1023.45705</v>
      </c>
      <c r="H741" s="27">
        <v>1122.2206553249998</v>
      </c>
      <c r="I741" s="28" t="s">
        <v>100</v>
      </c>
      <c r="J741" s="29">
        <f t="shared" si="678"/>
        <v>4.999999999999986</v>
      </c>
      <c r="K741" s="29">
        <f t="shared" si="679"/>
        <v>10.000000000000014</v>
      </c>
      <c r="L741" s="30">
        <f t="shared" si="680"/>
        <v>1135.01386845</v>
      </c>
      <c r="M741" s="30">
        <f t="shared" si="681"/>
        <v>1174.9286934</v>
      </c>
      <c r="N741" s="31">
        <f t="shared" si="682"/>
        <v>1036.76199165</v>
      </c>
      <c r="O741" s="31">
        <f t="shared" si="683"/>
        <v>1207.6793189999999</v>
      </c>
      <c r="P741" s="31">
        <f t="shared" si="684"/>
        <v>1289.555883</v>
      </c>
      <c r="Q741" s="31">
        <f t="shared" si="685"/>
        <v>1164.6941229</v>
      </c>
      <c r="R741" s="31">
        <f t="shared" si="686"/>
        <v>1286.48551185</v>
      </c>
      <c r="S741" s="31">
        <f t="shared" si="687"/>
        <v>1409.812086375</v>
      </c>
      <c r="T741" s="36">
        <f>+N741*50/100+O741*50/100</f>
        <v>1122.2206553249998</v>
      </c>
      <c r="U741" s="32"/>
      <c r="V741" s="32"/>
      <c r="W741" s="20"/>
      <c r="X741" s="20"/>
      <c r="Y741" s="20"/>
      <c r="Z741" s="20"/>
      <c r="AA741" s="20"/>
      <c r="AB741" s="21"/>
      <c r="AC741" s="20"/>
      <c r="AD741" s="20"/>
      <c r="AE741" s="45"/>
      <c r="AF741" s="45"/>
      <c r="AG741" s="45"/>
      <c r="AH741" s="45"/>
      <c r="AI741" s="45"/>
      <c r="AJ741" s="45"/>
      <c r="AK741" s="35"/>
      <c r="BR741" s="6"/>
    </row>
    <row r="742" spans="1:70" ht="12.75">
      <c r="A742" s="23"/>
      <c r="B742" s="23" t="s">
        <v>242</v>
      </c>
      <c r="C742" s="24" t="s">
        <v>1150</v>
      </c>
      <c r="D742" s="38"/>
      <c r="E742" s="26"/>
      <c r="F742" s="26"/>
      <c r="G742" s="27"/>
      <c r="H742" s="27"/>
      <c r="I742" s="18"/>
      <c r="J742" s="39"/>
      <c r="K742" s="39"/>
      <c r="L742" s="30"/>
      <c r="M742" s="30"/>
      <c r="N742" s="31"/>
      <c r="O742" s="31"/>
      <c r="P742" s="31"/>
      <c r="Q742" s="31"/>
      <c r="R742" s="31"/>
      <c r="S742" s="31"/>
      <c r="T742" s="19"/>
      <c r="U742" s="32"/>
      <c r="V742" s="32"/>
      <c r="W742" s="20"/>
      <c r="X742" s="20"/>
      <c r="Y742" s="20"/>
      <c r="Z742" s="20"/>
      <c r="AA742" s="20"/>
      <c r="AB742" s="21"/>
      <c r="AC742" s="20"/>
      <c r="AD742" s="20"/>
      <c r="AE742" s="45"/>
      <c r="AF742" s="45"/>
      <c r="AG742" s="45"/>
      <c r="AH742" s="45"/>
      <c r="AI742" s="45"/>
      <c r="AJ742" s="45"/>
      <c r="AK742" s="35"/>
      <c r="BR742" s="6"/>
    </row>
    <row r="743" spans="1:70" ht="12.75">
      <c r="A743" s="23"/>
      <c r="B743" s="23" t="s">
        <v>244</v>
      </c>
      <c r="C743" s="24" t="s">
        <v>1151</v>
      </c>
      <c r="D743" s="25" t="s">
        <v>656</v>
      </c>
      <c r="E743" s="26">
        <v>886.11</v>
      </c>
      <c r="F743" s="26">
        <v>930.4155</v>
      </c>
      <c r="G743" s="27">
        <v>1023.45705</v>
      </c>
      <c r="H743" s="27">
        <v>1409.812086375</v>
      </c>
      <c r="I743" s="28" t="s">
        <v>17</v>
      </c>
      <c r="J743" s="29">
        <f aca="true" t="shared" si="688" ref="J743:J745">(F743/E743*100)-100</f>
        <v>4.999999999999986</v>
      </c>
      <c r="K743" s="29">
        <f aca="true" t="shared" si="689" ref="K743:K745">(G743/F743*100)-100</f>
        <v>10.000000000000014</v>
      </c>
      <c r="L743" s="30">
        <f aca="true" t="shared" si="690" ref="L743:L745">+G743*1.109</f>
        <v>1135.01386845</v>
      </c>
      <c r="M743" s="30">
        <f aca="true" t="shared" si="691" ref="M743:M745">+G743*1.148</f>
        <v>1174.9286934</v>
      </c>
      <c r="N743" s="30">
        <f aca="true" t="shared" si="692" ref="N743:N745">+G743*(100+(16.3-J743-K743))/100</f>
        <v>1036.76199165</v>
      </c>
      <c r="O743" s="31">
        <f aca="true" t="shared" si="693" ref="O743:O745">+G743*(100+(33-J743-K743))/100</f>
        <v>1207.6793189999999</v>
      </c>
      <c r="P743" s="30">
        <f aca="true" t="shared" si="694" ref="P743:P745">+G743*(100+(67.5+14.5)/2-J743-K743)/100</f>
        <v>1289.555883</v>
      </c>
      <c r="Q743" s="31">
        <f aca="true" t="shared" si="695" ref="Q743:Q745">+G743+(G743*0.5)*((67.5+14.5)/2-J743-K743)/100+(G743*0.5)*0.016</f>
        <v>1164.6941229</v>
      </c>
      <c r="R743" s="31">
        <f aca="true" t="shared" si="696" ref="R743:R745">+G743*(100+(40.7-J743-K743))/100</f>
        <v>1286.48551185</v>
      </c>
      <c r="S743" s="36">
        <f aca="true" t="shared" si="697" ref="S743:S745">+G743+(G743*0.5)*(88.9-J743-K743)/100+(G743*0.5)*0.016</f>
        <v>1409.812086375</v>
      </c>
      <c r="T743" s="45"/>
      <c r="U743" s="32"/>
      <c r="V743" s="32"/>
      <c r="W743" s="20"/>
      <c r="X743" s="20"/>
      <c r="Y743" s="20"/>
      <c r="Z743" s="20"/>
      <c r="AA743" s="20"/>
      <c r="AB743" s="21"/>
      <c r="AC743" s="20"/>
      <c r="AD743" s="20"/>
      <c r="AE743" s="45"/>
      <c r="AF743" s="45"/>
      <c r="AG743" s="45"/>
      <c r="AH743" s="45"/>
      <c r="AI743" s="45"/>
      <c r="AJ743" s="45"/>
      <c r="AK743" s="35"/>
      <c r="BR743" s="6"/>
    </row>
    <row r="744" spans="1:70" ht="12.75">
      <c r="A744" s="23"/>
      <c r="B744" s="23" t="s">
        <v>246</v>
      </c>
      <c r="C744" s="24" t="s">
        <v>1152</v>
      </c>
      <c r="D744" s="25" t="s">
        <v>656</v>
      </c>
      <c r="E744" s="26">
        <v>708.9</v>
      </c>
      <c r="F744" s="26">
        <v>744.345</v>
      </c>
      <c r="G744" s="27">
        <v>818.7795</v>
      </c>
      <c r="H744" s="27">
        <v>1127.86876125</v>
      </c>
      <c r="I744" s="28" t="s">
        <v>17</v>
      </c>
      <c r="J744" s="29">
        <f t="shared" si="688"/>
        <v>5</v>
      </c>
      <c r="K744" s="29">
        <f t="shared" si="689"/>
        <v>9.999999999999986</v>
      </c>
      <c r="L744" s="30">
        <f t="shared" si="690"/>
        <v>908.0264655</v>
      </c>
      <c r="M744" s="30">
        <f t="shared" si="691"/>
        <v>939.958866</v>
      </c>
      <c r="N744" s="30">
        <f t="shared" si="692"/>
        <v>829.4236335000002</v>
      </c>
      <c r="O744" s="31">
        <f t="shared" si="693"/>
        <v>966.1598100000001</v>
      </c>
      <c r="P744" s="30">
        <f t="shared" si="694"/>
        <v>1031.66217</v>
      </c>
      <c r="Q744" s="31">
        <f t="shared" si="695"/>
        <v>931.7710710000001</v>
      </c>
      <c r="R744" s="31">
        <f t="shared" si="696"/>
        <v>1029.2058315000002</v>
      </c>
      <c r="S744" s="36">
        <f t="shared" si="697"/>
        <v>1127.86876125</v>
      </c>
      <c r="T744" s="45"/>
      <c r="U744" s="32"/>
      <c r="V744" s="32"/>
      <c r="W744" s="20"/>
      <c r="X744" s="20"/>
      <c r="Y744" s="20"/>
      <c r="Z744" s="20"/>
      <c r="AA744" s="20"/>
      <c r="AB744" s="21"/>
      <c r="AC744" s="20"/>
      <c r="AD744" s="20"/>
      <c r="AE744" s="45"/>
      <c r="AF744" s="45"/>
      <c r="AG744" s="45"/>
      <c r="AH744" s="45"/>
      <c r="AI744" s="45"/>
      <c r="AJ744" s="45"/>
      <c r="AK744" s="35"/>
      <c r="BR744" s="6"/>
    </row>
    <row r="745" spans="1:70" ht="12.75">
      <c r="A745" s="23"/>
      <c r="B745" s="23" t="s">
        <v>248</v>
      </c>
      <c r="C745" s="24" t="s">
        <v>1153</v>
      </c>
      <c r="D745" s="25" t="s">
        <v>656</v>
      </c>
      <c r="E745" s="26">
        <v>177.21</v>
      </c>
      <c r="F745" s="26">
        <v>186.0705</v>
      </c>
      <c r="G745" s="27">
        <v>204.67755</v>
      </c>
      <c r="H745" s="27">
        <v>224.42893357500003</v>
      </c>
      <c r="I745" s="28" t="s">
        <v>100</v>
      </c>
      <c r="J745" s="29">
        <f t="shared" si="688"/>
        <v>5</v>
      </c>
      <c r="K745" s="29">
        <f t="shared" si="689"/>
        <v>9.999999999999986</v>
      </c>
      <c r="L745" s="30">
        <f t="shared" si="690"/>
        <v>226.98740295</v>
      </c>
      <c r="M745" s="30">
        <f t="shared" si="691"/>
        <v>234.96982739999999</v>
      </c>
      <c r="N745" s="31">
        <f t="shared" si="692"/>
        <v>207.33835815000003</v>
      </c>
      <c r="O745" s="31">
        <f t="shared" si="693"/>
        <v>241.51950900000003</v>
      </c>
      <c r="P745" s="31">
        <f t="shared" si="694"/>
        <v>257.89371300000005</v>
      </c>
      <c r="Q745" s="31">
        <f t="shared" si="695"/>
        <v>232.92305190000002</v>
      </c>
      <c r="R745" s="31">
        <f t="shared" si="696"/>
        <v>257.27968035000004</v>
      </c>
      <c r="S745" s="31">
        <f t="shared" si="697"/>
        <v>281.943325125</v>
      </c>
      <c r="T745" s="36">
        <f>+N745*50/100+O745*50/100</f>
        <v>224.42893357500003</v>
      </c>
      <c r="U745" s="32"/>
      <c r="V745" s="32"/>
      <c r="W745" s="20"/>
      <c r="X745" s="20"/>
      <c r="Y745" s="20"/>
      <c r="Z745" s="20"/>
      <c r="AA745" s="20"/>
      <c r="AB745" s="21"/>
      <c r="AC745" s="20"/>
      <c r="AD745" s="20"/>
      <c r="AE745" s="45"/>
      <c r="AF745" s="45"/>
      <c r="AG745" s="45"/>
      <c r="AH745" s="45"/>
      <c r="AI745" s="45"/>
      <c r="AJ745" s="45"/>
      <c r="AK745" s="35"/>
      <c r="BR745" s="6"/>
    </row>
    <row r="746" spans="1:70" ht="12.75">
      <c r="A746" s="23"/>
      <c r="B746" s="23" t="s">
        <v>249</v>
      </c>
      <c r="C746" s="24" t="s">
        <v>1154</v>
      </c>
      <c r="D746" s="38"/>
      <c r="E746" s="26"/>
      <c r="F746" s="26"/>
      <c r="G746" s="27"/>
      <c r="H746" s="27"/>
      <c r="I746" s="18"/>
      <c r="J746" s="39"/>
      <c r="K746" s="39"/>
      <c r="L746" s="30"/>
      <c r="M746" s="30"/>
      <c r="N746" s="31"/>
      <c r="O746" s="31"/>
      <c r="P746" s="31"/>
      <c r="Q746" s="31"/>
      <c r="R746" s="31"/>
      <c r="S746" s="31"/>
      <c r="T746" s="19"/>
      <c r="U746" s="32"/>
      <c r="V746" s="32"/>
      <c r="W746" s="20"/>
      <c r="X746" s="20"/>
      <c r="Y746" s="20"/>
      <c r="Z746" s="20"/>
      <c r="AA746" s="20"/>
      <c r="AB746" s="21"/>
      <c r="AC746" s="20"/>
      <c r="AD746" s="20"/>
      <c r="AE746" s="45"/>
      <c r="AF746" s="45"/>
      <c r="AG746" s="45"/>
      <c r="AH746" s="45"/>
      <c r="AI746" s="45"/>
      <c r="AJ746" s="45"/>
      <c r="AK746" s="35"/>
      <c r="BR746" s="6"/>
    </row>
    <row r="747" spans="1:70" ht="25.5">
      <c r="A747" s="23"/>
      <c r="B747" s="23" t="s">
        <v>250</v>
      </c>
      <c r="C747" s="24" t="s">
        <v>1155</v>
      </c>
      <c r="D747" s="25" t="s">
        <v>656</v>
      </c>
      <c r="E747" s="26">
        <v>9429</v>
      </c>
      <c r="F747" s="26">
        <v>9900.45</v>
      </c>
      <c r="G747" s="27">
        <v>10890.495</v>
      </c>
      <c r="H747" s="27">
        <v>15001.656862500002</v>
      </c>
      <c r="I747" s="28" t="s">
        <v>17</v>
      </c>
      <c r="J747" s="29">
        <f aca="true" t="shared" si="698" ref="J747:J755">(F747/E747*100)-100</f>
        <v>5</v>
      </c>
      <c r="K747" s="29">
        <f aca="true" t="shared" si="699" ref="K747:K755">(G747/F747*100)-100</f>
        <v>10.000000000000014</v>
      </c>
      <c r="L747" s="30">
        <f aca="true" t="shared" si="700" ref="L747:L755">+G747*1.109</f>
        <v>12077.558955</v>
      </c>
      <c r="M747" s="30">
        <f aca="true" t="shared" si="701" ref="M747:M755">+G747*1.148</f>
        <v>12502.28826</v>
      </c>
      <c r="N747" s="30">
        <f aca="true" t="shared" si="702" ref="N747:N755">+G747*(100+(16.3-J747-K747))/100</f>
        <v>11032.071435</v>
      </c>
      <c r="O747" s="31">
        <f aca="true" t="shared" si="703" ref="O747:O755">+G747*(100+(33-J747-K747))/100</f>
        <v>12850.784099999999</v>
      </c>
      <c r="P747" s="30">
        <f aca="true" t="shared" si="704" ref="P747:P755">+G747*(100+(67.5+14.5)/2-J747-K747)/100</f>
        <v>13722.023699999998</v>
      </c>
      <c r="Q747" s="31">
        <f aca="true" t="shared" si="705" ref="Q747:Q755">+G747+(G747*0.5)*((67.5+14.5)/2-J747-K747)/100+(G747*0.5)*0.016</f>
        <v>12393.383310000001</v>
      </c>
      <c r="R747" s="31">
        <f aca="true" t="shared" si="706" ref="R747:R755">+G747*(100+(40.7-J747-K747))/100</f>
        <v>13689.352214999999</v>
      </c>
      <c r="S747" s="36">
        <f aca="true" t="shared" si="707" ref="S747:S755">+G747+(G747*0.5)*(88.9-J747-K747)/100+(G747*0.5)*0.016</f>
        <v>15001.656862500002</v>
      </c>
      <c r="T747" s="45"/>
      <c r="U747" s="32"/>
      <c r="V747" s="32"/>
      <c r="W747" s="20"/>
      <c r="X747" s="20"/>
      <c r="Y747" s="20"/>
      <c r="Z747" s="20"/>
      <c r="AA747" s="20"/>
      <c r="AB747" s="21"/>
      <c r="AC747" s="20"/>
      <c r="AD747" s="20"/>
      <c r="AE747" s="45"/>
      <c r="AF747" s="45"/>
      <c r="AG747" s="45"/>
      <c r="AH747" s="45"/>
      <c r="AI747" s="45"/>
      <c r="AJ747" s="45"/>
      <c r="AK747" s="35"/>
      <c r="BR747" s="6"/>
    </row>
    <row r="748" spans="1:70" ht="25.5">
      <c r="A748" s="23"/>
      <c r="B748" s="23" t="s">
        <v>252</v>
      </c>
      <c r="C748" s="24" t="s">
        <v>1156</v>
      </c>
      <c r="D748" s="25" t="s">
        <v>656</v>
      </c>
      <c r="E748" s="26">
        <v>4684</v>
      </c>
      <c r="F748" s="26">
        <v>4918.2</v>
      </c>
      <c r="G748" s="27">
        <v>5410.02</v>
      </c>
      <c r="H748" s="27">
        <v>7452.30255</v>
      </c>
      <c r="I748" s="28" t="s">
        <v>17</v>
      </c>
      <c r="J748" s="29">
        <f t="shared" si="698"/>
        <v>5</v>
      </c>
      <c r="K748" s="29">
        <f t="shared" si="699"/>
        <v>10.000000000000014</v>
      </c>
      <c r="L748" s="30">
        <f t="shared" si="700"/>
        <v>5999.71218</v>
      </c>
      <c r="M748" s="30">
        <f t="shared" si="701"/>
        <v>6210.70296</v>
      </c>
      <c r="N748" s="30">
        <f t="shared" si="702"/>
        <v>5480.350259999999</v>
      </c>
      <c r="O748" s="31">
        <f t="shared" si="703"/>
        <v>6383.8236</v>
      </c>
      <c r="P748" s="30">
        <f t="shared" si="704"/>
        <v>6816.6252</v>
      </c>
      <c r="Q748" s="31">
        <f t="shared" si="705"/>
        <v>6156.602760000001</v>
      </c>
      <c r="R748" s="31">
        <f t="shared" si="706"/>
        <v>6800.39514</v>
      </c>
      <c r="S748" s="36">
        <f t="shared" si="707"/>
        <v>7452.30255</v>
      </c>
      <c r="T748" s="45"/>
      <c r="U748" s="32"/>
      <c r="V748" s="32"/>
      <c r="W748" s="20"/>
      <c r="X748" s="20"/>
      <c r="Y748" s="20"/>
      <c r="Z748" s="20"/>
      <c r="AA748" s="20"/>
      <c r="AB748" s="21"/>
      <c r="AC748" s="20"/>
      <c r="AD748" s="20"/>
      <c r="AE748" s="45"/>
      <c r="AF748" s="45"/>
      <c r="AG748" s="45"/>
      <c r="AH748" s="45"/>
      <c r="AI748" s="45"/>
      <c r="AJ748" s="45"/>
      <c r="AK748" s="35"/>
      <c r="BR748" s="6"/>
    </row>
    <row r="749" spans="1:70" ht="25.5">
      <c r="A749" s="23"/>
      <c r="B749" s="23" t="s">
        <v>254</v>
      </c>
      <c r="C749" s="24" t="s">
        <v>1157</v>
      </c>
      <c r="D749" s="25" t="s">
        <v>656</v>
      </c>
      <c r="E749" s="26">
        <v>2564</v>
      </c>
      <c r="F749" s="26">
        <v>2692.2</v>
      </c>
      <c r="G749" s="27">
        <v>2961.42</v>
      </c>
      <c r="H749" s="27">
        <v>4079.3560500000003</v>
      </c>
      <c r="I749" s="28" t="s">
        <v>17</v>
      </c>
      <c r="J749" s="29">
        <f t="shared" si="698"/>
        <v>4.999999999999986</v>
      </c>
      <c r="K749" s="29">
        <f t="shared" si="699"/>
        <v>10.000000000000014</v>
      </c>
      <c r="L749" s="30">
        <f t="shared" si="700"/>
        <v>3284.2147800000002</v>
      </c>
      <c r="M749" s="30">
        <f t="shared" si="701"/>
        <v>3399.7101599999996</v>
      </c>
      <c r="N749" s="30">
        <f t="shared" si="702"/>
        <v>2999.9184600000003</v>
      </c>
      <c r="O749" s="31">
        <f t="shared" si="703"/>
        <v>3494.4755999999998</v>
      </c>
      <c r="P749" s="30">
        <f t="shared" si="704"/>
        <v>3731.3891999999996</v>
      </c>
      <c r="Q749" s="31">
        <f t="shared" si="705"/>
        <v>3370.0959599999996</v>
      </c>
      <c r="R749" s="31">
        <f t="shared" si="706"/>
        <v>3722.5049400000003</v>
      </c>
      <c r="S749" s="36">
        <f t="shared" si="707"/>
        <v>4079.3560500000003</v>
      </c>
      <c r="T749" s="45"/>
      <c r="U749" s="32"/>
      <c r="V749" s="32"/>
      <c r="W749" s="20"/>
      <c r="X749" s="20"/>
      <c r="Y749" s="20"/>
      <c r="Z749" s="20"/>
      <c r="AA749" s="20"/>
      <c r="AB749" s="21"/>
      <c r="AC749" s="20"/>
      <c r="AD749" s="20"/>
      <c r="AE749" s="45"/>
      <c r="AF749" s="45"/>
      <c r="AG749" s="45"/>
      <c r="AH749" s="45"/>
      <c r="AI749" s="45"/>
      <c r="AJ749" s="45"/>
      <c r="AK749" s="35"/>
      <c r="BR749" s="6"/>
    </row>
    <row r="750" spans="1:70" ht="25.5">
      <c r="A750" s="23"/>
      <c r="B750" s="23" t="s">
        <v>256</v>
      </c>
      <c r="C750" s="24" t="s">
        <v>1158</v>
      </c>
      <c r="D750" s="25" t="s">
        <v>656</v>
      </c>
      <c r="E750" s="26">
        <v>7682</v>
      </c>
      <c r="F750" s="26">
        <v>8066.1</v>
      </c>
      <c r="G750" s="27">
        <v>8872.71</v>
      </c>
      <c r="H750" s="27">
        <v>12222.158025</v>
      </c>
      <c r="I750" s="28" t="s">
        <v>17</v>
      </c>
      <c r="J750" s="29">
        <f t="shared" si="698"/>
        <v>5</v>
      </c>
      <c r="K750" s="29">
        <f t="shared" si="699"/>
        <v>9.999999999999986</v>
      </c>
      <c r="L750" s="30">
        <f t="shared" si="700"/>
        <v>9839.835389999998</v>
      </c>
      <c r="M750" s="30">
        <f t="shared" si="701"/>
        <v>10185.871079999999</v>
      </c>
      <c r="N750" s="30">
        <f t="shared" si="702"/>
        <v>8988.05523</v>
      </c>
      <c r="O750" s="31">
        <f t="shared" si="703"/>
        <v>10469.7978</v>
      </c>
      <c r="P750" s="30">
        <f t="shared" si="704"/>
        <v>11179.614599999999</v>
      </c>
      <c r="Q750" s="31">
        <f t="shared" si="705"/>
        <v>10097.14398</v>
      </c>
      <c r="R750" s="31">
        <f t="shared" si="706"/>
        <v>11152.996470000002</v>
      </c>
      <c r="S750" s="36">
        <f t="shared" si="707"/>
        <v>12222.158025</v>
      </c>
      <c r="T750" s="45"/>
      <c r="U750" s="32"/>
      <c r="V750" s="32"/>
      <c r="W750" s="20"/>
      <c r="X750" s="20"/>
      <c r="Y750" s="20"/>
      <c r="Z750" s="20"/>
      <c r="AA750" s="20"/>
      <c r="AB750" s="21"/>
      <c r="AC750" s="20"/>
      <c r="AD750" s="20"/>
      <c r="AE750" s="45"/>
      <c r="AF750" s="45"/>
      <c r="AG750" s="45"/>
      <c r="AH750" s="45"/>
      <c r="AI750" s="45"/>
      <c r="AJ750" s="45"/>
      <c r="AK750" s="35"/>
      <c r="BR750" s="6"/>
    </row>
    <row r="751" spans="1:70" ht="25.5">
      <c r="A751" s="23"/>
      <c r="B751" s="23" t="s">
        <v>258</v>
      </c>
      <c r="C751" s="24" t="s">
        <v>1159</v>
      </c>
      <c r="D751" s="25" t="s">
        <v>656</v>
      </c>
      <c r="E751" s="26">
        <v>9057</v>
      </c>
      <c r="F751" s="26">
        <v>9509.85</v>
      </c>
      <c r="G751" s="27">
        <v>10460.835</v>
      </c>
      <c r="H751" s="27">
        <v>14409.8002125</v>
      </c>
      <c r="I751" s="28" t="s">
        <v>17</v>
      </c>
      <c r="J751" s="29">
        <f t="shared" si="698"/>
        <v>5</v>
      </c>
      <c r="K751" s="29">
        <f t="shared" si="699"/>
        <v>9.999999999999986</v>
      </c>
      <c r="L751" s="30">
        <f t="shared" si="700"/>
        <v>11601.066014999999</v>
      </c>
      <c r="M751" s="30">
        <f t="shared" si="701"/>
        <v>12009.038579999999</v>
      </c>
      <c r="N751" s="30">
        <f t="shared" si="702"/>
        <v>10596.825855000001</v>
      </c>
      <c r="O751" s="31">
        <f t="shared" si="703"/>
        <v>12343.7853</v>
      </c>
      <c r="P751" s="30">
        <f t="shared" si="704"/>
        <v>13180.6521</v>
      </c>
      <c r="Q751" s="31">
        <f t="shared" si="705"/>
        <v>11904.43023</v>
      </c>
      <c r="R751" s="31">
        <f t="shared" si="706"/>
        <v>13149.269595000002</v>
      </c>
      <c r="S751" s="36">
        <f t="shared" si="707"/>
        <v>14409.8002125</v>
      </c>
      <c r="T751" s="45"/>
      <c r="U751" s="32"/>
      <c r="V751" s="32"/>
      <c r="W751" s="20"/>
      <c r="X751" s="20"/>
      <c r="Y751" s="20"/>
      <c r="Z751" s="20"/>
      <c r="AA751" s="20"/>
      <c r="AB751" s="21"/>
      <c r="AC751" s="20"/>
      <c r="AD751" s="20"/>
      <c r="AE751" s="45"/>
      <c r="AF751" s="45"/>
      <c r="AG751" s="45"/>
      <c r="AH751" s="45"/>
      <c r="AI751" s="45"/>
      <c r="AJ751" s="45"/>
      <c r="AK751" s="35"/>
      <c r="BR751" s="6"/>
    </row>
    <row r="752" spans="1:70" ht="25.5">
      <c r="A752" s="23"/>
      <c r="B752" s="23" t="s">
        <v>260</v>
      </c>
      <c r="C752" s="24" t="s">
        <v>1160</v>
      </c>
      <c r="D752" s="25" t="s">
        <v>656</v>
      </c>
      <c r="E752" s="26">
        <v>9057</v>
      </c>
      <c r="F752" s="26">
        <v>9509.85</v>
      </c>
      <c r="G752" s="27">
        <v>10460.835</v>
      </c>
      <c r="H752" s="27">
        <v>14409.8002125</v>
      </c>
      <c r="I752" s="28" t="s">
        <v>17</v>
      </c>
      <c r="J752" s="29">
        <f t="shared" si="698"/>
        <v>5</v>
      </c>
      <c r="K752" s="29">
        <f t="shared" si="699"/>
        <v>9.999999999999986</v>
      </c>
      <c r="L752" s="30">
        <f t="shared" si="700"/>
        <v>11601.066014999999</v>
      </c>
      <c r="M752" s="30">
        <f t="shared" si="701"/>
        <v>12009.038579999999</v>
      </c>
      <c r="N752" s="30">
        <f t="shared" si="702"/>
        <v>10596.825855000001</v>
      </c>
      <c r="O752" s="31">
        <f t="shared" si="703"/>
        <v>12343.7853</v>
      </c>
      <c r="P752" s="30">
        <f t="shared" si="704"/>
        <v>13180.6521</v>
      </c>
      <c r="Q752" s="31">
        <f t="shared" si="705"/>
        <v>11904.43023</v>
      </c>
      <c r="R752" s="31">
        <f t="shared" si="706"/>
        <v>13149.269595000002</v>
      </c>
      <c r="S752" s="36">
        <f t="shared" si="707"/>
        <v>14409.8002125</v>
      </c>
      <c r="T752" s="45"/>
      <c r="U752" s="32"/>
      <c r="V752" s="32"/>
      <c r="W752" s="20"/>
      <c r="X752" s="20"/>
      <c r="Y752" s="20"/>
      <c r="Z752" s="20"/>
      <c r="AA752" s="20"/>
      <c r="AB752" s="21"/>
      <c r="AC752" s="20"/>
      <c r="AD752" s="20"/>
      <c r="AE752" s="45"/>
      <c r="AF752" s="45"/>
      <c r="AG752" s="45"/>
      <c r="AH752" s="45"/>
      <c r="AI752" s="45"/>
      <c r="AJ752" s="45"/>
      <c r="AK752" s="35"/>
      <c r="BR752" s="6"/>
    </row>
    <row r="753" spans="1:70" ht="25.5">
      <c r="A753" s="23"/>
      <c r="B753" s="23" t="s">
        <v>262</v>
      </c>
      <c r="C753" s="24" t="s">
        <v>1161</v>
      </c>
      <c r="D753" s="25" t="s">
        <v>656</v>
      </c>
      <c r="E753" s="26">
        <v>9667</v>
      </c>
      <c r="F753" s="26">
        <v>10150.35</v>
      </c>
      <c r="G753" s="27">
        <v>11165.385</v>
      </c>
      <c r="H753" s="27">
        <v>15380.3178375</v>
      </c>
      <c r="I753" s="28" t="s">
        <v>17</v>
      </c>
      <c r="J753" s="29">
        <f t="shared" si="698"/>
        <v>5</v>
      </c>
      <c r="K753" s="29">
        <f t="shared" si="699"/>
        <v>10.000000000000014</v>
      </c>
      <c r="L753" s="30">
        <f t="shared" si="700"/>
        <v>12382.411965</v>
      </c>
      <c r="M753" s="30">
        <f t="shared" si="701"/>
        <v>12817.86198</v>
      </c>
      <c r="N753" s="30">
        <f t="shared" si="702"/>
        <v>11310.535004999998</v>
      </c>
      <c r="O753" s="31">
        <f t="shared" si="703"/>
        <v>13175.1543</v>
      </c>
      <c r="P753" s="30">
        <f t="shared" si="704"/>
        <v>14068.385099999998</v>
      </c>
      <c r="Q753" s="31">
        <f t="shared" si="705"/>
        <v>12706.208129999999</v>
      </c>
      <c r="R753" s="31">
        <f t="shared" si="706"/>
        <v>14034.888944999999</v>
      </c>
      <c r="S753" s="36">
        <f t="shared" si="707"/>
        <v>15380.3178375</v>
      </c>
      <c r="T753" s="45"/>
      <c r="U753" s="32"/>
      <c r="V753" s="32"/>
      <c r="W753" s="20"/>
      <c r="X753" s="20"/>
      <c r="Y753" s="20"/>
      <c r="Z753" s="20"/>
      <c r="AA753" s="20"/>
      <c r="AB753" s="21"/>
      <c r="AC753" s="20"/>
      <c r="AD753" s="20"/>
      <c r="AE753" s="45"/>
      <c r="AF753" s="45"/>
      <c r="AG753" s="45"/>
      <c r="AH753" s="45"/>
      <c r="AI753" s="45"/>
      <c r="AJ753" s="45"/>
      <c r="AK753" s="35"/>
      <c r="BR753" s="6"/>
    </row>
    <row r="754" spans="1:70" ht="25.5">
      <c r="A754" s="23"/>
      <c r="B754" s="23" t="s">
        <v>264</v>
      </c>
      <c r="C754" s="24" t="s">
        <v>1162</v>
      </c>
      <c r="D754" s="25" t="s">
        <v>656</v>
      </c>
      <c r="E754" s="26">
        <v>7000</v>
      </c>
      <c r="F754" s="26">
        <v>7350</v>
      </c>
      <c r="G754" s="27">
        <v>8085</v>
      </c>
      <c r="H754" s="27">
        <v>11137.0875</v>
      </c>
      <c r="I754" s="28" t="s">
        <v>17</v>
      </c>
      <c r="J754" s="29">
        <f t="shared" si="698"/>
        <v>5</v>
      </c>
      <c r="K754" s="29">
        <f t="shared" si="699"/>
        <v>10.000000000000014</v>
      </c>
      <c r="L754" s="30">
        <f t="shared" si="700"/>
        <v>8966.265</v>
      </c>
      <c r="M754" s="30">
        <f t="shared" si="701"/>
        <v>9281.58</v>
      </c>
      <c r="N754" s="30">
        <f t="shared" si="702"/>
        <v>8190.104999999999</v>
      </c>
      <c r="O754" s="31">
        <f t="shared" si="703"/>
        <v>9540.3</v>
      </c>
      <c r="P754" s="30">
        <f t="shared" si="704"/>
        <v>10187.099999999999</v>
      </c>
      <c r="Q754" s="31">
        <f t="shared" si="705"/>
        <v>9200.73</v>
      </c>
      <c r="R754" s="31">
        <f t="shared" si="706"/>
        <v>10162.845</v>
      </c>
      <c r="S754" s="36">
        <f t="shared" si="707"/>
        <v>11137.0875</v>
      </c>
      <c r="T754" s="45"/>
      <c r="U754" s="32"/>
      <c r="V754" s="32"/>
      <c r="W754" s="20"/>
      <c r="X754" s="20"/>
      <c r="Y754" s="20"/>
      <c r="Z754" s="20"/>
      <c r="AA754" s="20"/>
      <c r="AB754" s="21"/>
      <c r="AC754" s="20"/>
      <c r="AD754" s="20"/>
      <c r="AE754" s="45"/>
      <c r="AF754" s="45"/>
      <c r="AG754" s="45"/>
      <c r="AH754" s="45"/>
      <c r="AI754" s="45"/>
      <c r="AJ754" s="45"/>
      <c r="AK754" s="35"/>
      <c r="BR754" s="6"/>
    </row>
    <row r="755" spans="1:70" ht="25.5">
      <c r="A755" s="23"/>
      <c r="B755" s="23" t="s">
        <v>266</v>
      </c>
      <c r="C755" s="24" t="s">
        <v>1163</v>
      </c>
      <c r="D755" s="25" t="s">
        <v>656</v>
      </c>
      <c r="E755" s="26">
        <v>8809</v>
      </c>
      <c r="F755" s="26">
        <v>9249.45</v>
      </c>
      <c r="G755" s="27">
        <v>10174.395</v>
      </c>
      <c r="H755" s="27">
        <v>14015.229112500001</v>
      </c>
      <c r="I755" s="28" t="s">
        <v>17</v>
      </c>
      <c r="J755" s="29">
        <f t="shared" si="698"/>
        <v>5</v>
      </c>
      <c r="K755" s="29">
        <f t="shared" si="699"/>
        <v>9.999999999999986</v>
      </c>
      <c r="L755" s="30">
        <f t="shared" si="700"/>
        <v>11283.404055</v>
      </c>
      <c r="M755" s="30">
        <f t="shared" si="701"/>
        <v>11680.20546</v>
      </c>
      <c r="N755" s="30">
        <f t="shared" si="702"/>
        <v>10306.662135000002</v>
      </c>
      <c r="O755" s="31">
        <f t="shared" si="703"/>
        <v>12005.786100000001</v>
      </c>
      <c r="P755" s="30">
        <f t="shared" si="704"/>
        <v>12819.737700000003</v>
      </c>
      <c r="Q755" s="31">
        <f t="shared" si="705"/>
        <v>11578.461510000001</v>
      </c>
      <c r="R755" s="31">
        <f t="shared" si="706"/>
        <v>12789.214515000001</v>
      </c>
      <c r="S755" s="36">
        <f t="shared" si="707"/>
        <v>14015.229112500001</v>
      </c>
      <c r="T755" s="45"/>
      <c r="U755" s="32"/>
      <c r="V755" s="32"/>
      <c r="W755" s="20"/>
      <c r="X755" s="20"/>
      <c r="Y755" s="20"/>
      <c r="Z755" s="20"/>
      <c r="AA755" s="20"/>
      <c r="AB755" s="21"/>
      <c r="AC755" s="20"/>
      <c r="AD755" s="20"/>
      <c r="AE755" s="45"/>
      <c r="AF755" s="45"/>
      <c r="AG755" s="45"/>
      <c r="AH755" s="45"/>
      <c r="AI755" s="45"/>
      <c r="AJ755" s="45"/>
      <c r="AK755" s="35"/>
      <c r="BR755" s="6"/>
    </row>
    <row r="756" spans="1:70" ht="229.5">
      <c r="A756" s="23" t="s">
        <v>1164</v>
      </c>
      <c r="B756" s="23"/>
      <c r="C756" s="24" t="s">
        <v>1165</v>
      </c>
      <c r="D756" s="38"/>
      <c r="E756" s="26"/>
      <c r="F756" s="26"/>
      <c r="G756" s="27"/>
      <c r="H756" s="27"/>
      <c r="I756" s="18"/>
      <c r="J756" s="39"/>
      <c r="K756" s="39"/>
      <c r="L756" s="30"/>
      <c r="M756" s="30"/>
      <c r="N756" s="31"/>
      <c r="O756" s="31"/>
      <c r="P756" s="31"/>
      <c r="Q756" s="31"/>
      <c r="R756" s="31"/>
      <c r="S756" s="31"/>
      <c r="T756" s="19"/>
      <c r="U756" s="32"/>
      <c r="V756" s="32"/>
      <c r="W756" s="20"/>
      <c r="X756" s="20"/>
      <c r="Y756" s="20"/>
      <c r="Z756" s="20"/>
      <c r="AA756" s="20"/>
      <c r="AB756" s="21"/>
      <c r="AC756" s="20"/>
      <c r="AD756" s="20"/>
      <c r="AE756" s="18"/>
      <c r="AF756" s="18"/>
      <c r="AG756" s="18"/>
      <c r="AH756" s="18"/>
      <c r="AI756" s="18"/>
      <c r="AJ756" s="18"/>
      <c r="AK756" s="35" t="s">
        <v>1166</v>
      </c>
      <c r="BR756" s="6"/>
    </row>
    <row r="757" spans="1:69" s="41" customFormat="1" ht="12.75">
      <c r="A757" s="23"/>
      <c r="B757" s="23" t="s">
        <v>24</v>
      </c>
      <c r="C757" s="24" t="s">
        <v>1167</v>
      </c>
      <c r="D757" s="25" t="s">
        <v>656</v>
      </c>
      <c r="E757" s="26">
        <v>1799.86</v>
      </c>
      <c r="F757" s="26">
        <v>1889.853</v>
      </c>
      <c r="G757" s="27">
        <v>2078.8383</v>
      </c>
      <c r="H757" s="27">
        <v>2365.7179853999996</v>
      </c>
      <c r="I757" s="28" t="s">
        <v>15</v>
      </c>
      <c r="J757" s="29">
        <f aca="true" t="shared" si="708" ref="J757:J762">(F757/E757*100)-100</f>
        <v>5</v>
      </c>
      <c r="K757" s="29">
        <f aca="true" t="shared" si="709" ref="K757:K762">(G757/F757*100)-100</f>
        <v>9.999999999999986</v>
      </c>
      <c r="L757" s="30">
        <f aca="true" t="shared" si="710" ref="L757:L762">+G757*1.109</f>
        <v>2305.4316747</v>
      </c>
      <c r="M757" s="30">
        <f aca="true" t="shared" si="711" ref="M757:M762">+G757*1.148</f>
        <v>2386.5063683999997</v>
      </c>
      <c r="N757" s="30">
        <f aca="true" t="shared" si="712" ref="N757:N762">+G757*(100+(16.3-J757-K757))/100</f>
        <v>2105.8631979</v>
      </c>
      <c r="O757" s="31">
        <f aca="true" t="shared" si="713" ref="O757:O762">+G757*(100+(33-J757-K757))/100</f>
        <v>2453.029194</v>
      </c>
      <c r="P757" s="31">
        <f aca="true" t="shared" si="714" ref="P757:P762">+G757*(100+(67.5+14.5)/2-J757-K757)/100</f>
        <v>2619.3362580000003</v>
      </c>
      <c r="Q757" s="36">
        <f aca="true" t="shared" si="715" ref="Q757:Q762">+G757+(G757*0.5)*((67.5+14.5)/2-J757-K757)/100+(G757*0.5)*0.016</f>
        <v>2365.7179853999996</v>
      </c>
      <c r="R757" s="31">
        <f aca="true" t="shared" si="716" ref="R757:R762">+G757*(100+(40.7-J757-K757))/100</f>
        <v>2613.0997431</v>
      </c>
      <c r="S757" s="31">
        <f aca="true" t="shared" si="717" ref="S757:S762">+G757+(G757*0.5)*(88.9-J757-K757)/100+(G757*0.5)*0.016</f>
        <v>2863.59975825</v>
      </c>
      <c r="T757" s="45"/>
      <c r="U757" s="32"/>
      <c r="V757" s="32"/>
      <c r="W757" s="20"/>
      <c r="X757" s="20"/>
      <c r="Y757" s="20"/>
      <c r="Z757" s="20"/>
      <c r="AA757" s="20"/>
      <c r="AB757" s="21"/>
      <c r="AC757" s="20"/>
      <c r="AD757" s="20"/>
      <c r="AE757" s="18"/>
      <c r="AF757" s="18"/>
      <c r="AG757" s="18"/>
      <c r="AH757" s="18"/>
      <c r="AI757" s="18"/>
      <c r="AJ757" s="18"/>
      <c r="AK757" s="35"/>
      <c r="AL757" s="8"/>
      <c r="AM757" s="8"/>
      <c r="AN757" s="8"/>
      <c r="AO757" s="8"/>
      <c r="AP757" s="8"/>
      <c r="AQ757" s="8"/>
      <c r="AR757" s="8"/>
      <c r="AS757" s="8"/>
      <c r="AT757" s="8"/>
      <c r="AU757" s="8"/>
      <c r="AV757" s="42"/>
      <c r="AW757" s="42"/>
      <c r="AX757" s="42"/>
      <c r="AY757" s="42"/>
      <c r="AZ757" s="42"/>
      <c r="BA757" s="42"/>
      <c r="BB757" s="42"/>
      <c r="BC757" s="42"/>
      <c r="BD757" s="42"/>
      <c r="BE757" s="42"/>
      <c r="BF757" s="42"/>
      <c r="BG757" s="42"/>
      <c r="BH757" s="42"/>
      <c r="BI757" s="42"/>
      <c r="BJ757" s="42"/>
      <c r="BK757" s="42"/>
      <c r="BL757" s="42"/>
      <c r="BM757" s="42"/>
      <c r="BN757" s="42"/>
      <c r="BO757" s="42"/>
      <c r="BP757" s="42"/>
      <c r="BQ757" s="42"/>
    </row>
    <row r="758" spans="1:69" s="41" customFormat="1" ht="12.75">
      <c r="A758" s="23"/>
      <c r="B758" s="23" t="s">
        <v>1168</v>
      </c>
      <c r="C758" s="24" t="s">
        <v>1169</v>
      </c>
      <c r="D758" s="25" t="s">
        <v>656</v>
      </c>
      <c r="E758" s="26">
        <v>3650</v>
      </c>
      <c r="F758" s="26">
        <v>3832.5</v>
      </c>
      <c r="G758" s="27">
        <v>4215.75</v>
      </c>
      <c r="H758" s="27">
        <v>4797.523499999999</v>
      </c>
      <c r="I758" s="28" t="s">
        <v>15</v>
      </c>
      <c r="J758" s="29">
        <f t="shared" si="708"/>
        <v>5</v>
      </c>
      <c r="K758" s="29">
        <f t="shared" si="709"/>
        <v>10.000000000000014</v>
      </c>
      <c r="L758" s="30">
        <f t="shared" si="710"/>
        <v>4675.26675</v>
      </c>
      <c r="M758" s="30">
        <f t="shared" si="711"/>
        <v>4839.681</v>
      </c>
      <c r="N758" s="30">
        <f t="shared" si="712"/>
        <v>4270.554749999999</v>
      </c>
      <c r="O758" s="31">
        <f t="shared" si="713"/>
        <v>4974.584999999999</v>
      </c>
      <c r="P758" s="31">
        <f t="shared" si="714"/>
        <v>5311.844999999998</v>
      </c>
      <c r="Q758" s="36">
        <f t="shared" si="715"/>
        <v>4797.523499999999</v>
      </c>
      <c r="R758" s="31">
        <f t="shared" si="716"/>
        <v>5299.197749999999</v>
      </c>
      <c r="S758" s="31">
        <f t="shared" si="717"/>
        <v>5807.195624999999</v>
      </c>
      <c r="T758" s="45"/>
      <c r="U758" s="32"/>
      <c r="V758" s="32"/>
      <c r="W758" s="20"/>
      <c r="X758" s="20"/>
      <c r="Y758" s="20"/>
      <c r="Z758" s="20"/>
      <c r="AA758" s="20"/>
      <c r="AB758" s="21"/>
      <c r="AC758" s="20"/>
      <c r="AD758" s="20"/>
      <c r="AE758" s="18"/>
      <c r="AF758" s="18"/>
      <c r="AG758" s="18"/>
      <c r="AH758" s="18"/>
      <c r="AI758" s="18"/>
      <c r="AJ758" s="18"/>
      <c r="AK758" s="35"/>
      <c r="AL758" s="8"/>
      <c r="AM758" s="8"/>
      <c r="AN758" s="8"/>
      <c r="AO758" s="8"/>
      <c r="AP758" s="8"/>
      <c r="AQ758" s="8"/>
      <c r="AR758" s="8"/>
      <c r="AS758" s="8"/>
      <c r="AT758" s="8"/>
      <c r="AU758" s="8"/>
      <c r="AV758" s="42"/>
      <c r="AW758" s="42"/>
      <c r="AX758" s="42"/>
      <c r="AY758" s="42"/>
      <c r="AZ758" s="42"/>
      <c r="BA758" s="42"/>
      <c r="BB758" s="42"/>
      <c r="BC758" s="42"/>
      <c r="BD758" s="42"/>
      <c r="BE758" s="42"/>
      <c r="BF758" s="42"/>
      <c r="BG758" s="42"/>
      <c r="BH758" s="42"/>
      <c r="BI758" s="42"/>
      <c r="BJ758" s="42"/>
      <c r="BK758" s="42"/>
      <c r="BL758" s="42"/>
      <c r="BM758" s="42"/>
      <c r="BN758" s="42"/>
      <c r="BO758" s="42"/>
      <c r="BP758" s="42"/>
      <c r="BQ758" s="42"/>
    </row>
    <row r="759" spans="1:69" s="41" customFormat="1" ht="25.5">
      <c r="A759" s="23"/>
      <c r="B759" s="23" t="s">
        <v>27</v>
      </c>
      <c r="C759" s="24" t="s">
        <v>1170</v>
      </c>
      <c r="D759" s="25" t="s">
        <v>656</v>
      </c>
      <c r="E759" s="26">
        <v>999.99</v>
      </c>
      <c r="F759" s="26">
        <v>1049.9895</v>
      </c>
      <c r="G759" s="27">
        <v>1154.98845</v>
      </c>
      <c r="H759" s="27">
        <v>1314.3768561</v>
      </c>
      <c r="I759" s="28" t="s">
        <v>15</v>
      </c>
      <c r="J759" s="29">
        <f t="shared" si="708"/>
        <v>4.999999999999986</v>
      </c>
      <c r="K759" s="29">
        <f t="shared" si="709"/>
        <v>10.000000000000014</v>
      </c>
      <c r="L759" s="30">
        <f t="shared" si="710"/>
        <v>1280.88219105</v>
      </c>
      <c r="M759" s="30">
        <f t="shared" si="711"/>
        <v>1325.9267406</v>
      </c>
      <c r="N759" s="30">
        <f t="shared" si="712"/>
        <v>1170.00329985</v>
      </c>
      <c r="O759" s="31">
        <f t="shared" si="713"/>
        <v>1362.8863709999998</v>
      </c>
      <c r="P759" s="31">
        <f t="shared" si="714"/>
        <v>1455.285447</v>
      </c>
      <c r="Q759" s="36">
        <f t="shared" si="715"/>
        <v>1314.3768561</v>
      </c>
      <c r="R759" s="31">
        <f t="shared" si="716"/>
        <v>1451.8204816500001</v>
      </c>
      <c r="S759" s="31">
        <f t="shared" si="717"/>
        <v>1590.996589875</v>
      </c>
      <c r="T759" s="45"/>
      <c r="U759" s="32"/>
      <c r="V759" s="32"/>
      <c r="W759" s="20"/>
      <c r="X759" s="20"/>
      <c r="Y759" s="20"/>
      <c r="Z759" s="20"/>
      <c r="AA759" s="20"/>
      <c r="AB759" s="21"/>
      <c r="AC759" s="20"/>
      <c r="AD759" s="20"/>
      <c r="AE759" s="18"/>
      <c r="AF759" s="18"/>
      <c r="AG759" s="18"/>
      <c r="AH759" s="18"/>
      <c r="AI759" s="18"/>
      <c r="AJ759" s="18"/>
      <c r="AK759" s="35"/>
      <c r="AL759" s="42"/>
      <c r="AM759" s="42"/>
      <c r="AN759" s="42"/>
      <c r="AO759" s="42"/>
      <c r="AP759" s="42"/>
      <c r="AQ759" s="42"/>
      <c r="AR759" s="42"/>
      <c r="AS759" s="42"/>
      <c r="AT759" s="42"/>
      <c r="AU759" s="42"/>
      <c r="AV759" s="42"/>
      <c r="AW759" s="42"/>
      <c r="AX759" s="42"/>
      <c r="AY759" s="42"/>
      <c r="AZ759" s="42"/>
      <c r="BA759" s="42"/>
      <c r="BB759" s="42"/>
      <c r="BC759" s="42"/>
      <c r="BD759" s="42"/>
      <c r="BE759" s="42"/>
      <c r="BF759" s="42"/>
      <c r="BG759" s="42"/>
      <c r="BH759" s="42"/>
      <c r="BI759" s="42"/>
      <c r="BJ759" s="42"/>
      <c r="BK759" s="42"/>
      <c r="BL759" s="42"/>
      <c r="BM759" s="42"/>
      <c r="BN759" s="42"/>
      <c r="BO759" s="42"/>
      <c r="BP759" s="42"/>
      <c r="BQ759" s="42"/>
    </row>
    <row r="760" spans="1:69" s="41" customFormat="1" ht="12.75">
      <c r="A760" s="23"/>
      <c r="B760" s="23" t="s">
        <v>29</v>
      </c>
      <c r="C760" s="24" t="s">
        <v>1171</v>
      </c>
      <c r="D760" s="25" t="s">
        <v>656</v>
      </c>
      <c r="E760" s="26">
        <v>359.97</v>
      </c>
      <c r="F760" s="26">
        <v>377.9685</v>
      </c>
      <c r="G760" s="27">
        <v>415.76535</v>
      </c>
      <c r="H760" s="27">
        <v>473.1409683</v>
      </c>
      <c r="I760" s="28" t="s">
        <v>15</v>
      </c>
      <c r="J760" s="29">
        <f t="shared" si="708"/>
        <v>5</v>
      </c>
      <c r="K760" s="29">
        <f t="shared" si="709"/>
        <v>10.000000000000014</v>
      </c>
      <c r="L760" s="30">
        <f t="shared" si="710"/>
        <v>461.08377315</v>
      </c>
      <c r="M760" s="30">
        <f t="shared" si="711"/>
        <v>477.2986218</v>
      </c>
      <c r="N760" s="30">
        <f t="shared" si="712"/>
        <v>421.1702995499999</v>
      </c>
      <c r="O760" s="31">
        <f t="shared" si="713"/>
        <v>490.60311299999995</v>
      </c>
      <c r="P760" s="31">
        <f t="shared" si="714"/>
        <v>523.864341</v>
      </c>
      <c r="Q760" s="36">
        <f t="shared" si="715"/>
        <v>473.1409683</v>
      </c>
      <c r="R760" s="31">
        <f t="shared" si="716"/>
        <v>522.61704495</v>
      </c>
      <c r="S760" s="31">
        <f t="shared" si="717"/>
        <v>572.716769625</v>
      </c>
      <c r="T760" s="45"/>
      <c r="U760" s="32"/>
      <c r="V760" s="32"/>
      <c r="W760" s="20"/>
      <c r="X760" s="20"/>
      <c r="Y760" s="20"/>
      <c r="Z760" s="20"/>
      <c r="AA760" s="20"/>
      <c r="AB760" s="21"/>
      <c r="AC760" s="20"/>
      <c r="AD760" s="20"/>
      <c r="AE760" s="18"/>
      <c r="AF760" s="18"/>
      <c r="AG760" s="18"/>
      <c r="AH760" s="18"/>
      <c r="AI760" s="18"/>
      <c r="AJ760" s="18"/>
      <c r="AK760" s="35"/>
      <c r="AL760" s="42"/>
      <c r="AM760" s="42"/>
      <c r="AN760" s="42"/>
      <c r="AO760" s="42"/>
      <c r="AP760" s="42"/>
      <c r="AQ760" s="42"/>
      <c r="AR760" s="42"/>
      <c r="AS760" s="42"/>
      <c r="AT760" s="42"/>
      <c r="AU760" s="42"/>
      <c r="AV760" s="42"/>
      <c r="AW760" s="42"/>
      <c r="AX760" s="42"/>
      <c r="AY760" s="42"/>
      <c r="AZ760" s="42"/>
      <c r="BA760" s="42"/>
      <c r="BB760" s="42"/>
      <c r="BC760" s="42"/>
      <c r="BD760" s="42"/>
      <c r="BE760" s="42"/>
      <c r="BF760" s="42"/>
      <c r="BG760" s="42"/>
      <c r="BH760" s="42"/>
      <c r="BI760" s="42"/>
      <c r="BJ760" s="42"/>
      <c r="BK760" s="42"/>
      <c r="BL760" s="42"/>
      <c r="BM760" s="42"/>
      <c r="BN760" s="42"/>
      <c r="BO760" s="42"/>
      <c r="BP760" s="42"/>
      <c r="BQ760" s="42"/>
    </row>
    <row r="761" spans="1:69" s="41" customFormat="1" ht="25.5">
      <c r="A761" s="23"/>
      <c r="B761" s="23" t="s">
        <v>31</v>
      </c>
      <c r="C761" s="24" t="s">
        <v>1172</v>
      </c>
      <c r="D761" s="25" t="s">
        <v>656</v>
      </c>
      <c r="E761" s="26">
        <v>5700.03</v>
      </c>
      <c r="F761" s="26">
        <v>5985.0315</v>
      </c>
      <c r="G761" s="27">
        <v>6583.53465</v>
      </c>
      <c r="H761" s="27">
        <v>7492.0624317</v>
      </c>
      <c r="I761" s="28" t="s">
        <v>15</v>
      </c>
      <c r="J761" s="29">
        <f t="shared" si="708"/>
        <v>5</v>
      </c>
      <c r="K761" s="29">
        <f t="shared" si="709"/>
        <v>9.999999999999986</v>
      </c>
      <c r="L761" s="30">
        <f t="shared" si="710"/>
        <v>7301.139926849999</v>
      </c>
      <c r="M761" s="30">
        <f t="shared" si="711"/>
        <v>7557.897778199999</v>
      </c>
      <c r="N761" s="30">
        <f t="shared" si="712"/>
        <v>6669.120600450001</v>
      </c>
      <c r="O761" s="31">
        <f t="shared" si="713"/>
        <v>7768.570887000001</v>
      </c>
      <c r="P761" s="31">
        <f t="shared" si="714"/>
        <v>8295.253659000002</v>
      </c>
      <c r="Q761" s="36">
        <f t="shared" si="715"/>
        <v>7492.0624317</v>
      </c>
      <c r="R761" s="31">
        <f t="shared" si="716"/>
        <v>8275.503055050001</v>
      </c>
      <c r="S761" s="31">
        <f t="shared" si="717"/>
        <v>9068.818980375001</v>
      </c>
      <c r="T761" s="45"/>
      <c r="U761" s="32"/>
      <c r="V761" s="32"/>
      <c r="W761" s="20"/>
      <c r="X761" s="20"/>
      <c r="Y761" s="20"/>
      <c r="Z761" s="20"/>
      <c r="AA761" s="20"/>
      <c r="AB761" s="21"/>
      <c r="AC761" s="20"/>
      <c r="AD761" s="20"/>
      <c r="AE761" s="18"/>
      <c r="AF761" s="18"/>
      <c r="AG761" s="18"/>
      <c r="AH761" s="18"/>
      <c r="AI761" s="18"/>
      <c r="AJ761" s="18"/>
      <c r="AK761" s="35"/>
      <c r="AL761" s="42"/>
      <c r="AM761" s="42"/>
      <c r="AN761" s="42"/>
      <c r="AO761" s="42"/>
      <c r="AP761" s="42"/>
      <c r="AQ761" s="42"/>
      <c r="AR761" s="42"/>
      <c r="AS761" s="42"/>
      <c r="AT761" s="42"/>
      <c r="AU761" s="42"/>
      <c r="AV761" s="42"/>
      <c r="AW761" s="42"/>
      <c r="AX761" s="42"/>
      <c r="AY761" s="42"/>
      <c r="AZ761" s="42"/>
      <c r="BA761" s="42"/>
      <c r="BB761" s="42"/>
      <c r="BC761" s="42"/>
      <c r="BD761" s="42"/>
      <c r="BE761" s="42"/>
      <c r="BF761" s="42"/>
      <c r="BG761" s="42"/>
      <c r="BH761" s="42"/>
      <c r="BI761" s="42"/>
      <c r="BJ761" s="42"/>
      <c r="BK761" s="42"/>
      <c r="BL761" s="42"/>
      <c r="BM761" s="42"/>
      <c r="BN761" s="42"/>
      <c r="BO761" s="42"/>
      <c r="BP761" s="42"/>
      <c r="BQ761" s="42"/>
    </row>
    <row r="762" spans="1:69" s="41" customFormat="1" ht="12.75">
      <c r="A762" s="23"/>
      <c r="B762" s="23" t="s">
        <v>34</v>
      </c>
      <c r="C762" s="24" t="s">
        <v>1173</v>
      </c>
      <c r="D762" s="25" t="s">
        <v>656</v>
      </c>
      <c r="E762" s="26">
        <v>3599.98</v>
      </c>
      <c r="F762" s="26">
        <v>3779.979</v>
      </c>
      <c r="G762" s="27">
        <v>4157.9769</v>
      </c>
      <c r="H762" s="27">
        <v>4731.7777122</v>
      </c>
      <c r="I762" s="28" t="s">
        <v>15</v>
      </c>
      <c r="J762" s="29">
        <f t="shared" si="708"/>
        <v>5</v>
      </c>
      <c r="K762" s="29">
        <f t="shared" si="709"/>
        <v>9.999999999999986</v>
      </c>
      <c r="L762" s="30">
        <f t="shared" si="710"/>
        <v>4611.1963821</v>
      </c>
      <c r="M762" s="30">
        <f t="shared" si="711"/>
        <v>4773.357481199999</v>
      </c>
      <c r="N762" s="30">
        <f t="shared" si="712"/>
        <v>4212.0305997</v>
      </c>
      <c r="O762" s="31">
        <f t="shared" si="713"/>
        <v>4906.412742</v>
      </c>
      <c r="P762" s="31">
        <f t="shared" si="714"/>
        <v>5239.050894</v>
      </c>
      <c r="Q762" s="36">
        <f t="shared" si="715"/>
        <v>4731.7777122</v>
      </c>
      <c r="R762" s="31">
        <f t="shared" si="716"/>
        <v>5226.5769633</v>
      </c>
      <c r="S762" s="31">
        <f t="shared" si="717"/>
        <v>5727.61317975</v>
      </c>
      <c r="T762" s="45"/>
      <c r="U762" s="32"/>
      <c r="V762" s="32"/>
      <c r="W762" s="20"/>
      <c r="X762" s="20"/>
      <c r="Y762" s="20"/>
      <c r="Z762" s="20"/>
      <c r="AA762" s="20"/>
      <c r="AB762" s="21"/>
      <c r="AC762" s="20"/>
      <c r="AD762" s="20"/>
      <c r="AE762" s="18"/>
      <c r="AF762" s="18"/>
      <c r="AG762" s="18"/>
      <c r="AH762" s="18"/>
      <c r="AI762" s="18"/>
      <c r="AJ762" s="18"/>
      <c r="AK762" s="35"/>
      <c r="AL762" s="42"/>
      <c r="AM762" s="42"/>
      <c r="AN762" s="42"/>
      <c r="AO762" s="42"/>
      <c r="AP762" s="42"/>
      <c r="AQ762" s="42"/>
      <c r="AR762" s="42"/>
      <c r="AS762" s="42"/>
      <c r="AT762" s="42"/>
      <c r="AU762" s="42"/>
      <c r="AV762" s="42"/>
      <c r="AW762" s="42"/>
      <c r="AX762" s="42"/>
      <c r="AY762" s="42"/>
      <c r="AZ762" s="42"/>
      <c r="BA762" s="42"/>
      <c r="BB762" s="42"/>
      <c r="BC762" s="42"/>
      <c r="BD762" s="42"/>
      <c r="BE762" s="42"/>
      <c r="BF762" s="42"/>
      <c r="BG762" s="42"/>
      <c r="BH762" s="42"/>
      <c r="BI762" s="42"/>
      <c r="BJ762" s="42"/>
      <c r="BK762" s="42"/>
      <c r="BL762" s="42"/>
      <c r="BM762" s="42"/>
      <c r="BN762" s="42"/>
      <c r="BO762" s="42"/>
      <c r="BP762" s="42"/>
      <c r="BQ762" s="42"/>
    </row>
    <row r="763" spans="1:70" ht="12.75">
      <c r="A763" s="23"/>
      <c r="B763" s="23" t="s">
        <v>36</v>
      </c>
      <c r="C763" s="24" t="s">
        <v>1174</v>
      </c>
      <c r="D763" s="38"/>
      <c r="E763" s="26"/>
      <c r="F763" s="26"/>
      <c r="G763" s="27"/>
      <c r="H763" s="27"/>
      <c r="I763" s="18"/>
      <c r="J763" s="39"/>
      <c r="K763" s="39"/>
      <c r="L763" s="30"/>
      <c r="M763" s="30"/>
      <c r="N763" s="31"/>
      <c r="O763" s="31"/>
      <c r="P763" s="31"/>
      <c r="Q763" s="31"/>
      <c r="R763" s="31"/>
      <c r="S763" s="31"/>
      <c r="T763" s="19"/>
      <c r="U763" s="32"/>
      <c r="V763" s="32"/>
      <c r="W763" s="20"/>
      <c r="X763" s="20"/>
      <c r="Y763" s="20"/>
      <c r="Z763" s="20"/>
      <c r="AA763" s="20"/>
      <c r="AB763" s="21"/>
      <c r="AC763" s="20"/>
      <c r="AD763" s="20"/>
      <c r="AE763" s="18"/>
      <c r="AF763" s="18"/>
      <c r="AG763" s="18"/>
      <c r="AH763" s="18"/>
      <c r="AI763" s="18"/>
      <c r="AJ763" s="18"/>
      <c r="AK763" s="35"/>
      <c r="AL763" s="42"/>
      <c r="AM763" s="42"/>
      <c r="AN763" s="42"/>
      <c r="AO763" s="42"/>
      <c r="AP763" s="42"/>
      <c r="AQ763" s="42"/>
      <c r="AR763" s="42"/>
      <c r="AS763" s="42"/>
      <c r="AT763" s="42"/>
      <c r="AU763" s="42"/>
      <c r="BR763" s="6"/>
    </row>
    <row r="764" spans="1:70" ht="12.75">
      <c r="A764" s="23"/>
      <c r="B764" s="23" t="s">
        <v>38</v>
      </c>
      <c r="C764" s="24" t="s">
        <v>1175</v>
      </c>
      <c r="D764" s="25" t="s">
        <v>26</v>
      </c>
      <c r="E764" s="26">
        <v>11.81</v>
      </c>
      <c r="F764" s="26">
        <v>12.4005</v>
      </c>
      <c r="G764" s="27">
        <v>13.64055</v>
      </c>
      <c r="H764" s="27">
        <v>14.956863074999998</v>
      </c>
      <c r="I764" s="28" t="s">
        <v>100</v>
      </c>
      <c r="J764" s="29">
        <f aca="true" t="shared" si="718" ref="J764:J789">(F764/E764*100)-100</f>
        <v>4.999999999999986</v>
      </c>
      <c r="K764" s="29">
        <f aca="true" t="shared" si="719" ref="K764:K789">(G764/F764*100)-100</f>
        <v>10.000000000000014</v>
      </c>
      <c r="L764" s="30">
        <f aca="true" t="shared" si="720" ref="L764:L789">+G764*1.109</f>
        <v>15.127369949999999</v>
      </c>
      <c r="M764" s="30">
        <f aca="true" t="shared" si="721" ref="M764:M789">+G764*1.148</f>
        <v>15.659351399999998</v>
      </c>
      <c r="N764" s="31">
        <f aca="true" t="shared" si="722" ref="N764:N789">+G764*(100+(16.3-J764-K764))/100</f>
        <v>13.81787715</v>
      </c>
      <c r="O764" s="31">
        <f aca="true" t="shared" si="723" ref="O764:O789">+G764*(100+(33-J764-K764))/100</f>
        <v>16.095848999999998</v>
      </c>
      <c r="P764" s="31">
        <f aca="true" t="shared" si="724" ref="P764:P789">+G764*(100+(67.5+14.5)/2-J764-K764)/100</f>
        <v>17.187092999999997</v>
      </c>
      <c r="Q764" s="31">
        <f aca="true" t="shared" si="725" ref="Q764:Q789">+G764+(G764*0.5)*((67.5+14.5)/2-J764-K764)/100+(G764*0.5)*0.016</f>
        <v>15.5229459</v>
      </c>
      <c r="R764" s="31">
        <f aca="true" t="shared" si="726" ref="R764:R789">+G764*(100+(40.7-J764-K764))/100</f>
        <v>17.14617135</v>
      </c>
      <c r="S764" s="31">
        <f aca="true" t="shared" si="727" ref="S764:S789">+G764+(G764*0.5)*(88.9-J764-K764)/100+(G764*0.5)*0.016</f>
        <v>18.789857624999996</v>
      </c>
      <c r="T764" s="36">
        <f>+N764*50/100+O764*50/100</f>
        <v>14.956863074999998</v>
      </c>
      <c r="U764" s="32"/>
      <c r="V764" s="32"/>
      <c r="W764" s="20"/>
      <c r="X764" s="20"/>
      <c r="Y764" s="20"/>
      <c r="Z764" s="20"/>
      <c r="AA764" s="20"/>
      <c r="AB764" s="21"/>
      <c r="AC764" s="20"/>
      <c r="AD764" s="20"/>
      <c r="AE764" s="45"/>
      <c r="AF764" s="45"/>
      <c r="AG764" s="45"/>
      <c r="AH764" s="45"/>
      <c r="AI764" s="45"/>
      <c r="AJ764" s="45"/>
      <c r="AK764" s="35"/>
      <c r="AL764" s="42"/>
      <c r="AM764" s="42"/>
      <c r="AN764" s="42"/>
      <c r="AO764" s="42"/>
      <c r="AP764" s="42"/>
      <c r="AQ764" s="42"/>
      <c r="AR764" s="42"/>
      <c r="AS764" s="42"/>
      <c r="AT764" s="42"/>
      <c r="AU764" s="42"/>
      <c r="BR764" s="6"/>
    </row>
    <row r="765" spans="1:70" ht="12.75">
      <c r="A765" s="23"/>
      <c r="B765" s="23" t="s">
        <v>40</v>
      </c>
      <c r="C765" s="24" t="s">
        <v>1176</v>
      </c>
      <c r="D765" s="25" t="s">
        <v>26</v>
      </c>
      <c r="E765" s="26">
        <v>4</v>
      </c>
      <c r="F765" s="26">
        <v>4.2</v>
      </c>
      <c r="G765" s="27">
        <v>4.62</v>
      </c>
      <c r="H765" s="27">
        <v>5.4516</v>
      </c>
      <c r="I765" s="28" t="s">
        <v>13</v>
      </c>
      <c r="J765" s="29">
        <f t="shared" si="718"/>
        <v>5</v>
      </c>
      <c r="K765" s="29">
        <f t="shared" si="719"/>
        <v>10.000000000000014</v>
      </c>
      <c r="L765" s="30">
        <f t="shared" si="720"/>
        <v>5.1235800000000005</v>
      </c>
      <c r="M765" s="30">
        <f t="shared" si="721"/>
        <v>5.30376</v>
      </c>
      <c r="N765" s="31">
        <f t="shared" si="722"/>
        <v>4.680059999999999</v>
      </c>
      <c r="O765" s="36">
        <f t="shared" si="723"/>
        <v>5.4516</v>
      </c>
      <c r="P765" s="31">
        <f t="shared" si="724"/>
        <v>5.8212</v>
      </c>
      <c r="Q765" s="31">
        <f t="shared" si="725"/>
        <v>5.25756</v>
      </c>
      <c r="R765" s="31">
        <f t="shared" si="726"/>
        <v>5.807339999999999</v>
      </c>
      <c r="S765" s="31">
        <f t="shared" si="727"/>
        <v>6.36405</v>
      </c>
      <c r="T765" s="45"/>
      <c r="U765" s="32"/>
      <c r="V765" s="32"/>
      <c r="W765" s="20"/>
      <c r="X765" s="20"/>
      <c r="Y765" s="20"/>
      <c r="Z765" s="20"/>
      <c r="AA765" s="20"/>
      <c r="AB765" s="21"/>
      <c r="AC765" s="20"/>
      <c r="AD765" s="20"/>
      <c r="AE765" s="18"/>
      <c r="AF765" s="18"/>
      <c r="AG765" s="18"/>
      <c r="AH765" s="18"/>
      <c r="AI765" s="18"/>
      <c r="AJ765" s="18"/>
      <c r="AK765" s="35"/>
      <c r="BR765" s="6"/>
    </row>
    <row r="766" spans="1:70" ht="12.75">
      <c r="A766" s="23"/>
      <c r="B766" s="23" t="s">
        <v>104</v>
      </c>
      <c r="C766" s="24" t="s">
        <v>1177</v>
      </c>
      <c r="D766" s="25" t="s">
        <v>26</v>
      </c>
      <c r="E766" s="26">
        <v>3</v>
      </c>
      <c r="F766" s="26">
        <v>3.15</v>
      </c>
      <c r="G766" s="27">
        <v>3.465</v>
      </c>
      <c r="H766" s="27">
        <v>3.7993724999999996</v>
      </c>
      <c r="I766" s="28" t="s">
        <v>100</v>
      </c>
      <c r="J766" s="29">
        <f t="shared" si="718"/>
        <v>5</v>
      </c>
      <c r="K766" s="29">
        <f t="shared" si="719"/>
        <v>10.000000000000014</v>
      </c>
      <c r="L766" s="30">
        <f t="shared" si="720"/>
        <v>3.842685</v>
      </c>
      <c r="M766" s="30">
        <f t="shared" si="721"/>
        <v>3.9778199999999995</v>
      </c>
      <c r="N766" s="31">
        <f t="shared" si="722"/>
        <v>3.5100449999999994</v>
      </c>
      <c r="O766" s="31">
        <f t="shared" si="723"/>
        <v>4.088699999999999</v>
      </c>
      <c r="P766" s="31">
        <f t="shared" si="724"/>
        <v>4.365899999999999</v>
      </c>
      <c r="Q766" s="31">
        <f t="shared" si="725"/>
        <v>3.9431699999999994</v>
      </c>
      <c r="R766" s="31">
        <f t="shared" si="726"/>
        <v>4.355504999999999</v>
      </c>
      <c r="S766" s="31">
        <f t="shared" si="727"/>
        <v>4.7730375</v>
      </c>
      <c r="T766" s="36">
        <f>+N766*50/100+O766*50/100</f>
        <v>3.7993724999999996</v>
      </c>
      <c r="U766" s="32"/>
      <c r="V766" s="32"/>
      <c r="W766" s="20"/>
      <c r="X766" s="20"/>
      <c r="Y766" s="20"/>
      <c r="Z766" s="20"/>
      <c r="AA766" s="20"/>
      <c r="AB766" s="21"/>
      <c r="AC766" s="20"/>
      <c r="AD766" s="20"/>
      <c r="AE766" s="18"/>
      <c r="AF766" s="18"/>
      <c r="AG766" s="18"/>
      <c r="AH766" s="18"/>
      <c r="AI766" s="18"/>
      <c r="AJ766" s="18"/>
      <c r="AK766" s="35"/>
      <c r="BR766" s="6"/>
    </row>
    <row r="767" spans="1:70" ht="12.75">
      <c r="A767" s="23"/>
      <c r="B767" s="23" t="s">
        <v>106</v>
      </c>
      <c r="C767" s="24" t="s">
        <v>1178</v>
      </c>
      <c r="D767" s="25" t="s">
        <v>26</v>
      </c>
      <c r="E767" s="26">
        <v>5.59</v>
      </c>
      <c r="F767" s="26">
        <v>5.8695</v>
      </c>
      <c r="G767" s="27">
        <v>6.45645</v>
      </c>
      <c r="H767" s="27">
        <v>7.6186110000000005</v>
      </c>
      <c r="I767" s="28" t="s">
        <v>13</v>
      </c>
      <c r="J767" s="29">
        <f t="shared" si="718"/>
        <v>5</v>
      </c>
      <c r="K767" s="29">
        <f t="shared" si="719"/>
        <v>9.999999999999986</v>
      </c>
      <c r="L767" s="30">
        <f t="shared" si="720"/>
        <v>7.16020305</v>
      </c>
      <c r="M767" s="30">
        <f t="shared" si="721"/>
        <v>7.4120045999999995</v>
      </c>
      <c r="N767" s="31">
        <f t="shared" si="722"/>
        <v>6.54038385</v>
      </c>
      <c r="O767" s="36">
        <f t="shared" si="723"/>
        <v>7.6186110000000005</v>
      </c>
      <c r="P767" s="31">
        <f t="shared" si="724"/>
        <v>8.135127</v>
      </c>
      <c r="Q767" s="31">
        <f t="shared" si="725"/>
        <v>7.3474401</v>
      </c>
      <c r="R767" s="31">
        <f t="shared" si="726"/>
        <v>8.11575765</v>
      </c>
      <c r="S767" s="31">
        <f t="shared" si="727"/>
        <v>8.893759875</v>
      </c>
      <c r="T767" s="45"/>
      <c r="U767" s="32"/>
      <c r="V767" s="32"/>
      <c r="W767" s="20"/>
      <c r="X767" s="20"/>
      <c r="Y767" s="20"/>
      <c r="Z767" s="20"/>
      <c r="AA767" s="20"/>
      <c r="AB767" s="21"/>
      <c r="AC767" s="20"/>
      <c r="AD767" s="20"/>
      <c r="AE767" s="18"/>
      <c r="AF767" s="18"/>
      <c r="AG767" s="18"/>
      <c r="AH767" s="18"/>
      <c r="AI767" s="18"/>
      <c r="AJ767" s="18"/>
      <c r="AK767" s="35"/>
      <c r="BR767" s="6"/>
    </row>
    <row r="768" spans="1:70" ht="12.75">
      <c r="A768" s="23"/>
      <c r="B768" s="23" t="s">
        <v>107</v>
      </c>
      <c r="C768" s="24" t="s">
        <v>1179</v>
      </c>
      <c r="D768" s="25" t="s">
        <v>26</v>
      </c>
      <c r="E768" s="26">
        <v>2</v>
      </c>
      <c r="F768" s="26">
        <v>2.1</v>
      </c>
      <c r="G768" s="27">
        <v>2.31</v>
      </c>
      <c r="H768" s="27">
        <v>2.532915</v>
      </c>
      <c r="I768" s="28" t="s">
        <v>100</v>
      </c>
      <c r="J768" s="29">
        <f t="shared" si="718"/>
        <v>5</v>
      </c>
      <c r="K768" s="29">
        <f t="shared" si="719"/>
        <v>10.000000000000014</v>
      </c>
      <c r="L768" s="30">
        <f t="shared" si="720"/>
        <v>2.5617900000000002</v>
      </c>
      <c r="M768" s="30">
        <f t="shared" si="721"/>
        <v>2.65188</v>
      </c>
      <c r="N768" s="31">
        <f t="shared" si="722"/>
        <v>2.3400299999999996</v>
      </c>
      <c r="O768" s="31">
        <f t="shared" si="723"/>
        <v>2.7258</v>
      </c>
      <c r="P768" s="31">
        <f t="shared" si="724"/>
        <v>2.9106</v>
      </c>
      <c r="Q768" s="31">
        <f t="shared" si="725"/>
        <v>2.62878</v>
      </c>
      <c r="R768" s="31">
        <f t="shared" si="726"/>
        <v>2.9036699999999995</v>
      </c>
      <c r="S768" s="31">
        <f t="shared" si="727"/>
        <v>3.182025</v>
      </c>
      <c r="T768" s="36">
        <f>+N768*50/100+O768*50/100</f>
        <v>2.532915</v>
      </c>
      <c r="U768" s="32"/>
      <c r="V768" s="32"/>
      <c r="W768" s="20"/>
      <c r="X768" s="20"/>
      <c r="Y768" s="20"/>
      <c r="Z768" s="20"/>
      <c r="AA768" s="20"/>
      <c r="AB768" s="21"/>
      <c r="AC768" s="20"/>
      <c r="AD768" s="20"/>
      <c r="AE768" s="18"/>
      <c r="AF768" s="18"/>
      <c r="AG768" s="18"/>
      <c r="AH768" s="18"/>
      <c r="AI768" s="18"/>
      <c r="AJ768" s="18"/>
      <c r="AK768" s="35"/>
      <c r="BR768" s="6"/>
    </row>
    <row r="769" spans="1:70" ht="12.75">
      <c r="A769" s="23"/>
      <c r="B769" s="23" t="s">
        <v>108</v>
      </c>
      <c r="C769" s="24" t="s">
        <v>1180</v>
      </c>
      <c r="D769" s="25" t="s">
        <v>26</v>
      </c>
      <c r="E769" s="26">
        <v>9.5</v>
      </c>
      <c r="F769" s="26">
        <v>9.975</v>
      </c>
      <c r="G769" s="27">
        <v>10.9725</v>
      </c>
      <c r="H769" s="27">
        <v>12.94755</v>
      </c>
      <c r="I769" s="28" t="s">
        <v>13</v>
      </c>
      <c r="J769" s="29">
        <f t="shared" si="718"/>
        <v>5</v>
      </c>
      <c r="K769" s="29">
        <f t="shared" si="719"/>
        <v>10.000000000000014</v>
      </c>
      <c r="L769" s="30">
        <f t="shared" si="720"/>
        <v>12.1685025</v>
      </c>
      <c r="M769" s="30">
        <f t="shared" si="721"/>
        <v>12.59643</v>
      </c>
      <c r="N769" s="31">
        <f t="shared" si="722"/>
        <v>11.115142499999997</v>
      </c>
      <c r="O769" s="36">
        <f t="shared" si="723"/>
        <v>12.94755</v>
      </c>
      <c r="P769" s="31">
        <f t="shared" si="724"/>
        <v>13.825349999999998</v>
      </c>
      <c r="Q769" s="31">
        <f t="shared" si="725"/>
        <v>12.486704999999999</v>
      </c>
      <c r="R769" s="31">
        <f t="shared" si="726"/>
        <v>13.7924325</v>
      </c>
      <c r="S769" s="31">
        <f t="shared" si="727"/>
        <v>15.11461875</v>
      </c>
      <c r="T769" s="45"/>
      <c r="U769" s="32"/>
      <c r="V769" s="32"/>
      <c r="W769" s="20"/>
      <c r="X769" s="20"/>
      <c r="Y769" s="20"/>
      <c r="Z769" s="20"/>
      <c r="AA769" s="20"/>
      <c r="AB769" s="21"/>
      <c r="AC769" s="20"/>
      <c r="AD769" s="20"/>
      <c r="AE769" s="18"/>
      <c r="AF769" s="18"/>
      <c r="AG769" s="18"/>
      <c r="AH769" s="18"/>
      <c r="AI769" s="18"/>
      <c r="AJ769" s="18"/>
      <c r="AK769" s="35"/>
      <c r="BR769" s="6"/>
    </row>
    <row r="770" spans="1:70" ht="12.75">
      <c r="A770" s="23"/>
      <c r="B770" s="23" t="s">
        <v>109</v>
      </c>
      <c r="C770" s="24" t="s">
        <v>1181</v>
      </c>
      <c r="D770" s="25" t="s">
        <v>26</v>
      </c>
      <c r="E770" s="26">
        <v>3.49</v>
      </c>
      <c r="F770" s="26">
        <v>3.6645</v>
      </c>
      <c r="G770" s="27">
        <v>4.03095</v>
      </c>
      <c r="H770" s="27">
        <v>4.419936674999999</v>
      </c>
      <c r="I770" s="28" t="s">
        <v>100</v>
      </c>
      <c r="J770" s="29">
        <f t="shared" si="718"/>
        <v>4.999999999999986</v>
      </c>
      <c r="K770" s="29">
        <f t="shared" si="719"/>
        <v>10.000000000000014</v>
      </c>
      <c r="L770" s="30">
        <f t="shared" si="720"/>
        <v>4.47032355</v>
      </c>
      <c r="M770" s="30">
        <f t="shared" si="721"/>
        <v>4.627530599999999</v>
      </c>
      <c r="N770" s="31">
        <f t="shared" si="722"/>
        <v>4.083352349999999</v>
      </c>
      <c r="O770" s="31">
        <f t="shared" si="723"/>
        <v>4.756520999999999</v>
      </c>
      <c r="P770" s="31">
        <f t="shared" si="724"/>
        <v>5.078996999999999</v>
      </c>
      <c r="Q770" s="31">
        <f t="shared" si="725"/>
        <v>4.5872211</v>
      </c>
      <c r="R770" s="31">
        <f t="shared" si="726"/>
        <v>5.06690415</v>
      </c>
      <c r="S770" s="31">
        <f t="shared" si="727"/>
        <v>5.5526336249999995</v>
      </c>
      <c r="T770" s="36">
        <f aca="true" t="shared" si="728" ref="T770:T771">+N770*50/100+O770*50/100</f>
        <v>4.419936674999999</v>
      </c>
      <c r="U770" s="32"/>
      <c r="V770" s="32"/>
      <c r="W770" s="20"/>
      <c r="X770" s="20"/>
      <c r="Y770" s="20"/>
      <c r="Z770" s="20"/>
      <c r="AA770" s="20"/>
      <c r="AB770" s="21"/>
      <c r="AC770" s="20"/>
      <c r="AD770" s="20"/>
      <c r="AE770" s="18"/>
      <c r="AF770" s="18"/>
      <c r="AG770" s="18"/>
      <c r="AH770" s="18"/>
      <c r="AI770" s="18"/>
      <c r="AJ770" s="18"/>
      <c r="AK770" s="35"/>
      <c r="BR770" s="6"/>
    </row>
    <row r="771" spans="1:70" ht="12.75">
      <c r="A771" s="23"/>
      <c r="B771" s="23" t="s">
        <v>110</v>
      </c>
      <c r="C771" s="24" t="s">
        <v>1182</v>
      </c>
      <c r="D771" s="25" t="s">
        <v>95</v>
      </c>
      <c r="E771" s="26">
        <v>507.14</v>
      </c>
      <c r="F771" s="26">
        <v>532.497</v>
      </c>
      <c r="G771" s="27">
        <v>585.7467</v>
      </c>
      <c r="H771" s="27">
        <v>642.27125655</v>
      </c>
      <c r="I771" s="28" t="s">
        <v>100</v>
      </c>
      <c r="J771" s="29">
        <f t="shared" si="718"/>
        <v>5</v>
      </c>
      <c r="K771" s="29">
        <f t="shared" si="719"/>
        <v>10.000000000000014</v>
      </c>
      <c r="L771" s="30">
        <f t="shared" si="720"/>
        <v>649.5930903</v>
      </c>
      <c r="M771" s="30">
        <f t="shared" si="721"/>
        <v>672.4372116</v>
      </c>
      <c r="N771" s="31">
        <f t="shared" si="722"/>
        <v>593.3614071</v>
      </c>
      <c r="O771" s="31">
        <f t="shared" si="723"/>
        <v>691.181106</v>
      </c>
      <c r="P771" s="31">
        <f t="shared" si="724"/>
        <v>738.040842</v>
      </c>
      <c r="Q771" s="31">
        <f t="shared" si="725"/>
        <v>666.5797446</v>
      </c>
      <c r="R771" s="31">
        <f t="shared" si="726"/>
        <v>736.2836018999999</v>
      </c>
      <c r="S771" s="31">
        <f t="shared" si="727"/>
        <v>806.8660792500001</v>
      </c>
      <c r="T771" s="36">
        <f t="shared" si="728"/>
        <v>642.27125655</v>
      </c>
      <c r="U771" s="32"/>
      <c r="V771" s="32"/>
      <c r="W771" s="20"/>
      <c r="X771" s="20"/>
      <c r="Y771" s="20"/>
      <c r="Z771" s="20"/>
      <c r="AA771" s="20"/>
      <c r="AB771" s="21"/>
      <c r="AC771" s="20"/>
      <c r="AD771" s="20"/>
      <c r="AE771" s="18"/>
      <c r="AF771" s="18"/>
      <c r="AG771" s="18"/>
      <c r="AH771" s="18"/>
      <c r="AI771" s="18"/>
      <c r="AJ771" s="18"/>
      <c r="AK771" s="35"/>
      <c r="BR771" s="6"/>
    </row>
    <row r="772" spans="1:70" ht="12.75">
      <c r="A772" s="23"/>
      <c r="B772" s="23" t="s">
        <v>112</v>
      </c>
      <c r="C772" s="24" t="s">
        <v>1183</v>
      </c>
      <c r="D772" s="25" t="s">
        <v>26</v>
      </c>
      <c r="E772" s="26">
        <v>0.4</v>
      </c>
      <c r="F772" s="26">
        <v>0.42</v>
      </c>
      <c r="G772" s="27">
        <v>0.462</v>
      </c>
      <c r="H772" s="27">
        <v>0.5451600000000001</v>
      </c>
      <c r="I772" s="28" t="s">
        <v>13</v>
      </c>
      <c r="J772" s="29">
        <f t="shared" si="718"/>
        <v>4.999999999999986</v>
      </c>
      <c r="K772" s="29">
        <f t="shared" si="719"/>
        <v>10.000000000000014</v>
      </c>
      <c r="L772" s="30">
        <f t="shared" si="720"/>
        <v>0.512358</v>
      </c>
      <c r="M772" s="30">
        <f t="shared" si="721"/>
        <v>0.530376</v>
      </c>
      <c r="N772" s="31">
        <f t="shared" si="722"/>
        <v>0.46800600000000003</v>
      </c>
      <c r="O772" s="36">
        <f t="shared" si="723"/>
        <v>0.5451600000000001</v>
      </c>
      <c r="P772" s="31">
        <f t="shared" si="724"/>
        <v>0.58212</v>
      </c>
      <c r="Q772" s="31">
        <f t="shared" si="725"/>
        <v>0.525756</v>
      </c>
      <c r="R772" s="31">
        <f t="shared" si="726"/>
        <v>0.5807340000000001</v>
      </c>
      <c r="S772" s="31">
        <f t="shared" si="727"/>
        <v>0.6364050000000001</v>
      </c>
      <c r="T772" s="45"/>
      <c r="U772" s="32"/>
      <c r="V772" s="32"/>
      <c r="W772" s="20"/>
      <c r="X772" s="20"/>
      <c r="Y772" s="20"/>
      <c r="Z772" s="20"/>
      <c r="AA772" s="20"/>
      <c r="AB772" s="21"/>
      <c r="AC772" s="20"/>
      <c r="AD772" s="20"/>
      <c r="AE772" s="45"/>
      <c r="AF772" s="45"/>
      <c r="AG772" s="45"/>
      <c r="AH772" s="45"/>
      <c r="AI772" s="45"/>
      <c r="AJ772" s="45"/>
      <c r="AK772" s="35"/>
      <c r="BR772" s="6"/>
    </row>
    <row r="773" spans="1:70" ht="12.75">
      <c r="A773" s="23"/>
      <c r="B773" s="23" t="s">
        <v>114</v>
      </c>
      <c r="C773" s="24" t="s">
        <v>1184</v>
      </c>
      <c r="D773" s="25" t="s">
        <v>26</v>
      </c>
      <c r="E773" s="26">
        <v>0.4</v>
      </c>
      <c r="F773" s="26">
        <v>0.42</v>
      </c>
      <c r="G773" s="27">
        <v>0.462</v>
      </c>
      <c r="H773" s="27">
        <v>0.506583</v>
      </c>
      <c r="I773" s="28" t="s">
        <v>100</v>
      </c>
      <c r="J773" s="29">
        <f t="shared" si="718"/>
        <v>4.999999999999986</v>
      </c>
      <c r="K773" s="29">
        <f t="shared" si="719"/>
        <v>10.000000000000014</v>
      </c>
      <c r="L773" s="30">
        <f t="shared" si="720"/>
        <v>0.512358</v>
      </c>
      <c r="M773" s="30">
        <f t="shared" si="721"/>
        <v>0.530376</v>
      </c>
      <c r="N773" s="31">
        <f t="shared" si="722"/>
        <v>0.46800600000000003</v>
      </c>
      <c r="O773" s="31">
        <f t="shared" si="723"/>
        <v>0.5451600000000001</v>
      </c>
      <c r="P773" s="31">
        <f t="shared" si="724"/>
        <v>0.58212</v>
      </c>
      <c r="Q773" s="31">
        <f t="shared" si="725"/>
        <v>0.525756</v>
      </c>
      <c r="R773" s="31">
        <f t="shared" si="726"/>
        <v>0.5807340000000001</v>
      </c>
      <c r="S773" s="31">
        <f t="shared" si="727"/>
        <v>0.6364050000000001</v>
      </c>
      <c r="T773" s="36">
        <f>+N773*50/100+O773*50/100</f>
        <v>0.506583</v>
      </c>
      <c r="U773" s="32"/>
      <c r="V773" s="32"/>
      <c r="W773" s="20"/>
      <c r="X773" s="20"/>
      <c r="Y773" s="20"/>
      <c r="Z773" s="20"/>
      <c r="AA773" s="20"/>
      <c r="AB773" s="21"/>
      <c r="AC773" s="20"/>
      <c r="AD773" s="20"/>
      <c r="AE773" s="18"/>
      <c r="AF773" s="18"/>
      <c r="AG773" s="18"/>
      <c r="AH773" s="18"/>
      <c r="AI773" s="18"/>
      <c r="AJ773" s="18"/>
      <c r="AK773" s="35"/>
      <c r="BR773" s="6"/>
    </row>
    <row r="774" spans="1:70" ht="12.75">
      <c r="A774" s="23"/>
      <c r="B774" s="23" t="s">
        <v>116</v>
      </c>
      <c r="C774" s="24" t="s">
        <v>1185</v>
      </c>
      <c r="D774" s="25" t="s">
        <v>26</v>
      </c>
      <c r="E774" s="26">
        <v>8</v>
      </c>
      <c r="F774" s="26">
        <v>8.4</v>
      </c>
      <c r="G774" s="27">
        <v>9.24</v>
      </c>
      <c r="H774" s="27">
        <v>10.9032</v>
      </c>
      <c r="I774" s="28" t="s">
        <v>13</v>
      </c>
      <c r="J774" s="29">
        <f t="shared" si="718"/>
        <v>5</v>
      </c>
      <c r="K774" s="29">
        <f t="shared" si="719"/>
        <v>10.000000000000014</v>
      </c>
      <c r="L774" s="30">
        <f t="shared" si="720"/>
        <v>10.247160000000001</v>
      </c>
      <c r="M774" s="30">
        <f t="shared" si="721"/>
        <v>10.60752</v>
      </c>
      <c r="N774" s="31">
        <f t="shared" si="722"/>
        <v>9.360119999999998</v>
      </c>
      <c r="O774" s="36">
        <f t="shared" si="723"/>
        <v>10.9032</v>
      </c>
      <c r="P774" s="31">
        <f t="shared" si="724"/>
        <v>11.6424</v>
      </c>
      <c r="Q774" s="31">
        <f t="shared" si="725"/>
        <v>10.51512</v>
      </c>
      <c r="R774" s="31">
        <f t="shared" si="726"/>
        <v>11.614679999999998</v>
      </c>
      <c r="S774" s="31">
        <f t="shared" si="727"/>
        <v>12.7281</v>
      </c>
      <c r="T774" s="45"/>
      <c r="U774" s="32"/>
      <c r="V774" s="32"/>
      <c r="W774" s="20"/>
      <c r="X774" s="20"/>
      <c r="Y774" s="20"/>
      <c r="Z774" s="20"/>
      <c r="AA774" s="20"/>
      <c r="AB774" s="21"/>
      <c r="AC774" s="20"/>
      <c r="AD774" s="20"/>
      <c r="AE774" s="18"/>
      <c r="AF774" s="18"/>
      <c r="AG774" s="18"/>
      <c r="AH774" s="18"/>
      <c r="AI774" s="18"/>
      <c r="AJ774" s="18"/>
      <c r="AK774" s="35"/>
      <c r="BR774" s="6"/>
    </row>
    <row r="775" spans="1:70" ht="12.75">
      <c r="A775" s="23"/>
      <c r="B775" s="23" t="s">
        <v>118</v>
      </c>
      <c r="C775" s="24" t="s">
        <v>1186</v>
      </c>
      <c r="D775" s="25" t="s">
        <v>26</v>
      </c>
      <c r="E775" s="26">
        <v>8</v>
      </c>
      <c r="F775" s="26">
        <v>8.4</v>
      </c>
      <c r="G775" s="27">
        <v>9.24</v>
      </c>
      <c r="H775" s="27">
        <v>10.13166</v>
      </c>
      <c r="I775" s="28" t="s">
        <v>100</v>
      </c>
      <c r="J775" s="29">
        <f t="shared" si="718"/>
        <v>5</v>
      </c>
      <c r="K775" s="29">
        <f t="shared" si="719"/>
        <v>10.000000000000014</v>
      </c>
      <c r="L775" s="30">
        <f t="shared" si="720"/>
        <v>10.247160000000001</v>
      </c>
      <c r="M775" s="30">
        <f t="shared" si="721"/>
        <v>10.60752</v>
      </c>
      <c r="N775" s="31">
        <f t="shared" si="722"/>
        <v>9.360119999999998</v>
      </c>
      <c r="O775" s="31">
        <f t="shared" si="723"/>
        <v>10.9032</v>
      </c>
      <c r="P775" s="31">
        <f t="shared" si="724"/>
        <v>11.6424</v>
      </c>
      <c r="Q775" s="31">
        <f t="shared" si="725"/>
        <v>10.51512</v>
      </c>
      <c r="R775" s="31">
        <f t="shared" si="726"/>
        <v>11.614679999999998</v>
      </c>
      <c r="S775" s="31">
        <f t="shared" si="727"/>
        <v>12.7281</v>
      </c>
      <c r="T775" s="36">
        <f>+N775*50/100+O775*50/100</f>
        <v>10.13166</v>
      </c>
      <c r="U775" s="32"/>
      <c r="V775" s="32"/>
      <c r="W775" s="20"/>
      <c r="X775" s="20"/>
      <c r="Y775" s="20"/>
      <c r="Z775" s="20"/>
      <c r="AA775" s="20"/>
      <c r="AB775" s="21"/>
      <c r="AC775" s="20"/>
      <c r="AD775" s="20"/>
      <c r="AE775" s="18"/>
      <c r="AF775" s="18"/>
      <c r="AG775" s="18"/>
      <c r="AH775" s="18"/>
      <c r="AI775" s="18"/>
      <c r="AJ775" s="18"/>
      <c r="AK775" s="35"/>
      <c r="BR775" s="6"/>
    </row>
    <row r="776" spans="1:70" ht="12.75">
      <c r="A776" s="23"/>
      <c r="B776" s="23" t="s">
        <v>120</v>
      </c>
      <c r="C776" s="24" t="s">
        <v>1187</v>
      </c>
      <c r="D776" s="25" t="s">
        <v>982</v>
      </c>
      <c r="E776" s="26">
        <v>2</v>
      </c>
      <c r="F776" s="26">
        <v>2.1</v>
      </c>
      <c r="G776" s="27">
        <v>2.31</v>
      </c>
      <c r="H776" s="27">
        <v>2.7258</v>
      </c>
      <c r="I776" s="28" t="s">
        <v>13</v>
      </c>
      <c r="J776" s="29">
        <f t="shared" si="718"/>
        <v>5</v>
      </c>
      <c r="K776" s="29">
        <f t="shared" si="719"/>
        <v>10.000000000000014</v>
      </c>
      <c r="L776" s="30">
        <f t="shared" si="720"/>
        <v>2.5617900000000002</v>
      </c>
      <c r="M776" s="30">
        <f t="shared" si="721"/>
        <v>2.65188</v>
      </c>
      <c r="N776" s="31">
        <f t="shared" si="722"/>
        <v>2.3400299999999996</v>
      </c>
      <c r="O776" s="36">
        <f t="shared" si="723"/>
        <v>2.7258</v>
      </c>
      <c r="P776" s="31">
        <f t="shared" si="724"/>
        <v>2.9106</v>
      </c>
      <c r="Q776" s="31">
        <f t="shared" si="725"/>
        <v>2.62878</v>
      </c>
      <c r="R776" s="31">
        <f t="shared" si="726"/>
        <v>2.9036699999999995</v>
      </c>
      <c r="S776" s="31">
        <f t="shared" si="727"/>
        <v>3.182025</v>
      </c>
      <c r="T776" s="45"/>
      <c r="U776" s="32"/>
      <c r="V776" s="32"/>
      <c r="W776" s="20"/>
      <c r="X776" s="20"/>
      <c r="Y776" s="20"/>
      <c r="Z776" s="20"/>
      <c r="AA776" s="20"/>
      <c r="AB776" s="21"/>
      <c r="AC776" s="20"/>
      <c r="AD776" s="20"/>
      <c r="AE776" s="18"/>
      <c r="AF776" s="18"/>
      <c r="AG776" s="18"/>
      <c r="AH776" s="18"/>
      <c r="AI776" s="18"/>
      <c r="AJ776" s="18"/>
      <c r="AK776" s="35"/>
      <c r="BR776" s="6"/>
    </row>
    <row r="777" spans="1:70" ht="12.75">
      <c r="A777" s="23"/>
      <c r="B777" s="23" t="s">
        <v>121</v>
      </c>
      <c r="C777" s="24" t="s">
        <v>1188</v>
      </c>
      <c r="D777" s="25" t="s">
        <v>52</v>
      </c>
      <c r="E777" s="26">
        <v>0.07</v>
      </c>
      <c r="F777" s="26">
        <v>0.0735</v>
      </c>
      <c r="G777" s="27">
        <v>0.08085</v>
      </c>
      <c r="H777" s="27">
        <v>0.088652025</v>
      </c>
      <c r="I777" s="28" t="s">
        <v>100</v>
      </c>
      <c r="J777" s="29">
        <f t="shared" si="718"/>
        <v>4.999999999999986</v>
      </c>
      <c r="K777" s="29">
        <f t="shared" si="719"/>
        <v>10.000000000000014</v>
      </c>
      <c r="L777" s="30">
        <f t="shared" si="720"/>
        <v>0.08966265000000001</v>
      </c>
      <c r="M777" s="30">
        <f t="shared" si="721"/>
        <v>0.0928158</v>
      </c>
      <c r="N777" s="31">
        <f t="shared" si="722"/>
        <v>0.08190105</v>
      </c>
      <c r="O777" s="31">
        <f t="shared" si="723"/>
        <v>0.095403</v>
      </c>
      <c r="P777" s="31">
        <f t="shared" si="724"/>
        <v>0.10187099999999999</v>
      </c>
      <c r="Q777" s="31">
        <f t="shared" si="725"/>
        <v>0.09200730000000001</v>
      </c>
      <c r="R777" s="31">
        <f t="shared" si="726"/>
        <v>0.10162845000000001</v>
      </c>
      <c r="S777" s="31">
        <f t="shared" si="727"/>
        <v>0.11137087500000001</v>
      </c>
      <c r="T777" s="36">
        <f>+N777*50/100+O777*50/100</f>
        <v>0.088652025</v>
      </c>
      <c r="U777" s="32"/>
      <c r="V777" s="32"/>
      <c r="W777" s="20"/>
      <c r="X777" s="20"/>
      <c r="Y777" s="20"/>
      <c r="Z777" s="20"/>
      <c r="AA777" s="20"/>
      <c r="AB777" s="21"/>
      <c r="AC777" s="20"/>
      <c r="AD777" s="20"/>
      <c r="AE777" s="18"/>
      <c r="AF777" s="18"/>
      <c r="AG777" s="18"/>
      <c r="AH777" s="18"/>
      <c r="AI777" s="18"/>
      <c r="AJ777" s="18"/>
      <c r="AK777" s="35"/>
      <c r="BR777" s="6"/>
    </row>
    <row r="778" spans="1:70" ht="12.75">
      <c r="A778" s="23"/>
      <c r="B778" s="23" t="s">
        <v>122</v>
      </c>
      <c r="C778" s="24" t="s">
        <v>1189</v>
      </c>
      <c r="D778" s="25" t="s">
        <v>26</v>
      </c>
      <c r="E778" s="26">
        <v>0.6</v>
      </c>
      <c r="F778" s="26">
        <v>0.63</v>
      </c>
      <c r="G778" s="27">
        <v>0.693</v>
      </c>
      <c r="H778" s="27">
        <v>0.81774</v>
      </c>
      <c r="I778" s="28" t="s">
        <v>13</v>
      </c>
      <c r="J778" s="29">
        <f t="shared" si="718"/>
        <v>5</v>
      </c>
      <c r="K778" s="29">
        <f t="shared" si="719"/>
        <v>9.999999999999986</v>
      </c>
      <c r="L778" s="30">
        <f t="shared" si="720"/>
        <v>0.7685369999999999</v>
      </c>
      <c r="M778" s="30">
        <f t="shared" si="721"/>
        <v>0.7955639999999998</v>
      </c>
      <c r="N778" s="31">
        <f t="shared" si="722"/>
        <v>0.702009</v>
      </c>
      <c r="O778" s="36">
        <f t="shared" si="723"/>
        <v>0.81774</v>
      </c>
      <c r="P778" s="31">
        <f t="shared" si="724"/>
        <v>0.87318</v>
      </c>
      <c r="Q778" s="31">
        <f t="shared" si="725"/>
        <v>0.788634</v>
      </c>
      <c r="R778" s="31">
        <f t="shared" si="726"/>
        <v>0.871101</v>
      </c>
      <c r="S778" s="31">
        <f t="shared" si="727"/>
        <v>0.9546075</v>
      </c>
      <c r="T778" s="45"/>
      <c r="U778" s="32"/>
      <c r="V778" s="32"/>
      <c r="W778" s="20"/>
      <c r="X778" s="20"/>
      <c r="Y778" s="20"/>
      <c r="Z778" s="20"/>
      <c r="AA778" s="20"/>
      <c r="AB778" s="21"/>
      <c r="AC778" s="20"/>
      <c r="AD778" s="20"/>
      <c r="AE778" s="18"/>
      <c r="AF778" s="18"/>
      <c r="AG778" s="18"/>
      <c r="AH778" s="18"/>
      <c r="AI778" s="18"/>
      <c r="AJ778" s="18"/>
      <c r="AK778" s="35"/>
      <c r="BR778" s="6"/>
    </row>
    <row r="779" spans="1:70" ht="12.75">
      <c r="A779" s="23"/>
      <c r="B779" s="23" t="s">
        <v>123</v>
      </c>
      <c r="C779" s="24" t="s">
        <v>1190</v>
      </c>
      <c r="D779" s="25" t="s">
        <v>26</v>
      </c>
      <c r="E779" s="26">
        <v>0.4</v>
      </c>
      <c r="F779" s="26">
        <v>0.42</v>
      </c>
      <c r="G779" s="27">
        <v>0.462</v>
      </c>
      <c r="H779" s="27">
        <v>0.506583</v>
      </c>
      <c r="I779" s="28" t="s">
        <v>100</v>
      </c>
      <c r="J779" s="29">
        <f t="shared" si="718"/>
        <v>4.999999999999986</v>
      </c>
      <c r="K779" s="29">
        <f t="shared" si="719"/>
        <v>10.000000000000014</v>
      </c>
      <c r="L779" s="30">
        <f t="shared" si="720"/>
        <v>0.512358</v>
      </c>
      <c r="M779" s="30">
        <f t="shared" si="721"/>
        <v>0.530376</v>
      </c>
      <c r="N779" s="31">
        <f t="shared" si="722"/>
        <v>0.46800600000000003</v>
      </c>
      <c r="O779" s="31">
        <f t="shared" si="723"/>
        <v>0.5451600000000001</v>
      </c>
      <c r="P779" s="31">
        <f t="shared" si="724"/>
        <v>0.58212</v>
      </c>
      <c r="Q779" s="31">
        <f t="shared" si="725"/>
        <v>0.525756</v>
      </c>
      <c r="R779" s="31">
        <f t="shared" si="726"/>
        <v>0.5807340000000001</v>
      </c>
      <c r="S779" s="31">
        <f t="shared" si="727"/>
        <v>0.6364050000000001</v>
      </c>
      <c r="T779" s="36">
        <f>+N779*50/100+O779*50/100</f>
        <v>0.506583</v>
      </c>
      <c r="U779" s="32"/>
      <c r="V779" s="32"/>
      <c r="W779" s="20"/>
      <c r="X779" s="20"/>
      <c r="Y779" s="20"/>
      <c r="Z779" s="20"/>
      <c r="AA779" s="20"/>
      <c r="AB779" s="21"/>
      <c r="AC779" s="20"/>
      <c r="AD779" s="20"/>
      <c r="AE779" s="18"/>
      <c r="AF779" s="18"/>
      <c r="AG779" s="18"/>
      <c r="AH779" s="18"/>
      <c r="AI779" s="18"/>
      <c r="AJ779" s="18"/>
      <c r="AK779" s="35"/>
      <c r="BR779" s="6"/>
    </row>
    <row r="780" spans="1:70" ht="12.75">
      <c r="A780" s="23"/>
      <c r="B780" s="23" t="s">
        <v>124</v>
      </c>
      <c r="C780" s="24" t="s">
        <v>1191</v>
      </c>
      <c r="D780" s="25" t="s">
        <v>26</v>
      </c>
      <c r="E780" s="26">
        <v>0.3</v>
      </c>
      <c r="F780" s="26">
        <v>0.315</v>
      </c>
      <c r="G780" s="27">
        <v>0.3465</v>
      </c>
      <c r="H780" s="27">
        <v>0.40887</v>
      </c>
      <c r="I780" s="28" t="s">
        <v>13</v>
      </c>
      <c r="J780" s="29">
        <f t="shared" si="718"/>
        <v>5</v>
      </c>
      <c r="K780" s="29">
        <f t="shared" si="719"/>
        <v>9.999999999999986</v>
      </c>
      <c r="L780" s="30">
        <f t="shared" si="720"/>
        <v>0.38426849999999996</v>
      </c>
      <c r="M780" s="30">
        <f t="shared" si="721"/>
        <v>0.3977819999999999</v>
      </c>
      <c r="N780" s="31">
        <f t="shared" si="722"/>
        <v>0.3510045</v>
      </c>
      <c r="O780" s="36">
        <f t="shared" si="723"/>
        <v>0.40887</v>
      </c>
      <c r="P780" s="31">
        <f t="shared" si="724"/>
        <v>0.43659</v>
      </c>
      <c r="Q780" s="31">
        <f t="shared" si="725"/>
        <v>0.394317</v>
      </c>
      <c r="R780" s="31">
        <f t="shared" si="726"/>
        <v>0.4355505</v>
      </c>
      <c r="S780" s="31">
        <f t="shared" si="727"/>
        <v>0.47730375</v>
      </c>
      <c r="T780" s="45"/>
      <c r="U780" s="32"/>
      <c r="V780" s="32"/>
      <c r="W780" s="20"/>
      <c r="X780" s="20"/>
      <c r="Y780" s="20"/>
      <c r="Z780" s="20"/>
      <c r="AA780" s="20"/>
      <c r="AB780" s="21"/>
      <c r="AC780" s="20"/>
      <c r="AD780" s="20"/>
      <c r="AE780" s="18"/>
      <c r="AF780" s="18"/>
      <c r="AG780" s="18"/>
      <c r="AH780" s="18"/>
      <c r="AI780" s="18"/>
      <c r="AJ780" s="18"/>
      <c r="AK780" s="35"/>
      <c r="BR780" s="6"/>
    </row>
    <row r="781" spans="1:70" ht="12.75">
      <c r="A781" s="23"/>
      <c r="B781" s="23" t="s">
        <v>125</v>
      </c>
      <c r="C781" s="24" t="s">
        <v>1192</v>
      </c>
      <c r="D781" s="25" t="s">
        <v>26</v>
      </c>
      <c r="E781" s="26">
        <v>0.3</v>
      </c>
      <c r="F781" s="26">
        <v>0.315</v>
      </c>
      <c r="G781" s="27">
        <v>0.3465</v>
      </c>
      <c r="H781" s="27">
        <v>0.37993725</v>
      </c>
      <c r="I781" s="28" t="s">
        <v>100</v>
      </c>
      <c r="J781" s="29">
        <f t="shared" si="718"/>
        <v>5</v>
      </c>
      <c r="K781" s="29">
        <f t="shared" si="719"/>
        <v>9.999999999999986</v>
      </c>
      <c r="L781" s="30">
        <f t="shared" si="720"/>
        <v>0.38426849999999996</v>
      </c>
      <c r="M781" s="30">
        <f t="shared" si="721"/>
        <v>0.3977819999999999</v>
      </c>
      <c r="N781" s="31">
        <f t="shared" si="722"/>
        <v>0.3510045</v>
      </c>
      <c r="O781" s="31">
        <f t="shared" si="723"/>
        <v>0.40887</v>
      </c>
      <c r="P781" s="31">
        <f t="shared" si="724"/>
        <v>0.43659</v>
      </c>
      <c r="Q781" s="31">
        <f t="shared" si="725"/>
        <v>0.394317</v>
      </c>
      <c r="R781" s="31">
        <f t="shared" si="726"/>
        <v>0.4355505</v>
      </c>
      <c r="S781" s="31">
        <f t="shared" si="727"/>
        <v>0.47730375</v>
      </c>
      <c r="T781" s="36">
        <f>+N781*50/100+O781*50/100</f>
        <v>0.37993725</v>
      </c>
      <c r="U781" s="32"/>
      <c r="V781" s="32"/>
      <c r="W781" s="20"/>
      <c r="X781" s="20"/>
      <c r="Y781" s="20"/>
      <c r="Z781" s="20"/>
      <c r="AA781" s="20"/>
      <c r="AB781" s="21"/>
      <c r="AC781" s="20"/>
      <c r="AD781" s="20"/>
      <c r="AE781" s="18"/>
      <c r="AF781" s="18"/>
      <c r="AG781" s="18"/>
      <c r="AH781" s="18"/>
      <c r="AI781" s="18"/>
      <c r="AJ781" s="18"/>
      <c r="AK781" s="35"/>
      <c r="BR781" s="6"/>
    </row>
    <row r="782" spans="1:70" ht="12.75">
      <c r="A782" s="23"/>
      <c r="B782" s="23" t="s">
        <v>126</v>
      </c>
      <c r="C782" s="24" t="s">
        <v>1193</v>
      </c>
      <c r="D782" s="25" t="s">
        <v>26</v>
      </c>
      <c r="E782" s="26">
        <v>1.4</v>
      </c>
      <c r="F782" s="26">
        <v>1.47</v>
      </c>
      <c r="G782" s="27">
        <v>1.617</v>
      </c>
      <c r="H782" s="27">
        <v>2.0325689999999996</v>
      </c>
      <c r="I782" s="28" t="s">
        <v>16</v>
      </c>
      <c r="J782" s="29">
        <f t="shared" si="718"/>
        <v>5</v>
      </c>
      <c r="K782" s="29">
        <f t="shared" si="719"/>
        <v>10.000000000000014</v>
      </c>
      <c r="L782" s="30">
        <f t="shared" si="720"/>
        <v>1.793253</v>
      </c>
      <c r="M782" s="30">
        <f t="shared" si="721"/>
        <v>1.8563159999999999</v>
      </c>
      <c r="N782" s="31">
        <f t="shared" si="722"/>
        <v>1.6380209999999997</v>
      </c>
      <c r="O782" s="31">
        <f t="shared" si="723"/>
        <v>1.9080599999999999</v>
      </c>
      <c r="P782" s="31">
        <f t="shared" si="724"/>
        <v>2.03742</v>
      </c>
      <c r="Q782" s="31">
        <f t="shared" si="725"/>
        <v>1.840146</v>
      </c>
      <c r="R782" s="36">
        <f t="shared" si="726"/>
        <v>2.0325689999999996</v>
      </c>
      <c r="S782" s="31">
        <f t="shared" si="727"/>
        <v>2.2274174999999996</v>
      </c>
      <c r="T782" s="18"/>
      <c r="U782" s="32"/>
      <c r="V782" s="32"/>
      <c r="W782" s="20"/>
      <c r="X782" s="20"/>
      <c r="Y782" s="20"/>
      <c r="Z782" s="20"/>
      <c r="AA782" s="20"/>
      <c r="AB782" s="21"/>
      <c r="AC782" s="20"/>
      <c r="AD782" s="20"/>
      <c r="AE782" s="18"/>
      <c r="AF782" s="18"/>
      <c r="AG782" s="18"/>
      <c r="AH782" s="18"/>
      <c r="AI782" s="18"/>
      <c r="AJ782" s="18"/>
      <c r="AK782" s="35"/>
      <c r="BR782" s="6"/>
    </row>
    <row r="783" spans="1:69" s="41" customFormat="1" ht="12.75">
      <c r="A783" s="23"/>
      <c r="B783" s="23" t="s">
        <v>127</v>
      </c>
      <c r="C783" s="24" t="s">
        <v>1194</v>
      </c>
      <c r="D783" s="25" t="s">
        <v>26</v>
      </c>
      <c r="E783" s="26">
        <v>0.6</v>
      </c>
      <c r="F783" s="26">
        <v>0.63</v>
      </c>
      <c r="G783" s="47">
        <v>0.693</v>
      </c>
      <c r="H783" s="48">
        <v>0.69</v>
      </c>
      <c r="I783" s="28" t="s">
        <v>1124</v>
      </c>
      <c r="J783" s="29">
        <f t="shared" si="718"/>
        <v>5</v>
      </c>
      <c r="K783" s="29">
        <f t="shared" si="719"/>
        <v>9.999999999999986</v>
      </c>
      <c r="L783" s="30">
        <f t="shared" si="720"/>
        <v>0.7685369999999999</v>
      </c>
      <c r="M783" s="30">
        <f t="shared" si="721"/>
        <v>0.7955639999999998</v>
      </c>
      <c r="N783" s="30">
        <f t="shared" si="722"/>
        <v>0.702009</v>
      </c>
      <c r="O783" s="31">
        <f t="shared" si="723"/>
        <v>0.81774</v>
      </c>
      <c r="P783" s="31">
        <f t="shared" si="724"/>
        <v>0.87318</v>
      </c>
      <c r="Q783" s="31">
        <f t="shared" si="725"/>
        <v>0.788634</v>
      </c>
      <c r="R783" s="31">
        <f t="shared" si="726"/>
        <v>0.871101</v>
      </c>
      <c r="S783" s="31">
        <f t="shared" si="727"/>
        <v>0.9546075</v>
      </c>
      <c r="T783" s="45"/>
      <c r="U783" s="32"/>
      <c r="V783" s="32"/>
      <c r="W783" s="20"/>
      <c r="X783" s="20"/>
      <c r="Y783" s="20"/>
      <c r="Z783" s="20"/>
      <c r="AA783" s="20"/>
      <c r="AB783" s="21"/>
      <c r="AC783" s="20"/>
      <c r="AD783" s="20"/>
      <c r="AE783" s="18"/>
      <c r="AF783" s="18"/>
      <c r="AG783" s="18"/>
      <c r="AH783" s="18"/>
      <c r="AI783" s="18"/>
      <c r="AJ783" s="18"/>
      <c r="AK783" s="35"/>
      <c r="AL783" s="8"/>
      <c r="AM783" s="8"/>
      <c r="AN783" s="8"/>
      <c r="AO783" s="8"/>
      <c r="AP783" s="8"/>
      <c r="AQ783" s="8"/>
      <c r="AR783" s="8"/>
      <c r="AS783" s="8"/>
      <c r="AT783" s="8"/>
      <c r="AU783" s="8"/>
      <c r="AV783" s="42"/>
      <c r="AW783" s="42"/>
      <c r="AX783" s="42"/>
      <c r="AY783" s="42"/>
      <c r="AZ783" s="42"/>
      <c r="BA783" s="42"/>
      <c r="BB783" s="42"/>
      <c r="BC783" s="42"/>
      <c r="BD783" s="42"/>
      <c r="BE783" s="42"/>
      <c r="BF783" s="42"/>
      <c r="BG783" s="42"/>
      <c r="BH783" s="42"/>
      <c r="BI783" s="42"/>
      <c r="BJ783" s="42"/>
      <c r="BK783" s="42"/>
      <c r="BL783" s="42"/>
      <c r="BM783" s="42"/>
      <c r="BN783" s="42"/>
      <c r="BO783" s="42"/>
      <c r="BP783" s="42"/>
      <c r="BQ783" s="42"/>
    </row>
    <row r="784" spans="1:69" s="41" customFormat="1" ht="12.75">
      <c r="A784" s="23"/>
      <c r="B784" s="23" t="s">
        <v>1195</v>
      </c>
      <c r="C784" s="24" t="s">
        <v>1196</v>
      </c>
      <c r="D784" s="25" t="s">
        <v>26</v>
      </c>
      <c r="E784" s="26">
        <v>0.4</v>
      </c>
      <c r="F784" s="26">
        <v>0.42</v>
      </c>
      <c r="G784" s="27">
        <v>0.462</v>
      </c>
      <c r="H784" s="27">
        <v>0.525756</v>
      </c>
      <c r="I784" s="28" t="s">
        <v>15</v>
      </c>
      <c r="J784" s="29">
        <f t="shared" si="718"/>
        <v>4.999999999999986</v>
      </c>
      <c r="K784" s="29">
        <f t="shared" si="719"/>
        <v>10.000000000000014</v>
      </c>
      <c r="L784" s="30">
        <f t="shared" si="720"/>
        <v>0.512358</v>
      </c>
      <c r="M784" s="30">
        <f t="shared" si="721"/>
        <v>0.530376</v>
      </c>
      <c r="N784" s="30">
        <f t="shared" si="722"/>
        <v>0.46800600000000003</v>
      </c>
      <c r="O784" s="31">
        <f t="shared" si="723"/>
        <v>0.5451600000000001</v>
      </c>
      <c r="P784" s="31">
        <f t="shared" si="724"/>
        <v>0.58212</v>
      </c>
      <c r="Q784" s="36">
        <f t="shared" si="725"/>
        <v>0.525756</v>
      </c>
      <c r="R784" s="31">
        <f t="shared" si="726"/>
        <v>0.5807340000000001</v>
      </c>
      <c r="S784" s="31">
        <f t="shared" si="727"/>
        <v>0.6364050000000001</v>
      </c>
      <c r="T784" s="45"/>
      <c r="U784" s="32"/>
      <c r="V784" s="32"/>
      <c r="W784" s="20"/>
      <c r="X784" s="20"/>
      <c r="Y784" s="20"/>
      <c r="Z784" s="20"/>
      <c r="AA784" s="20"/>
      <c r="AB784" s="21"/>
      <c r="AC784" s="20"/>
      <c r="AD784" s="20"/>
      <c r="AE784" s="18"/>
      <c r="AF784" s="18"/>
      <c r="AG784" s="18"/>
      <c r="AH784" s="18"/>
      <c r="AI784" s="18"/>
      <c r="AJ784" s="18"/>
      <c r="AK784" s="35"/>
      <c r="AL784" s="8"/>
      <c r="AM784" s="8"/>
      <c r="AN784" s="8"/>
      <c r="AO784" s="8"/>
      <c r="AP784" s="8"/>
      <c r="AQ784" s="8"/>
      <c r="AR784" s="8"/>
      <c r="AS784" s="8"/>
      <c r="AT784" s="8"/>
      <c r="AU784" s="8"/>
      <c r="AV784" s="42"/>
      <c r="AW784" s="42"/>
      <c r="AX784" s="42"/>
      <c r="AY784" s="42"/>
      <c r="AZ784" s="42"/>
      <c r="BA784" s="42"/>
      <c r="BB784" s="42"/>
      <c r="BC784" s="42"/>
      <c r="BD784" s="42"/>
      <c r="BE784" s="42"/>
      <c r="BF784" s="42"/>
      <c r="BG784" s="42"/>
      <c r="BH784" s="42"/>
      <c r="BI784" s="42"/>
      <c r="BJ784" s="42"/>
      <c r="BK784" s="42"/>
      <c r="BL784" s="42"/>
      <c r="BM784" s="42"/>
      <c r="BN784" s="42"/>
      <c r="BO784" s="42"/>
      <c r="BP784" s="42"/>
      <c r="BQ784" s="42"/>
    </row>
    <row r="785" spans="1:70" ht="12.75">
      <c r="A785" s="23"/>
      <c r="B785" s="23" t="s">
        <v>128</v>
      </c>
      <c r="C785" s="24" t="s">
        <v>1197</v>
      </c>
      <c r="D785" s="25" t="s">
        <v>656</v>
      </c>
      <c r="E785" s="26">
        <v>999.99</v>
      </c>
      <c r="F785" s="26">
        <v>1049.9895</v>
      </c>
      <c r="G785" s="27">
        <v>1154.98845</v>
      </c>
      <c r="H785" s="27">
        <v>1590.996589875</v>
      </c>
      <c r="I785" s="28" t="s">
        <v>17</v>
      </c>
      <c r="J785" s="29">
        <f t="shared" si="718"/>
        <v>4.999999999999986</v>
      </c>
      <c r="K785" s="29">
        <f t="shared" si="719"/>
        <v>10.000000000000014</v>
      </c>
      <c r="L785" s="30">
        <f t="shared" si="720"/>
        <v>1280.88219105</v>
      </c>
      <c r="M785" s="30">
        <f t="shared" si="721"/>
        <v>1325.9267406</v>
      </c>
      <c r="N785" s="30">
        <f t="shared" si="722"/>
        <v>1170.00329985</v>
      </c>
      <c r="O785" s="31">
        <f t="shared" si="723"/>
        <v>1362.8863709999998</v>
      </c>
      <c r="P785" s="30">
        <f t="shared" si="724"/>
        <v>1455.285447</v>
      </c>
      <c r="Q785" s="31">
        <f t="shared" si="725"/>
        <v>1314.3768561</v>
      </c>
      <c r="R785" s="31">
        <f t="shared" si="726"/>
        <v>1451.8204816500001</v>
      </c>
      <c r="S785" s="36">
        <f t="shared" si="727"/>
        <v>1590.996589875</v>
      </c>
      <c r="T785" s="45"/>
      <c r="U785" s="32"/>
      <c r="V785" s="32"/>
      <c r="W785" s="20"/>
      <c r="X785" s="20"/>
      <c r="Y785" s="20"/>
      <c r="Z785" s="20"/>
      <c r="AA785" s="20"/>
      <c r="AB785" s="21"/>
      <c r="AC785" s="20"/>
      <c r="AD785" s="20"/>
      <c r="AE785" s="45"/>
      <c r="AF785" s="45"/>
      <c r="AG785" s="45"/>
      <c r="AH785" s="45"/>
      <c r="AI785" s="45"/>
      <c r="AJ785" s="45"/>
      <c r="AK785" s="35"/>
      <c r="BR785" s="6"/>
    </row>
    <row r="786" spans="1:69" s="41" customFormat="1" ht="12.75">
      <c r="A786" s="23"/>
      <c r="B786" s="23" t="s">
        <v>130</v>
      </c>
      <c r="C786" s="24" t="s">
        <v>1198</v>
      </c>
      <c r="D786" s="25" t="s">
        <v>656</v>
      </c>
      <c r="E786" s="26">
        <v>1200</v>
      </c>
      <c r="F786" s="26">
        <v>1260</v>
      </c>
      <c r="G786" s="27">
        <v>1386</v>
      </c>
      <c r="H786" s="27">
        <v>1577.2679999999998</v>
      </c>
      <c r="I786" s="28" t="s">
        <v>15</v>
      </c>
      <c r="J786" s="29">
        <f t="shared" si="718"/>
        <v>5</v>
      </c>
      <c r="K786" s="29">
        <f t="shared" si="719"/>
        <v>10.000000000000014</v>
      </c>
      <c r="L786" s="30">
        <f t="shared" si="720"/>
        <v>1537.074</v>
      </c>
      <c r="M786" s="30">
        <f t="shared" si="721"/>
        <v>1591.128</v>
      </c>
      <c r="N786" s="30">
        <f t="shared" si="722"/>
        <v>1404.0179999999998</v>
      </c>
      <c r="O786" s="31">
        <f t="shared" si="723"/>
        <v>1635.4799999999998</v>
      </c>
      <c r="P786" s="31">
        <f t="shared" si="724"/>
        <v>1746.3599999999997</v>
      </c>
      <c r="Q786" s="36">
        <f t="shared" si="725"/>
        <v>1577.2679999999998</v>
      </c>
      <c r="R786" s="31">
        <f t="shared" si="726"/>
        <v>1742.2019999999998</v>
      </c>
      <c r="S786" s="31">
        <f t="shared" si="727"/>
        <v>1909.215</v>
      </c>
      <c r="T786" s="45"/>
      <c r="U786" s="32"/>
      <c r="V786" s="32"/>
      <c r="W786" s="20"/>
      <c r="X786" s="20"/>
      <c r="Y786" s="20"/>
      <c r="Z786" s="20"/>
      <c r="AA786" s="20"/>
      <c r="AB786" s="21"/>
      <c r="AC786" s="20"/>
      <c r="AD786" s="20"/>
      <c r="AE786" s="18"/>
      <c r="AF786" s="18"/>
      <c r="AG786" s="18"/>
      <c r="AH786" s="18"/>
      <c r="AI786" s="18"/>
      <c r="AJ786" s="18"/>
      <c r="AK786" s="35"/>
      <c r="AL786" s="42"/>
      <c r="AM786" s="42"/>
      <c r="AN786" s="42"/>
      <c r="AO786" s="42"/>
      <c r="AP786" s="42"/>
      <c r="AQ786" s="42"/>
      <c r="AR786" s="42"/>
      <c r="AS786" s="42"/>
      <c r="AT786" s="42"/>
      <c r="AU786" s="42"/>
      <c r="AV786" s="42"/>
      <c r="AW786" s="42"/>
      <c r="AX786" s="42"/>
      <c r="AY786" s="42"/>
      <c r="AZ786" s="42"/>
      <c r="BA786" s="42"/>
      <c r="BB786" s="42"/>
      <c r="BC786" s="42"/>
      <c r="BD786" s="42"/>
      <c r="BE786" s="42"/>
      <c r="BF786" s="42"/>
      <c r="BG786" s="42"/>
      <c r="BH786" s="42"/>
      <c r="BI786" s="42"/>
      <c r="BJ786" s="42"/>
      <c r="BK786" s="42"/>
      <c r="BL786" s="42"/>
      <c r="BM786" s="42"/>
      <c r="BN786" s="42"/>
      <c r="BO786" s="42"/>
      <c r="BP786" s="42"/>
      <c r="BQ786" s="42"/>
    </row>
    <row r="787" spans="1:70" ht="12.75">
      <c r="A787" s="23"/>
      <c r="B787" s="23" t="s">
        <v>132</v>
      </c>
      <c r="C787" s="24" t="s">
        <v>1199</v>
      </c>
      <c r="D787" s="25" t="s">
        <v>656</v>
      </c>
      <c r="E787" s="26">
        <v>1900</v>
      </c>
      <c r="F787" s="26">
        <v>1995</v>
      </c>
      <c r="G787" s="27">
        <v>2194.5</v>
      </c>
      <c r="H787" s="27">
        <v>3022.92375</v>
      </c>
      <c r="I787" s="28" t="s">
        <v>17</v>
      </c>
      <c r="J787" s="29">
        <f t="shared" si="718"/>
        <v>5</v>
      </c>
      <c r="K787" s="29">
        <f t="shared" si="719"/>
        <v>10.000000000000014</v>
      </c>
      <c r="L787" s="30">
        <f t="shared" si="720"/>
        <v>2433.7005</v>
      </c>
      <c r="M787" s="30">
        <f t="shared" si="721"/>
        <v>2519.2859999999996</v>
      </c>
      <c r="N787" s="30">
        <f t="shared" si="722"/>
        <v>2223.0285</v>
      </c>
      <c r="O787" s="31">
        <f t="shared" si="723"/>
        <v>2589.5099999999998</v>
      </c>
      <c r="P787" s="30">
        <f t="shared" si="724"/>
        <v>2765.0699999999993</v>
      </c>
      <c r="Q787" s="31">
        <f t="shared" si="725"/>
        <v>2497.341</v>
      </c>
      <c r="R787" s="31">
        <f t="shared" si="726"/>
        <v>2758.4864999999995</v>
      </c>
      <c r="S787" s="36">
        <f t="shared" si="727"/>
        <v>3022.92375</v>
      </c>
      <c r="T787" s="45"/>
      <c r="U787" s="32"/>
      <c r="V787" s="32"/>
      <c r="W787" s="20"/>
      <c r="X787" s="20"/>
      <c r="Y787" s="20"/>
      <c r="Z787" s="20"/>
      <c r="AA787" s="20"/>
      <c r="AB787" s="21"/>
      <c r="AC787" s="20"/>
      <c r="AD787" s="20"/>
      <c r="AE787" s="45"/>
      <c r="AF787" s="45"/>
      <c r="AG787" s="45"/>
      <c r="AH787" s="45"/>
      <c r="AI787" s="45"/>
      <c r="AJ787" s="45"/>
      <c r="AK787" s="35"/>
      <c r="BR787" s="6"/>
    </row>
    <row r="788" spans="1:69" s="41" customFormat="1" ht="12.75">
      <c r="A788" s="23"/>
      <c r="B788" s="23" t="s">
        <v>134</v>
      </c>
      <c r="C788" s="24" t="s">
        <v>1200</v>
      </c>
      <c r="D788" s="25" t="s">
        <v>656</v>
      </c>
      <c r="E788" s="26">
        <v>1549.5</v>
      </c>
      <c r="F788" s="26">
        <v>1626.975</v>
      </c>
      <c r="G788" s="27">
        <v>1789.6725</v>
      </c>
      <c r="H788" s="27">
        <v>2036.6473049999997</v>
      </c>
      <c r="I788" s="28" t="s">
        <v>15</v>
      </c>
      <c r="J788" s="29">
        <f t="shared" si="718"/>
        <v>5</v>
      </c>
      <c r="K788" s="29">
        <f t="shared" si="719"/>
        <v>10.000000000000014</v>
      </c>
      <c r="L788" s="30">
        <f t="shared" si="720"/>
        <v>1984.7468024999998</v>
      </c>
      <c r="M788" s="30">
        <f t="shared" si="721"/>
        <v>2054.5440299999996</v>
      </c>
      <c r="N788" s="30">
        <f t="shared" si="722"/>
        <v>1812.9382424999994</v>
      </c>
      <c r="O788" s="31">
        <f t="shared" si="723"/>
        <v>2111.8135499999994</v>
      </c>
      <c r="P788" s="31">
        <f t="shared" si="724"/>
        <v>2254.9873499999994</v>
      </c>
      <c r="Q788" s="36">
        <f t="shared" si="725"/>
        <v>2036.6473049999997</v>
      </c>
      <c r="R788" s="31">
        <f t="shared" si="726"/>
        <v>2249.6183324999997</v>
      </c>
      <c r="S788" s="31">
        <f t="shared" si="727"/>
        <v>2465.2738687499996</v>
      </c>
      <c r="T788" s="45"/>
      <c r="U788" s="32"/>
      <c r="V788" s="32"/>
      <c r="W788" s="20"/>
      <c r="X788" s="20"/>
      <c r="Y788" s="20"/>
      <c r="Z788" s="20"/>
      <c r="AA788" s="20"/>
      <c r="AB788" s="21"/>
      <c r="AC788" s="20"/>
      <c r="AD788" s="20"/>
      <c r="AE788" s="18"/>
      <c r="AF788" s="18"/>
      <c r="AG788" s="18"/>
      <c r="AH788" s="18"/>
      <c r="AI788" s="18"/>
      <c r="AJ788" s="18"/>
      <c r="AK788" s="35"/>
      <c r="AL788" s="42"/>
      <c r="AM788" s="42"/>
      <c r="AN788" s="42"/>
      <c r="AO788" s="42"/>
      <c r="AP788" s="42"/>
      <c r="AQ788" s="42"/>
      <c r="AR788" s="42"/>
      <c r="AS788" s="42"/>
      <c r="AT788" s="42"/>
      <c r="AU788" s="42"/>
      <c r="AV788" s="42"/>
      <c r="AW788" s="42"/>
      <c r="AX788" s="42"/>
      <c r="AY788" s="42"/>
      <c r="AZ788" s="42"/>
      <c r="BA788" s="42"/>
      <c r="BB788" s="42"/>
      <c r="BC788" s="42"/>
      <c r="BD788" s="42"/>
      <c r="BE788" s="42"/>
      <c r="BF788" s="42"/>
      <c r="BG788" s="42"/>
      <c r="BH788" s="42"/>
      <c r="BI788" s="42"/>
      <c r="BJ788" s="42"/>
      <c r="BK788" s="42"/>
      <c r="BL788" s="42"/>
      <c r="BM788" s="42"/>
      <c r="BN788" s="42"/>
      <c r="BO788" s="42"/>
      <c r="BP788" s="42"/>
      <c r="BQ788" s="42"/>
    </row>
    <row r="789" spans="1:69" s="41" customFormat="1" ht="12.75">
      <c r="A789" s="23"/>
      <c r="B789" s="23" t="s">
        <v>136</v>
      </c>
      <c r="C789" s="24" t="s">
        <v>1201</v>
      </c>
      <c r="D789" s="25" t="s">
        <v>656</v>
      </c>
      <c r="E789" s="26">
        <v>8887.45</v>
      </c>
      <c r="F789" s="26">
        <v>9331.8225</v>
      </c>
      <c r="G789" s="27">
        <v>10265.00475</v>
      </c>
      <c r="H789" s="27">
        <v>11681.575405499998</v>
      </c>
      <c r="I789" s="28" t="s">
        <v>15</v>
      </c>
      <c r="J789" s="29">
        <f t="shared" si="718"/>
        <v>5</v>
      </c>
      <c r="K789" s="29">
        <f t="shared" si="719"/>
        <v>10.000000000000014</v>
      </c>
      <c r="L789" s="30">
        <f t="shared" si="720"/>
        <v>11383.89026775</v>
      </c>
      <c r="M789" s="30">
        <f t="shared" si="721"/>
        <v>11784.225453</v>
      </c>
      <c r="N789" s="30">
        <f t="shared" si="722"/>
        <v>10398.449811749999</v>
      </c>
      <c r="O789" s="31">
        <f t="shared" si="723"/>
        <v>12112.705605</v>
      </c>
      <c r="P789" s="31">
        <f t="shared" si="724"/>
        <v>12933.905984999998</v>
      </c>
      <c r="Q789" s="36">
        <f t="shared" si="725"/>
        <v>11681.575405499998</v>
      </c>
      <c r="R789" s="31">
        <f t="shared" si="726"/>
        <v>12903.11097075</v>
      </c>
      <c r="S789" s="31">
        <f t="shared" si="727"/>
        <v>14140.044043124999</v>
      </c>
      <c r="T789" s="45"/>
      <c r="U789" s="32"/>
      <c r="V789" s="32"/>
      <c r="W789" s="20"/>
      <c r="X789" s="20"/>
      <c r="Y789" s="20"/>
      <c r="Z789" s="20"/>
      <c r="AA789" s="20"/>
      <c r="AB789" s="21"/>
      <c r="AC789" s="20"/>
      <c r="AD789" s="20"/>
      <c r="AE789" s="18"/>
      <c r="AF789" s="18"/>
      <c r="AG789" s="18"/>
      <c r="AH789" s="18"/>
      <c r="AI789" s="18"/>
      <c r="AJ789" s="18"/>
      <c r="AK789" s="35"/>
      <c r="AL789" s="8"/>
      <c r="AM789" s="8"/>
      <c r="AN789" s="8"/>
      <c r="AO789" s="8"/>
      <c r="AP789" s="8"/>
      <c r="AQ789" s="8"/>
      <c r="AR789" s="8"/>
      <c r="AS789" s="8"/>
      <c r="AT789" s="8"/>
      <c r="AU789" s="8"/>
      <c r="AV789" s="42"/>
      <c r="AW789" s="42"/>
      <c r="AX789" s="42"/>
      <c r="AY789" s="42"/>
      <c r="AZ789" s="42"/>
      <c r="BA789" s="42"/>
      <c r="BB789" s="42"/>
      <c r="BC789" s="42"/>
      <c r="BD789" s="42"/>
      <c r="BE789" s="42"/>
      <c r="BF789" s="42"/>
      <c r="BG789" s="42"/>
      <c r="BH789" s="42"/>
      <c r="BI789" s="42"/>
      <c r="BJ789" s="42"/>
      <c r="BK789" s="42"/>
      <c r="BL789" s="42"/>
      <c r="BM789" s="42"/>
      <c r="BN789" s="42"/>
      <c r="BO789" s="42"/>
      <c r="BP789" s="42"/>
      <c r="BQ789" s="42"/>
    </row>
    <row r="790" spans="1:69" s="41" customFormat="1" ht="12.75">
      <c r="A790" s="23" t="s">
        <v>1202</v>
      </c>
      <c r="B790" s="23"/>
      <c r="C790" s="24" t="s">
        <v>1203</v>
      </c>
      <c r="D790" s="38"/>
      <c r="E790" s="26"/>
      <c r="F790" s="26"/>
      <c r="G790" s="27"/>
      <c r="H790" s="27"/>
      <c r="I790" s="18"/>
      <c r="J790" s="39"/>
      <c r="K790" s="39"/>
      <c r="L790" s="30"/>
      <c r="M790" s="30"/>
      <c r="N790" s="31"/>
      <c r="O790" s="31"/>
      <c r="P790" s="31"/>
      <c r="Q790" s="31"/>
      <c r="R790" s="31"/>
      <c r="S790" s="31"/>
      <c r="T790" s="19"/>
      <c r="U790" s="32"/>
      <c r="V790" s="32"/>
      <c r="W790" s="20"/>
      <c r="X790" s="20"/>
      <c r="Y790" s="20"/>
      <c r="Z790" s="20"/>
      <c r="AA790" s="20"/>
      <c r="AB790" s="21"/>
      <c r="AC790" s="20"/>
      <c r="AD790" s="20"/>
      <c r="AE790" s="18"/>
      <c r="AF790" s="18"/>
      <c r="AG790" s="18"/>
      <c r="AH790" s="18"/>
      <c r="AI790" s="18"/>
      <c r="AJ790" s="18"/>
      <c r="AK790" s="35"/>
      <c r="AL790" s="42"/>
      <c r="AM790" s="42"/>
      <c r="AN790" s="42"/>
      <c r="AO790" s="42"/>
      <c r="AP790" s="42"/>
      <c r="AQ790" s="42"/>
      <c r="AR790" s="42"/>
      <c r="AS790" s="42"/>
      <c r="AT790" s="42"/>
      <c r="AU790" s="42"/>
      <c r="AV790" s="42"/>
      <c r="AW790" s="42"/>
      <c r="AX790" s="42"/>
      <c r="AY790" s="42"/>
      <c r="AZ790" s="42"/>
      <c r="BA790" s="42"/>
      <c r="BB790" s="42"/>
      <c r="BC790" s="42"/>
      <c r="BD790" s="42"/>
      <c r="BE790" s="42"/>
      <c r="BF790" s="42"/>
      <c r="BG790" s="42"/>
      <c r="BH790" s="42"/>
      <c r="BI790" s="42"/>
      <c r="BJ790" s="42"/>
      <c r="BK790" s="42"/>
      <c r="BL790" s="42"/>
      <c r="BM790" s="42"/>
      <c r="BN790" s="42"/>
      <c r="BO790" s="42"/>
      <c r="BP790" s="42"/>
      <c r="BQ790" s="42"/>
    </row>
    <row r="791" spans="1:69" s="41" customFormat="1" ht="51">
      <c r="A791" s="23"/>
      <c r="B791" s="23" t="s">
        <v>24</v>
      </c>
      <c r="C791" s="24" t="s">
        <v>1204</v>
      </c>
      <c r="D791" s="25" t="s">
        <v>52</v>
      </c>
      <c r="E791" s="26">
        <v>14.28</v>
      </c>
      <c r="F791" s="26">
        <v>14.994</v>
      </c>
      <c r="G791" s="27">
        <v>16.4934</v>
      </c>
      <c r="H791" s="27">
        <v>18.7694892</v>
      </c>
      <c r="I791" s="28" t="s">
        <v>15</v>
      </c>
      <c r="J791" s="29">
        <f>(F791/E791*100)-100</f>
        <v>5</v>
      </c>
      <c r="K791" s="29">
        <f>(G791/F791*100)-100</f>
        <v>10.000000000000014</v>
      </c>
      <c r="L791" s="30">
        <f>+G791*1.109</f>
        <v>18.2911806</v>
      </c>
      <c r="M791" s="30">
        <f>+G791*1.148</f>
        <v>18.9344232</v>
      </c>
      <c r="N791" s="30">
        <f>+G791*(100+(16.3-J791-K791))/100</f>
        <v>16.707814199999998</v>
      </c>
      <c r="O791" s="31">
        <f>+G791*(100+(33-J791-K791))/100</f>
        <v>19.462212</v>
      </c>
      <c r="P791" s="31">
        <f>+G791*(100+(67.5+14.5)/2-J791-K791)/100</f>
        <v>20.781684</v>
      </c>
      <c r="Q791" s="36">
        <f>+G791+(G791*0.5)*((67.5+14.5)/2-J791-K791)/100+(G791*0.5)*0.016</f>
        <v>18.7694892</v>
      </c>
      <c r="R791" s="31">
        <f>+G791*(100+(40.7-J791-K791))/100</f>
        <v>20.732203799999997</v>
      </c>
      <c r="S791" s="31">
        <f>+G791+(G791*0.5)*(88.9-J791-K791)/100+(G791*0.5)*0.016</f>
        <v>22.7196585</v>
      </c>
      <c r="T791" s="45"/>
      <c r="U791" s="32"/>
      <c r="V791" s="32"/>
      <c r="W791" s="20"/>
      <c r="X791" s="20"/>
      <c r="Y791" s="20"/>
      <c r="Z791" s="20"/>
      <c r="AA791" s="20"/>
      <c r="AB791" s="21"/>
      <c r="AC791" s="20"/>
      <c r="AD791" s="20"/>
      <c r="AE791" s="18"/>
      <c r="AF791" s="18"/>
      <c r="AG791" s="18"/>
      <c r="AH791" s="18"/>
      <c r="AI791" s="18"/>
      <c r="AJ791" s="18"/>
      <c r="AK791" s="35"/>
      <c r="AL791" s="42"/>
      <c r="AM791" s="42"/>
      <c r="AN791" s="42"/>
      <c r="AO791" s="42"/>
      <c r="AP791" s="42"/>
      <c r="AQ791" s="42"/>
      <c r="AR791" s="42"/>
      <c r="AS791" s="42"/>
      <c r="AT791" s="42"/>
      <c r="AU791" s="42"/>
      <c r="AV791" s="42"/>
      <c r="AW791" s="42"/>
      <c r="AX791" s="42"/>
      <c r="AY791" s="42"/>
      <c r="AZ791" s="42"/>
      <c r="BA791" s="42"/>
      <c r="BB791" s="42"/>
      <c r="BC791" s="42"/>
      <c r="BD791" s="42"/>
      <c r="BE791" s="42"/>
      <c r="BF791" s="42"/>
      <c r="BG791" s="42"/>
      <c r="BH791" s="42"/>
      <c r="BI791" s="42"/>
      <c r="BJ791" s="42"/>
      <c r="BK791" s="42"/>
      <c r="BL791" s="42"/>
      <c r="BM791" s="42"/>
      <c r="BN791" s="42"/>
      <c r="BO791" s="42"/>
      <c r="BP791" s="42"/>
      <c r="BQ791" s="42"/>
    </row>
    <row r="792" spans="1:69" s="41" customFormat="1" ht="12.75">
      <c r="A792" s="23"/>
      <c r="B792" s="23" t="s">
        <v>27</v>
      </c>
      <c r="C792" s="24" t="s">
        <v>1205</v>
      </c>
      <c r="D792" s="38"/>
      <c r="E792" s="26"/>
      <c r="F792" s="26"/>
      <c r="G792" s="27"/>
      <c r="H792" s="27"/>
      <c r="I792" s="18"/>
      <c r="J792" s="39"/>
      <c r="K792" s="39"/>
      <c r="L792" s="30"/>
      <c r="M792" s="30"/>
      <c r="N792" s="31"/>
      <c r="O792" s="31"/>
      <c r="P792" s="31"/>
      <c r="Q792" s="31"/>
      <c r="R792" s="31"/>
      <c r="S792" s="31"/>
      <c r="T792" s="19"/>
      <c r="U792" s="32"/>
      <c r="V792" s="32"/>
      <c r="W792" s="20"/>
      <c r="X792" s="20"/>
      <c r="Y792" s="20"/>
      <c r="Z792" s="20"/>
      <c r="AA792" s="20"/>
      <c r="AB792" s="21"/>
      <c r="AC792" s="20"/>
      <c r="AD792" s="20"/>
      <c r="AE792" s="45"/>
      <c r="AF792" s="45"/>
      <c r="AG792" s="45"/>
      <c r="AH792" s="45"/>
      <c r="AI792" s="45"/>
      <c r="AJ792" s="45"/>
      <c r="AK792" s="35"/>
      <c r="AL792" s="42"/>
      <c r="AM792" s="42"/>
      <c r="AN792" s="42"/>
      <c r="AO792" s="42"/>
      <c r="AP792" s="42"/>
      <c r="AQ792" s="42"/>
      <c r="AR792" s="42"/>
      <c r="AS792" s="42"/>
      <c r="AT792" s="42"/>
      <c r="AU792" s="42"/>
      <c r="AV792" s="42"/>
      <c r="AW792" s="42"/>
      <c r="AX792" s="42"/>
      <c r="AY792" s="42"/>
      <c r="AZ792" s="42"/>
      <c r="BA792" s="42"/>
      <c r="BB792" s="42"/>
      <c r="BC792" s="42"/>
      <c r="BD792" s="42"/>
      <c r="BE792" s="42"/>
      <c r="BF792" s="42"/>
      <c r="BG792" s="42"/>
      <c r="BH792" s="42"/>
      <c r="BI792" s="42"/>
      <c r="BJ792" s="42"/>
      <c r="BK792" s="42"/>
      <c r="BL792" s="42"/>
      <c r="BM792" s="42"/>
      <c r="BN792" s="42"/>
      <c r="BO792" s="42"/>
      <c r="BP792" s="42"/>
      <c r="BQ792" s="42"/>
    </row>
    <row r="793" spans="1:69" s="41" customFormat="1" ht="38.25">
      <c r="A793" s="23"/>
      <c r="B793" s="23" t="s">
        <v>29</v>
      </c>
      <c r="C793" s="24" t="s">
        <v>1206</v>
      </c>
      <c r="D793" s="25" t="s">
        <v>95</v>
      </c>
      <c r="E793" s="26">
        <v>2.05</v>
      </c>
      <c r="F793" s="26">
        <v>2.1525</v>
      </c>
      <c r="G793" s="27">
        <v>2.36775</v>
      </c>
      <c r="H793" s="27">
        <v>2.6944995</v>
      </c>
      <c r="I793" s="28" t="s">
        <v>15</v>
      </c>
      <c r="J793" s="29">
        <f aca="true" t="shared" si="729" ref="J793:J795">(F793/E793*100)-100</f>
        <v>5</v>
      </c>
      <c r="K793" s="29">
        <f aca="true" t="shared" si="730" ref="K793:K795">(G793/F793*100)-100</f>
        <v>10.000000000000014</v>
      </c>
      <c r="L793" s="30">
        <f aca="true" t="shared" si="731" ref="L793:L795">+G793*1.109</f>
        <v>2.62583475</v>
      </c>
      <c r="M793" s="30">
        <f aca="true" t="shared" si="732" ref="M793:M795">+G793*1.148</f>
        <v>2.718177</v>
      </c>
      <c r="N793" s="30">
        <f aca="true" t="shared" si="733" ref="N793:N795">+G793*(100+(16.3-J793-K793))/100</f>
        <v>2.3985307499999995</v>
      </c>
      <c r="O793" s="31">
        <f aca="true" t="shared" si="734" ref="O793:O795">+G793*(100+(33-J793-K793))/100</f>
        <v>2.793945</v>
      </c>
      <c r="P793" s="31">
        <f aca="true" t="shared" si="735" ref="P793:P795">+G793*(100+(67.5+14.5)/2-J793-K793)/100</f>
        <v>2.9833649999999996</v>
      </c>
      <c r="Q793" s="36">
        <f aca="true" t="shared" si="736" ref="Q793:Q795">+G793+(G793*0.5)*((67.5+14.5)/2-J793-K793)/100+(G793*0.5)*0.016</f>
        <v>2.6944995</v>
      </c>
      <c r="R793" s="31">
        <f aca="true" t="shared" si="737" ref="R793:R795">+G793*(100+(40.7-J793-K793))/100</f>
        <v>2.97626175</v>
      </c>
      <c r="S793" s="31">
        <f aca="true" t="shared" si="738" ref="S793:S795">+G793+(G793*0.5)*(88.9-J793-K793)/100+(G793*0.5)*0.016</f>
        <v>3.261575625</v>
      </c>
      <c r="T793" s="45"/>
      <c r="U793" s="32"/>
      <c r="V793" s="32"/>
      <c r="W793" s="20"/>
      <c r="X793" s="20"/>
      <c r="Y793" s="20"/>
      <c r="Z793" s="20"/>
      <c r="AA793" s="20"/>
      <c r="AB793" s="21"/>
      <c r="AC793" s="20"/>
      <c r="AD793" s="20"/>
      <c r="AE793" s="45"/>
      <c r="AF793" s="45"/>
      <c r="AG793" s="45"/>
      <c r="AH793" s="45"/>
      <c r="AI793" s="45"/>
      <c r="AJ793" s="45"/>
      <c r="AK793" s="35"/>
      <c r="AL793" s="42"/>
      <c r="AM793" s="42"/>
      <c r="AN793" s="42"/>
      <c r="AO793" s="42"/>
      <c r="AP793" s="42"/>
      <c r="AQ793" s="42"/>
      <c r="AR793" s="42"/>
      <c r="AS793" s="42"/>
      <c r="AT793" s="42"/>
      <c r="AU793" s="42"/>
      <c r="AV793" s="42"/>
      <c r="AW793" s="42"/>
      <c r="AX793" s="42"/>
      <c r="AY793" s="42"/>
      <c r="AZ793" s="42"/>
      <c r="BA793" s="42"/>
      <c r="BB793" s="42"/>
      <c r="BC793" s="42"/>
      <c r="BD793" s="42"/>
      <c r="BE793" s="42"/>
      <c r="BF793" s="42"/>
      <c r="BG793" s="42"/>
      <c r="BH793" s="42"/>
      <c r="BI793" s="42"/>
      <c r="BJ793" s="42"/>
      <c r="BK793" s="42"/>
      <c r="BL793" s="42"/>
      <c r="BM793" s="42"/>
      <c r="BN793" s="42"/>
      <c r="BO793" s="42"/>
      <c r="BP793" s="42"/>
      <c r="BQ793" s="42"/>
    </row>
    <row r="794" spans="1:69" s="41" customFormat="1" ht="25.5">
      <c r="A794" s="23"/>
      <c r="B794" s="23" t="s">
        <v>31</v>
      </c>
      <c r="C794" s="24" t="s">
        <v>1207</v>
      </c>
      <c r="D794" s="25" t="s">
        <v>95</v>
      </c>
      <c r="E794" s="26">
        <v>3.21</v>
      </c>
      <c r="F794" s="26">
        <v>3.3705</v>
      </c>
      <c r="G794" s="27">
        <v>3.70755</v>
      </c>
      <c r="H794" s="27">
        <v>4.219191899999999</v>
      </c>
      <c r="I794" s="28" t="s">
        <v>15</v>
      </c>
      <c r="J794" s="29">
        <f t="shared" si="729"/>
        <v>5</v>
      </c>
      <c r="K794" s="29">
        <f t="shared" si="730"/>
        <v>10.000000000000014</v>
      </c>
      <c r="L794" s="30">
        <f t="shared" si="731"/>
        <v>4.11167295</v>
      </c>
      <c r="M794" s="30">
        <f t="shared" si="732"/>
        <v>4.2562674</v>
      </c>
      <c r="N794" s="30">
        <f t="shared" si="733"/>
        <v>3.7557481499999996</v>
      </c>
      <c r="O794" s="31">
        <f t="shared" si="734"/>
        <v>4.374909</v>
      </c>
      <c r="P794" s="31">
        <f t="shared" si="735"/>
        <v>4.671512999999999</v>
      </c>
      <c r="Q794" s="36">
        <f t="shared" si="736"/>
        <v>4.219191899999999</v>
      </c>
      <c r="R794" s="31">
        <f t="shared" si="737"/>
        <v>4.660390349999999</v>
      </c>
      <c r="S794" s="31">
        <f t="shared" si="738"/>
        <v>5.1071501249999995</v>
      </c>
      <c r="T794" s="45"/>
      <c r="U794" s="32"/>
      <c r="V794" s="32"/>
      <c r="W794" s="20"/>
      <c r="X794" s="20"/>
      <c r="Y794" s="20"/>
      <c r="Z794" s="20"/>
      <c r="AA794" s="20"/>
      <c r="AB794" s="21"/>
      <c r="AC794" s="20"/>
      <c r="AD794" s="20"/>
      <c r="AE794" s="45"/>
      <c r="AF794" s="45"/>
      <c r="AG794" s="45"/>
      <c r="AH794" s="45"/>
      <c r="AI794" s="45"/>
      <c r="AJ794" s="45"/>
      <c r="AK794" s="35"/>
      <c r="AL794" s="42"/>
      <c r="AM794" s="42"/>
      <c r="AN794" s="42"/>
      <c r="AO794" s="42"/>
      <c r="AP794" s="42"/>
      <c r="AQ794" s="42"/>
      <c r="AR794" s="42"/>
      <c r="AS794" s="42"/>
      <c r="AT794" s="42"/>
      <c r="AU794" s="42"/>
      <c r="AV794" s="42"/>
      <c r="AW794" s="42"/>
      <c r="AX794" s="42"/>
      <c r="AY794" s="42"/>
      <c r="AZ794" s="42"/>
      <c r="BA794" s="42"/>
      <c r="BB794" s="42"/>
      <c r="BC794" s="42"/>
      <c r="BD794" s="42"/>
      <c r="BE794" s="42"/>
      <c r="BF794" s="42"/>
      <c r="BG794" s="42"/>
      <c r="BH794" s="42"/>
      <c r="BI794" s="42"/>
      <c r="BJ794" s="42"/>
      <c r="BK794" s="42"/>
      <c r="BL794" s="42"/>
      <c r="BM794" s="42"/>
      <c r="BN794" s="42"/>
      <c r="BO794" s="42"/>
      <c r="BP794" s="42"/>
      <c r="BQ794" s="42"/>
    </row>
    <row r="795" spans="1:69" s="41" customFormat="1" ht="12.75">
      <c r="A795" s="23"/>
      <c r="B795" s="23" t="s">
        <v>34</v>
      </c>
      <c r="C795" s="24" t="s">
        <v>1208</v>
      </c>
      <c r="D795" s="25" t="s">
        <v>95</v>
      </c>
      <c r="E795" s="26">
        <v>13.03</v>
      </c>
      <c r="F795" s="26">
        <v>13.6815</v>
      </c>
      <c r="G795" s="27">
        <v>15.04965</v>
      </c>
      <c r="H795" s="27">
        <v>17.1265017</v>
      </c>
      <c r="I795" s="28" t="s">
        <v>15</v>
      </c>
      <c r="J795" s="29">
        <f t="shared" si="729"/>
        <v>5</v>
      </c>
      <c r="K795" s="29">
        <f t="shared" si="730"/>
        <v>10.000000000000014</v>
      </c>
      <c r="L795" s="30">
        <f t="shared" si="731"/>
        <v>16.69006185</v>
      </c>
      <c r="M795" s="30">
        <f t="shared" si="732"/>
        <v>17.276998199999998</v>
      </c>
      <c r="N795" s="30">
        <f t="shared" si="733"/>
        <v>15.245295449999997</v>
      </c>
      <c r="O795" s="31">
        <f t="shared" si="734"/>
        <v>17.758587</v>
      </c>
      <c r="P795" s="31">
        <f t="shared" si="735"/>
        <v>18.962558999999995</v>
      </c>
      <c r="Q795" s="36">
        <f t="shared" si="736"/>
        <v>17.1265017</v>
      </c>
      <c r="R795" s="31">
        <f t="shared" si="737"/>
        <v>18.917410049999997</v>
      </c>
      <c r="S795" s="31">
        <f t="shared" si="738"/>
        <v>20.730892875</v>
      </c>
      <c r="T795" s="45"/>
      <c r="U795" s="32"/>
      <c r="V795" s="32"/>
      <c r="W795" s="20"/>
      <c r="X795" s="20"/>
      <c r="Y795" s="20"/>
      <c r="Z795" s="20"/>
      <c r="AA795" s="20"/>
      <c r="AB795" s="21"/>
      <c r="AC795" s="20"/>
      <c r="AD795" s="20"/>
      <c r="AE795" s="45"/>
      <c r="AF795" s="45"/>
      <c r="AG795" s="45"/>
      <c r="AH795" s="45"/>
      <c r="AI795" s="45"/>
      <c r="AJ795" s="45"/>
      <c r="AK795" s="35"/>
      <c r="AL795" s="42"/>
      <c r="AM795" s="42"/>
      <c r="AN795" s="42"/>
      <c r="AO795" s="42"/>
      <c r="AP795" s="42"/>
      <c r="AQ795" s="42"/>
      <c r="AR795" s="42"/>
      <c r="AS795" s="42"/>
      <c r="AT795" s="42"/>
      <c r="AU795" s="42"/>
      <c r="AV795" s="42"/>
      <c r="AW795" s="42"/>
      <c r="AX795" s="42"/>
      <c r="AY795" s="42"/>
      <c r="AZ795" s="42"/>
      <c r="BA795" s="42"/>
      <c r="BB795" s="42"/>
      <c r="BC795" s="42"/>
      <c r="BD795" s="42"/>
      <c r="BE795" s="42"/>
      <c r="BF795" s="42"/>
      <c r="BG795" s="42"/>
      <c r="BH795" s="42"/>
      <c r="BI795" s="42"/>
      <c r="BJ795" s="42"/>
      <c r="BK795" s="42"/>
      <c r="BL795" s="42"/>
      <c r="BM795" s="42"/>
      <c r="BN795" s="42"/>
      <c r="BO795" s="42"/>
      <c r="BP795" s="42"/>
      <c r="BQ795" s="42"/>
    </row>
    <row r="796" spans="1:69" s="41" customFormat="1" ht="12.75">
      <c r="A796" s="23"/>
      <c r="B796" s="23" t="s">
        <v>36</v>
      </c>
      <c r="C796" s="24" t="s">
        <v>1209</v>
      </c>
      <c r="D796" s="38"/>
      <c r="E796" s="26"/>
      <c r="F796" s="26"/>
      <c r="G796" s="27"/>
      <c r="H796" s="27"/>
      <c r="I796" s="18"/>
      <c r="J796" s="39"/>
      <c r="K796" s="39"/>
      <c r="L796" s="30"/>
      <c r="M796" s="30"/>
      <c r="N796" s="31"/>
      <c r="O796" s="31"/>
      <c r="P796" s="31"/>
      <c r="Q796" s="31"/>
      <c r="R796" s="31"/>
      <c r="S796" s="31"/>
      <c r="T796" s="19"/>
      <c r="U796" s="32"/>
      <c r="V796" s="32"/>
      <c r="W796" s="20"/>
      <c r="X796" s="20"/>
      <c r="Y796" s="20"/>
      <c r="Z796" s="20"/>
      <c r="AA796" s="20"/>
      <c r="AB796" s="21"/>
      <c r="AC796" s="20"/>
      <c r="AD796" s="20"/>
      <c r="AE796" s="45"/>
      <c r="AF796" s="45"/>
      <c r="AG796" s="45"/>
      <c r="AH796" s="45"/>
      <c r="AI796" s="45"/>
      <c r="AJ796" s="45"/>
      <c r="AK796" s="35"/>
      <c r="AL796" s="42"/>
      <c r="AM796" s="42"/>
      <c r="AN796" s="42"/>
      <c r="AO796" s="42"/>
      <c r="AP796" s="42"/>
      <c r="AQ796" s="42"/>
      <c r="AR796" s="42"/>
      <c r="AS796" s="42"/>
      <c r="AT796" s="42"/>
      <c r="AU796" s="42"/>
      <c r="AV796" s="42"/>
      <c r="AW796" s="42"/>
      <c r="AX796" s="42"/>
      <c r="AY796" s="42"/>
      <c r="AZ796" s="42"/>
      <c r="BA796" s="42"/>
      <c r="BB796" s="42"/>
      <c r="BC796" s="42"/>
      <c r="BD796" s="42"/>
      <c r="BE796" s="42"/>
      <c r="BF796" s="42"/>
      <c r="BG796" s="42"/>
      <c r="BH796" s="42"/>
      <c r="BI796" s="42"/>
      <c r="BJ796" s="42"/>
      <c r="BK796" s="42"/>
      <c r="BL796" s="42"/>
      <c r="BM796" s="42"/>
      <c r="BN796" s="42"/>
      <c r="BO796" s="42"/>
      <c r="BP796" s="42"/>
      <c r="BQ796" s="42"/>
    </row>
    <row r="797" spans="1:69" s="41" customFormat="1" ht="38.25">
      <c r="A797" s="23"/>
      <c r="B797" s="23" t="s">
        <v>38</v>
      </c>
      <c r="C797" s="24" t="s">
        <v>1210</v>
      </c>
      <c r="D797" s="25" t="s">
        <v>52</v>
      </c>
      <c r="E797" s="26">
        <v>0.89</v>
      </c>
      <c r="F797" s="26">
        <v>0.9345</v>
      </c>
      <c r="G797" s="27">
        <v>1.02795</v>
      </c>
      <c r="H797" s="27">
        <v>1.1698070999999999</v>
      </c>
      <c r="I797" s="28" t="s">
        <v>15</v>
      </c>
      <c r="J797" s="29">
        <f aca="true" t="shared" si="739" ref="J797:J798">(F797/E797*100)-100</f>
        <v>5</v>
      </c>
      <c r="K797" s="29">
        <f aca="true" t="shared" si="740" ref="K797:K798">(G797/F797*100)-100</f>
        <v>9.999999999999986</v>
      </c>
      <c r="L797" s="30">
        <f aca="true" t="shared" si="741" ref="L797:L798">+G797*1.109</f>
        <v>1.13999655</v>
      </c>
      <c r="M797" s="30">
        <f aca="true" t="shared" si="742" ref="M797:M798">+G797*1.148</f>
        <v>1.1800865999999999</v>
      </c>
      <c r="N797" s="30">
        <f aca="true" t="shared" si="743" ref="N797:N798">+G797*(100+(16.3-J797-K797))/100</f>
        <v>1.04131335</v>
      </c>
      <c r="O797" s="31">
        <f aca="true" t="shared" si="744" ref="O797:O798">+G797*(100+(33-J797-K797))/100</f>
        <v>1.212981</v>
      </c>
      <c r="P797" s="31">
        <f aca="true" t="shared" si="745" ref="P797:P798">+G797*(100+(67.5+14.5)/2-J797-K797)/100</f>
        <v>1.295217</v>
      </c>
      <c r="Q797" s="36">
        <f aca="true" t="shared" si="746" ref="Q797:Q798">+G797+(G797*0.5)*((67.5+14.5)/2-J797-K797)/100+(G797*0.5)*0.016</f>
        <v>1.1698070999999999</v>
      </c>
      <c r="R797" s="31">
        <f aca="true" t="shared" si="747" ref="R797:R798">+G797*(100+(40.7-J797-K797))/100</f>
        <v>1.29213315</v>
      </c>
      <c r="S797" s="31">
        <f aca="true" t="shared" si="748" ref="S797:S798">+G797+(G797*0.5)*(88.9-J797-K797)/100+(G797*0.5)*0.016</f>
        <v>1.416001125</v>
      </c>
      <c r="T797" s="45"/>
      <c r="U797" s="32"/>
      <c r="V797" s="32"/>
      <c r="W797" s="20"/>
      <c r="X797" s="20"/>
      <c r="Y797" s="20"/>
      <c r="Z797" s="20"/>
      <c r="AA797" s="20"/>
      <c r="AB797" s="21"/>
      <c r="AC797" s="20"/>
      <c r="AD797" s="20"/>
      <c r="AE797" s="45"/>
      <c r="AF797" s="45"/>
      <c r="AG797" s="45"/>
      <c r="AH797" s="45"/>
      <c r="AI797" s="45"/>
      <c r="AJ797" s="45"/>
      <c r="AK797" s="35"/>
      <c r="AL797" s="42"/>
      <c r="AM797" s="42"/>
      <c r="AN797" s="42"/>
      <c r="AO797" s="42"/>
      <c r="AP797" s="42"/>
      <c r="AQ797" s="42"/>
      <c r="AR797" s="42"/>
      <c r="AS797" s="42"/>
      <c r="AT797" s="42"/>
      <c r="AU797" s="42"/>
      <c r="AV797" s="42"/>
      <c r="AW797" s="42"/>
      <c r="AX797" s="42"/>
      <c r="AY797" s="42"/>
      <c r="AZ797" s="42"/>
      <c r="BA797" s="42"/>
      <c r="BB797" s="42"/>
      <c r="BC797" s="42"/>
      <c r="BD797" s="42"/>
      <c r="BE797" s="42"/>
      <c r="BF797" s="42"/>
      <c r="BG797" s="42"/>
      <c r="BH797" s="42"/>
      <c r="BI797" s="42"/>
      <c r="BJ797" s="42"/>
      <c r="BK797" s="42"/>
      <c r="BL797" s="42"/>
      <c r="BM797" s="42"/>
      <c r="BN797" s="42"/>
      <c r="BO797" s="42"/>
      <c r="BP797" s="42"/>
      <c r="BQ797" s="42"/>
    </row>
    <row r="798" spans="1:69" s="41" customFormat="1" ht="12.75">
      <c r="A798" s="23"/>
      <c r="B798" s="23" t="s">
        <v>40</v>
      </c>
      <c r="C798" s="24" t="s">
        <v>1211</v>
      </c>
      <c r="D798" s="25" t="s">
        <v>52</v>
      </c>
      <c r="E798" s="26">
        <v>3.37</v>
      </c>
      <c r="F798" s="26">
        <v>3.5385</v>
      </c>
      <c r="G798" s="27">
        <v>3.89235</v>
      </c>
      <c r="H798" s="27">
        <v>4.429494299999999</v>
      </c>
      <c r="I798" s="28" t="s">
        <v>15</v>
      </c>
      <c r="J798" s="29">
        <f t="shared" si="739"/>
        <v>5</v>
      </c>
      <c r="K798" s="29">
        <f t="shared" si="740"/>
        <v>10.000000000000014</v>
      </c>
      <c r="L798" s="30">
        <f t="shared" si="741"/>
        <v>4.31661615</v>
      </c>
      <c r="M798" s="30">
        <f t="shared" si="742"/>
        <v>4.468417799999999</v>
      </c>
      <c r="N798" s="30">
        <f t="shared" si="743"/>
        <v>3.9429505499999995</v>
      </c>
      <c r="O798" s="31">
        <f t="shared" si="744"/>
        <v>4.592973</v>
      </c>
      <c r="P798" s="31">
        <f t="shared" si="745"/>
        <v>4.904361</v>
      </c>
      <c r="Q798" s="36">
        <f t="shared" si="746"/>
        <v>4.429494299999999</v>
      </c>
      <c r="R798" s="31">
        <f t="shared" si="747"/>
        <v>4.8926839499999994</v>
      </c>
      <c r="S798" s="31">
        <f t="shared" si="748"/>
        <v>5.3617121249999995</v>
      </c>
      <c r="T798" s="45"/>
      <c r="U798" s="32"/>
      <c r="V798" s="32"/>
      <c r="W798" s="20"/>
      <c r="X798" s="20"/>
      <c r="Y798" s="20"/>
      <c r="Z798" s="20"/>
      <c r="AA798" s="20"/>
      <c r="AB798" s="21"/>
      <c r="AC798" s="20"/>
      <c r="AD798" s="20"/>
      <c r="AE798" s="18"/>
      <c r="AF798" s="18"/>
      <c r="AG798" s="18"/>
      <c r="AH798" s="18"/>
      <c r="AI798" s="18"/>
      <c r="AJ798" s="18"/>
      <c r="AK798" s="35"/>
      <c r="AL798" s="42"/>
      <c r="AM798" s="42"/>
      <c r="AN798" s="42"/>
      <c r="AO798" s="42"/>
      <c r="AP798" s="42"/>
      <c r="AQ798" s="42"/>
      <c r="AR798" s="42"/>
      <c r="AS798" s="42"/>
      <c r="AT798" s="42"/>
      <c r="AU798" s="42"/>
      <c r="AV798" s="42"/>
      <c r="AW798" s="42"/>
      <c r="AX798" s="42"/>
      <c r="AY798" s="42"/>
      <c r="AZ798" s="42"/>
      <c r="BA798" s="42"/>
      <c r="BB798" s="42"/>
      <c r="BC798" s="42"/>
      <c r="BD798" s="42"/>
      <c r="BE798" s="42"/>
      <c r="BF798" s="42"/>
      <c r="BG798" s="42"/>
      <c r="BH798" s="42"/>
      <c r="BI798" s="42"/>
      <c r="BJ798" s="42"/>
      <c r="BK798" s="42"/>
      <c r="BL798" s="42"/>
      <c r="BM798" s="42"/>
      <c r="BN798" s="42"/>
      <c r="BO798" s="42"/>
      <c r="BP798" s="42"/>
      <c r="BQ798" s="42"/>
    </row>
    <row r="799" spans="1:69" s="41" customFormat="1" ht="12.75">
      <c r="A799" s="23"/>
      <c r="B799" s="23" t="s">
        <v>104</v>
      </c>
      <c r="C799" s="24" t="s">
        <v>1212</v>
      </c>
      <c r="D799" s="38"/>
      <c r="E799" s="26"/>
      <c r="F799" s="26"/>
      <c r="G799" s="27"/>
      <c r="H799" s="27"/>
      <c r="I799" s="18"/>
      <c r="J799" s="39"/>
      <c r="K799" s="39"/>
      <c r="L799" s="30"/>
      <c r="M799" s="30"/>
      <c r="N799" s="31"/>
      <c r="O799" s="31"/>
      <c r="P799" s="31"/>
      <c r="Q799" s="31"/>
      <c r="R799" s="31"/>
      <c r="S799" s="31"/>
      <c r="T799" s="19"/>
      <c r="U799" s="32"/>
      <c r="V799" s="32"/>
      <c r="W799" s="20"/>
      <c r="X799" s="20"/>
      <c r="Y799" s="20"/>
      <c r="Z799" s="20"/>
      <c r="AA799" s="20"/>
      <c r="AB799" s="21"/>
      <c r="AC799" s="20"/>
      <c r="AD799" s="20"/>
      <c r="AE799" s="18"/>
      <c r="AF799" s="18"/>
      <c r="AG799" s="18"/>
      <c r="AH799" s="18"/>
      <c r="AI799" s="18"/>
      <c r="AJ799" s="18"/>
      <c r="AK799" s="35"/>
      <c r="AL799" s="42"/>
      <c r="AM799" s="42"/>
      <c r="AN799" s="42"/>
      <c r="AO799" s="42"/>
      <c r="AP799" s="42"/>
      <c r="AQ799" s="42"/>
      <c r="AR799" s="42"/>
      <c r="AS799" s="42"/>
      <c r="AT799" s="42"/>
      <c r="AU799" s="42"/>
      <c r="AV799" s="42"/>
      <c r="AW799" s="42"/>
      <c r="AX799" s="42"/>
      <c r="AY799" s="42"/>
      <c r="AZ799" s="42"/>
      <c r="BA799" s="42"/>
      <c r="BB799" s="42"/>
      <c r="BC799" s="42"/>
      <c r="BD799" s="42"/>
      <c r="BE799" s="42"/>
      <c r="BF799" s="42"/>
      <c r="BG799" s="42"/>
      <c r="BH799" s="42"/>
      <c r="BI799" s="42"/>
      <c r="BJ799" s="42"/>
      <c r="BK799" s="42"/>
      <c r="BL799" s="42"/>
      <c r="BM799" s="42"/>
      <c r="BN799" s="42"/>
      <c r="BO799" s="42"/>
      <c r="BP799" s="42"/>
      <c r="BQ799" s="42"/>
    </row>
    <row r="800" spans="1:69" s="41" customFormat="1" ht="12.75">
      <c r="A800" s="23"/>
      <c r="B800" s="23" t="s">
        <v>106</v>
      </c>
      <c r="C800" s="24" t="s">
        <v>1213</v>
      </c>
      <c r="D800" s="25" t="s">
        <v>95</v>
      </c>
      <c r="E800" s="26">
        <v>6.15</v>
      </c>
      <c r="F800" s="26">
        <v>6.4575</v>
      </c>
      <c r="G800" s="27">
        <v>7.10325</v>
      </c>
      <c r="H800" s="27">
        <v>7.788713625</v>
      </c>
      <c r="I800" s="28" t="s">
        <v>100</v>
      </c>
      <c r="J800" s="29">
        <f>(F800/E800*100)-100</f>
        <v>4.999999999999986</v>
      </c>
      <c r="K800" s="29">
        <f>(G800/F800*100)-100</f>
        <v>10.000000000000014</v>
      </c>
      <c r="L800" s="30">
        <f>+G800*1.109</f>
        <v>7.87750425</v>
      </c>
      <c r="M800" s="30">
        <f>+G800*1.148</f>
        <v>8.154530999999999</v>
      </c>
      <c r="N800" s="31">
        <f>+G800*(100+(16.3-J800-K800))/100</f>
        <v>7.19559225</v>
      </c>
      <c r="O800" s="31">
        <f>+G800*(100+(33-J800-K800))/100</f>
        <v>8.381835</v>
      </c>
      <c r="P800" s="31">
        <f>+G800*(100+(67.5+14.5)/2-J800-K800)/100</f>
        <v>8.950095</v>
      </c>
      <c r="Q800" s="31">
        <f>+G800+(G800*0.5)*((67.5+14.5)/2-J800-K800)/100+(G800*0.5)*0.016</f>
        <v>8.0834985</v>
      </c>
      <c r="R800" s="31">
        <f>+G800*(100+(40.7-J800-K800))/100</f>
        <v>8.92878525</v>
      </c>
      <c r="S800" s="31">
        <f>+G800+(G800*0.5)*(88.9-J800-K800)/100+(G800*0.5)*0.016</f>
        <v>9.784726874999999</v>
      </c>
      <c r="T800" s="36">
        <f>+N800*50/100+O800*50/100</f>
        <v>7.788713625</v>
      </c>
      <c r="U800" s="32"/>
      <c r="V800" s="32"/>
      <c r="W800" s="20"/>
      <c r="X800" s="20"/>
      <c r="Y800" s="20"/>
      <c r="Z800" s="20"/>
      <c r="AA800" s="20"/>
      <c r="AB800" s="21"/>
      <c r="AC800" s="20"/>
      <c r="AD800" s="20"/>
      <c r="AE800" s="18"/>
      <c r="AF800" s="18"/>
      <c r="AG800" s="18"/>
      <c r="AH800" s="18"/>
      <c r="AI800" s="18"/>
      <c r="AJ800" s="18"/>
      <c r="AK800" s="35"/>
      <c r="AL800" s="42"/>
      <c r="AM800" s="42"/>
      <c r="AN800" s="42"/>
      <c r="AO800" s="42"/>
      <c r="AP800" s="42"/>
      <c r="AQ800" s="42"/>
      <c r="AR800" s="42"/>
      <c r="AS800" s="42"/>
      <c r="AT800" s="42"/>
      <c r="AU800" s="42"/>
      <c r="AV800" s="42"/>
      <c r="AW800" s="42"/>
      <c r="AX800" s="42"/>
      <c r="AY800" s="42"/>
      <c r="AZ800" s="42"/>
      <c r="BA800" s="42"/>
      <c r="BB800" s="42"/>
      <c r="BC800" s="42"/>
      <c r="BD800" s="42"/>
      <c r="BE800" s="42"/>
      <c r="BF800" s="42"/>
      <c r="BG800" s="42"/>
      <c r="BH800" s="42"/>
      <c r="BI800" s="42"/>
      <c r="BJ800" s="42"/>
      <c r="BK800" s="42"/>
      <c r="BL800" s="42"/>
      <c r="BM800" s="42"/>
      <c r="BN800" s="42"/>
      <c r="BO800" s="42"/>
      <c r="BP800" s="42"/>
      <c r="BQ800" s="42"/>
    </row>
    <row r="801" spans="1:69" s="41" customFormat="1" ht="12.75">
      <c r="A801" s="23"/>
      <c r="B801" s="23" t="s">
        <v>107</v>
      </c>
      <c r="C801" s="24" t="s">
        <v>1214</v>
      </c>
      <c r="D801" s="38"/>
      <c r="E801" s="26"/>
      <c r="F801" s="26"/>
      <c r="G801" s="27"/>
      <c r="H801" s="27"/>
      <c r="I801" s="18"/>
      <c r="J801" s="39"/>
      <c r="K801" s="39"/>
      <c r="L801" s="30"/>
      <c r="M801" s="30"/>
      <c r="N801" s="31"/>
      <c r="O801" s="31"/>
      <c r="P801" s="31"/>
      <c r="Q801" s="31"/>
      <c r="R801" s="31"/>
      <c r="S801" s="31"/>
      <c r="T801" s="19"/>
      <c r="U801" s="32"/>
      <c r="V801" s="32"/>
      <c r="W801" s="20"/>
      <c r="X801" s="20"/>
      <c r="Y801" s="20"/>
      <c r="Z801" s="20"/>
      <c r="AA801" s="20"/>
      <c r="AB801" s="21"/>
      <c r="AC801" s="20"/>
      <c r="AD801" s="20"/>
      <c r="AE801" s="18"/>
      <c r="AF801" s="18"/>
      <c r="AG801" s="18"/>
      <c r="AH801" s="18"/>
      <c r="AI801" s="18"/>
      <c r="AJ801" s="18"/>
      <c r="AK801" s="35"/>
      <c r="AL801" s="42"/>
      <c r="AM801" s="42"/>
      <c r="AN801" s="42"/>
      <c r="AO801" s="42"/>
      <c r="AP801" s="42"/>
      <c r="AQ801" s="42"/>
      <c r="AR801" s="42"/>
      <c r="AS801" s="42"/>
      <c r="AT801" s="42"/>
      <c r="AU801" s="42"/>
      <c r="AV801" s="42"/>
      <c r="AW801" s="42"/>
      <c r="AX801" s="42"/>
      <c r="AY801" s="42"/>
      <c r="AZ801" s="42"/>
      <c r="BA801" s="42"/>
      <c r="BB801" s="42"/>
      <c r="BC801" s="42"/>
      <c r="BD801" s="42"/>
      <c r="BE801" s="42"/>
      <c r="BF801" s="42"/>
      <c r="BG801" s="42"/>
      <c r="BH801" s="42"/>
      <c r="BI801" s="42"/>
      <c r="BJ801" s="42"/>
      <c r="BK801" s="42"/>
      <c r="BL801" s="42"/>
      <c r="BM801" s="42"/>
      <c r="BN801" s="42"/>
      <c r="BO801" s="42"/>
      <c r="BP801" s="42"/>
      <c r="BQ801" s="42"/>
    </row>
    <row r="802" spans="1:69" s="41" customFormat="1" ht="12.75">
      <c r="A802" s="23"/>
      <c r="B802" s="23" t="s">
        <v>108</v>
      </c>
      <c r="C802" s="24" t="s">
        <v>1215</v>
      </c>
      <c r="D802" s="25" t="s">
        <v>95</v>
      </c>
      <c r="E802" s="26">
        <v>6.51</v>
      </c>
      <c r="F802" s="26">
        <v>6.8355</v>
      </c>
      <c r="G802" s="27">
        <v>7.51905</v>
      </c>
      <c r="H802" s="27">
        <v>8.244638324999999</v>
      </c>
      <c r="I802" s="28" t="s">
        <v>100</v>
      </c>
      <c r="J802" s="29">
        <f>(F802/E802*100)-100</f>
        <v>5</v>
      </c>
      <c r="K802" s="29">
        <f>(G802/F802*100)-100</f>
        <v>10.000000000000014</v>
      </c>
      <c r="L802" s="30">
        <f>+G802*1.109</f>
        <v>8.33862645</v>
      </c>
      <c r="M802" s="30">
        <f>+G802*1.148</f>
        <v>8.6318694</v>
      </c>
      <c r="N802" s="31">
        <f>+G802*(100+(16.3-J802-K802))/100</f>
        <v>7.616797649999999</v>
      </c>
      <c r="O802" s="31">
        <f>+G802*(100+(33-J802-K802))/100</f>
        <v>8.872478999999998</v>
      </c>
      <c r="P802" s="31">
        <f>+G802*(100+(67.5+14.5)/2-J802-K802)/100</f>
        <v>9.474003</v>
      </c>
      <c r="Q802" s="31">
        <f>+G802+(G802*0.5)*((67.5+14.5)/2-J802-K802)/100+(G802*0.5)*0.016</f>
        <v>8.5566789</v>
      </c>
      <c r="R802" s="31">
        <f>+G802*(100+(40.7-J802-K802))/100</f>
        <v>9.451445849999999</v>
      </c>
      <c r="S802" s="31">
        <f>+G802+(G802*0.5)*(88.9-J802-K802)/100+(G802*0.5)*0.016</f>
        <v>10.357491374999999</v>
      </c>
      <c r="T802" s="36">
        <f>+N802*50/100+O802*50/100</f>
        <v>8.244638324999999</v>
      </c>
      <c r="U802" s="32"/>
      <c r="V802" s="32"/>
      <c r="W802" s="20"/>
      <c r="X802" s="20"/>
      <c r="Y802" s="20"/>
      <c r="Z802" s="20"/>
      <c r="AA802" s="20"/>
      <c r="AB802" s="21"/>
      <c r="AC802" s="20"/>
      <c r="AD802" s="20"/>
      <c r="AE802" s="18"/>
      <c r="AF802" s="18"/>
      <c r="AG802" s="18"/>
      <c r="AH802" s="18"/>
      <c r="AI802" s="18"/>
      <c r="AJ802" s="18"/>
      <c r="AK802" s="35"/>
      <c r="AL802" s="42"/>
      <c r="AM802" s="42"/>
      <c r="AN802" s="42"/>
      <c r="AO802" s="42"/>
      <c r="AP802" s="42"/>
      <c r="AQ802" s="42"/>
      <c r="AR802" s="42"/>
      <c r="AS802" s="42"/>
      <c r="AT802" s="42"/>
      <c r="AU802" s="42"/>
      <c r="AV802" s="42"/>
      <c r="AW802" s="42"/>
      <c r="AX802" s="42"/>
      <c r="AY802" s="42"/>
      <c r="AZ802" s="42"/>
      <c r="BA802" s="42"/>
      <c r="BB802" s="42"/>
      <c r="BC802" s="42"/>
      <c r="BD802" s="42"/>
      <c r="BE802" s="42"/>
      <c r="BF802" s="42"/>
      <c r="BG802" s="42"/>
      <c r="BH802" s="42"/>
      <c r="BI802" s="42"/>
      <c r="BJ802" s="42"/>
      <c r="BK802" s="42"/>
      <c r="BL802" s="42"/>
      <c r="BM802" s="42"/>
      <c r="BN802" s="42"/>
      <c r="BO802" s="42"/>
      <c r="BP802" s="42"/>
      <c r="BQ802" s="42"/>
    </row>
    <row r="803" spans="1:69" s="41" customFormat="1" ht="12.75">
      <c r="A803" s="23"/>
      <c r="B803" s="23" t="s">
        <v>109</v>
      </c>
      <c r="C803" s="24" t="s">
        <v>1216</v>
      </c>
      <c r="D803" s="38"/>
      <c r="E803" s="26"/>
      <c r="F803" s="26"/>
      <c r="G803" s="27"/>
      <c r="H803" s="27"/>
      <c r="I803" s="18"/>
      <c r="J803" s="39"/>
      <c r="K803" s="39"/>
      <c r="L803" s="30"/>
      <c r="M803" s="30"/>
      <c r="N803" s="31"/>
      <c r="O803" s="31"/>
      <c r="P803" s="31"/>
      <c r="Q803" s="31"/>
      <c r="R803" s="31"/>
      <c r="S803" s="31"/>
      <c r="T803" s="19"/>
      <c r="U803" s="32"/>
      <c r="V803" s="32"/>
      <c r="W803" s="20"/>
      <c r="X803" s="20"/>
      <c r="Y803" s="20"/>
      <c r="Z803" s="20"/>
      <c r="AA803" s="20"/>
      <c r="AB803" s="21"/>
      <c r="AC803" s="20"/>
      <c r="AD803" s="20"/>
      <c r="AE803" s="18"/>
      <c r="AF803" s="18"/>
      <c r="AG803" s="18"/>
      <c r="AH803" s="18"/>
      <c r="AI803" s="18"/>
      <c r="AJ803" s="18"/>
      <c r="AK803" s="35"/>
      <c r="AL803" s="42"/>
      <c r="AM803" s="42"/>
      <c r="AN803" s="42"/>
      <c r="AO803" s="42"/>
      <c r="AP803" s="42"/>
      <c r="AQ803" s="42"/>
      <c r="AR803" s="42"/>
      <c r="AS803" s="42"/>
      <c r="AT803" s="42"/>
      <c r="AU803" s="42"/>
      <c r="AV803" s="42"/>
      <c r="AW803" s="42"/>
      <c r="AX803" s="42"/>
      <c r="AY803" s="42"/>
      <c r="AZ803" s="42"/>
      <c r="BA803" s="42"/>
      <c r="BB803" s="42"/>
      <c r="BC803" s="42"/>
      <c r="BD803" s="42"/>
      <c r="BE803" s="42"/>
      <c r="BF803" s="42"/>
      <c r="BG803" s="42"/>
      <c r="BH803" s="42"/>
      <c r="BI803" s="42"/>
      <c r="BJ803" s="42"/>
      <c r="BK803" s="42"/>
      <c r="BL803" s="42"/>
      <c r="BM803" s="42"/>
      <c r="BN803" s="42"/>
      <c r="BO803" s="42"/>
      <c r="BP803" s="42"/>
      <c r="BQ803" s="42"/>
    </row>
    <row r="804" spans="1:69" s="41" customFormat="1" ht="12.75">
      <c r="A804" s="23"/>
      <c r="B804" s="23" t="s">
        <v>110</v>
      </c>
      <c r="C804" s="24" t="s">
        <v>1217</v>
      </c>
      <c r="D804" s="25" t="s">
        <v>95</v>
      </c>
      <c r="E804" s="26">
        <v>10.57</v>
      </c>
      <c r="F804" s="26">
        <v>11.0985</v>
      </c>
      <c r="G804" s="27">
        <v>12.20835</v>
      </c>
      <c r="H804" s="27">
        <v>13.386455775</v>
      </c>
      <c r="I804" s="28" t="s">
        <v>100</v>
      </c>
      <c r="J804" s="29">
        <f aca="true" t="shared" si="749" ref="J804:J808">(F804/E804*100)-100</f>
        <v>4.999999999999986</v>
      </c>
      <c r="K804" s="29">
        <f aca="true" t="shared" si="750" ref="K804:K808">(G804/F804*100)-100</f>
        <v>10.000000000000014</v>
      </c>
      <c r="L804" s="30">
        <f aca="true" t="shared" si="751" ref="L804:L808">+G804*1.109</f>
        <v>13.53906015</v>
      </c>
      <c r="M804" s="30">
        <f aca="true" t="shared" si="752" ref="M804:M808">+G804*1.148</f>
        <v>14.015185799999998</v>
      </c>
      <c r="N804" s="31">
        <f aca="true" t="shared" si="753" ref="N804:N808">+G804*(100+(16.3-J804-K804))/100</f>
        <v>12.36705855</v>
      </c>
      <c r="O804" s="31">
        <f aca="true" t="shared" si="754" ref="O804:O808">+G804*(100+(33-J804-K804))/100</f>
        <v>14.405853</v>
      </c>
      <c r="P804" s="31">
        <f aca="true" t="shared" si="755" ref="P804:P808">+G804*(100+(67.5+14.5)/2-J804-K804)/100</f>
        <v>15.382520999999997</v>
      </c>
      <c r="Q804" s="31">
        <f aca="true" t="shared" si="756" ref="Q804:Q808">+G804+(G804*0.5)*((67.5+14.5)/2-J804-K804)/100+(G804*0.5)*0.016</f>
        <v>13.8931023</v>
      </c>
      <c r="R804" s="31">
        <f aca="true" t="shared" si="757" ref="R804:R808">+G804*(100+(40.7-J804-K804))/100</f>
        <v>15.34589595</v>
      </c>
      <c r="S804" s="31">
        <f aca="true" t="shared" si="758" ref="S804:S808">+G804+(G804*0.5)*(88.9-J804-K804)/100+(G804*0.5)*0.016</f>
        <v>16.817002125</v>
      </c>
      <c r="T804" s="36">
        <f aca="true" t="shared" si="759" ref="T804:T806">+N804*50/100+O804*50/100</f>
        <v>13.386455775</v>
      </c>
      <c r="U804" s="32"/>
      <c r="V804" s="32"/>
      <c r="W804" s="20"/>
      <c r="X804" s="20"/>
      <c r="Y804" s="20"/>
      <c r="Z804" s="20"/>
      <c r="AA804" s="20"/>
      <c r="AB804" s="21"/>
      <c r="AC804" s="20"/>
      <c r="AD804" s="20"/>
      <c r="AE804" s="18"/>
      <c r="AF804" s="18"/>
      <c r="AG804" s="18"/>
      <c r="AH804" s="18"/>
      <c r="AI804" s="18"/>
      <c r="AJ804" s="18"/>
      <c r="AK804" s="35"/>
      <c r="AL804" s="42"/>
      <c r="AM804" s="42"/>
      <c r="AN804" s="42"/>
      <c r="AO804" s="42"/>
      <c r="AP804" s="42"/>
      <c r="AQ804" s="42"/>
      <c r="AR804" s="42"/>
      <c r="AS804" s="42"/>
      <c r="AT804" s="42"/>
      <c r="AU804" s="42"/>
      <c r="AV804" s="42"/>
      <c r="AW804" s="42"/>
      <c r="AX804" s="42"/>
      <c r="AY804" s="42"/>
      <c r="AZ804" s="42"/>
      <c r="BA804" s="42"/>
      <c r="BB804" s="42"/>
      <c r="BC804" s="42"/>
      <c r="BD804" s="42"/>
      <c r="BE804" s="42"/>
      <c r="BF804" s="42"/>
      <c r="BG804" s="42"/>
      <c r="BH804" s="42"/>
      <c r="BI804" s="42"/>
      <c r="BJ804" s="42"/>
      <c r="BK804" s="42"/>
      <c r="BL804" s="42"/>
      <c r="BM804" s="42"/>
      <c r="BN804" s="42"/>
      <c r="BO804" s="42"/>
      <c r="BP804" s="42"/>
      <c r="BQ804" s="42"/>
    </row>
    <row r="805" spans="1:69" s="41" customFormat="1" ht="12.75">
      <c r="A805" s="23"/>
      <c r="B805" s="23" t="s">
        <v>112</v>
      </c>
      <c r="C805" s="24" t="s">
        <v>1218</v>
      </c>
      <c r="D805" s="25" t="s">
        <v>95</v>
      </c>
      <c r="E805" s="26">
        <v>13.75</v>
      </c>
      <c r="F805" s="26">
        <v>14.4375</v>
      </c>
      <c r="G805" s="27">
        <v>15.88125</v>
      </c>
      <c r="H805" s="27">
        <v>17.413790625</v>
      </c>
      <c r="I805" s="28" t="s">
        <v>100</v>
      </c>
      <c r="J805" s="29">
        <f t="shared" si="749"/>
        <v>5</v>
      </c>
      <c r="K805" s="29">
        <f t="shared" si="750"/>
        <v>9.999999999999986</v>
      </c>
      <c r="L805" s="30">
        <f t="shared" si="751"/>
        <v>17.61230625</v>
      </c>
      <c r="M805" s="30">
        <f t="shared" si="752"/>
        <v>18.231675</v>
      </c>
      <c r="N805" s="31">
        <f t="shared" si="753"/>
        <v>16.08770625</v>
      </c>
      <c r="O805" s="31">
        <f t="shared" si="754"/>
        <v>18.739875</v>
      </c>
      <c r="P805" s="31">
        <f t="shared" si="755"/>
        <v>20.010375</v>
      </c>
      <c r="Q805" s="31">
        <f t="shared" si="756"/>
        <v>18.072862500000003</v>
      </c>
      <c r="R805" s="31">
        <f t="shared" si="757"/>
        <v>19.96273125</v>
      </c>
      <c r="S805" s="31">
        <f t="shared" si="758"/>
        <v>21.876421875000002</v>
      </c>
      <c r="T805" s="36">
        <f t="shared" si="759"/>
        <v>17.413790625</v>
      </c>
      <c r="U805" s="32"/>
      <c r="V805" s="32"/>
      <c r="W805" s="20"/>
      <c r="X805" s="20"/>
      <c r="Y805" s="20"/>
      <c r="Z805" s="20"/>
      <c r="AA805" s="20"/>
      <c r="AB805" s="21"/>
      <c r="AC805" s="20"/>
      <c r="AD805" s="20"/>
      <c r="AE805" s="18"/>
      <c r="AF805" s="18"/>
      <c r="AG805" s="18"/>
      <c r="AH805" s="18"/>
      <c r="AI805" s="18"/>
      <c r="AJ805" s="18"/>
      <c r="AK805" s="35"/>
      <c r="AL805" s="42"/>
      <c r="AM805" s="42"/>
      <c r="AN805" s="42"/>
      <c r="AO805" s="42"/>
      <c r="AP805" s="42"/>
      <c r="AQ805" s="42"/>
      <c r="AR805" s="42"/>
      <c r="AS805" s="42"/>
      <c r="AT805" s="42"/>
      <c r="AU805" s="42"/>
      <c r="AV805" s="42"/>
      <c r="AW805" s="42"/>
      <c r="AX805" s="42"/>
      <c r="AY805" s="42"/>
      <c r="AZ805" s="42"/>
      <c r="BA805" s="42"/>
      <c r="BB805" s="42"/>
      <c r="BC805" s="42"/>
      <c r="BD805" s="42"/>
      <c r="BE805" s="42"/>
      <c r="BF805" s="42"/>
      <c r="BG805" s="42"/>
      <c r="BH805" s="42"/>
      <c r="BI805" s="42"/>
      <c r="BJ805" s="42"/>
      <c r="BK805" s="42"/>
      <c r="BL805" s="42"/>
      <c r="BM805" s="42"/>
      <c r="BN805" s="42"/>
      <c r="BO805" s="42"/>
      <c r="BP805" s="42"/>
      <c r="BQ805" s="42"/>
    </row>
    <row r="806" spans="1:69" s="41" customFormat="1" ht="25.5">
      <c r="A806" s="23"/>
      <c r="B806" s="23" t="s">
        <v>114</v>
      </c>
      <c r="C806" s="24" t="s">
        <v>1219</v>
      </c>
      <c r="D806" s="25" t="s">
        <v>33</v>
      </c>
      <c r="E806" s="26">
        <v>0.48</v>
      </c>
      <c r="F806" s="26">
        <v>0.504</v>
      </c>
      <c r="G806" s="27">
        <v>0.5544</v>
      </c>
      <c r="H806" s="27">
        <v>0.6078995999999999</v>
      </c>
      <c r="I806" s="28" t="s">
        <v>100</v>
      </c>
      <c r="J806" s="29">
        <f t="shared" si="749"/>
        <v>5</v>
      </c>
      <c r="K806" s="29">
        <f t="shared" si="750"/>
        <v>10.000000000000014</v>
      </c>
      <c r="L806" s="30">
        <f t="shared" si="751"/>
        <v>0.6148296</v>
      </c>
      <c r="M806" s="30">
        <f t="shared" si="752"/>
        <v>0.6364512</v>
      </c>
      <c r="N806" s="31">
        <f t="shared" si="753"/>
        <v>0.5616071999999999</v>
      </c>
      <c r="O806" s="31">
        <f t="shared" si="754"/>
        <v>0.6541919999999999</v>
      </c>
      <c r="P806" s="31">
        <f t="shared" si="755"/>
        <v>0.6985439999999999</v>
      </c>
      <c r="Q806" s="31">
        <f t="shared" si="756"/>
        <v>0.6309071999999999</v>
      </c>
      <c r="R806" s="31">
        <f t="shared" si="757"/>
        <v>0.6968808</v>
      </c>
      <c r="S806" s="31">
        <f t="shared" si="758"/>
        <v>0.763686</v>
      </c>
      <c r="T806" s="36">
        <f t="shared" si="759"/>
        <v>0.6078995999999999</v>
      </c>
      <c r="U806" s="32"/>
      <c r="V806" s="32"/>
      <c r="W806" s="20"/>
      <c r="X806" s="20"/>
      <c r="Y806" s="20"/>
      <c r="Z806" s="20"/>
      <c r="AA806" s="20"/>
      <c r="AB806" s="21"/>
      <c r="AC806" s="20"/>
      <c r="AD806" s="20"/>
      <c r="AE806" s="18"/>
      <c r="AF806" s="18"/>
      <c r="AG806" s="18"/>
      <c r="AH806" s="18"/>
      <c r="AI806" s="18"/>
      <c r="AJ806" s="18"/>
      <c r="AK806" s="35"/>
      <c r="AL806" s="42"/>
      <c r="AM806" s="42"/>
      <c r="AN806" s="42"/>
      <c r="AO806" s="42"/>
      <c r="AP806" s="42"/>
      <c r="AQ806" s="42"/>
      <c r="AR806" s="42"/>
      <c r="AS806" s="42"/>
      <c r="AT806" s="42"/>
      <c r="AU806" s="42"/>
      <c r="AV806" s="42"/>
      <c r="AW806" s="42"/>
      <c r="AX806" s="42"/>
      <c r="AY806" s="42"/>
      <c r="AZ806" s="42"/>
      <c r="BA806" s="42"/>
      <c r="BB806" s="42"/>
      <c r="BC806" s="42"/>
      <c r="BD806" s="42"/>
      <c r="BE806" s="42"/>
      <c r="BF806" s="42"/>
      <c r="BG806" s="42"/>
      <c r="BH806" s="42"/>
      <c r="BI806" s="42"/>
      <c r="BJ806" s="42"/>
      <c r="BK806" s="42"/>
      <c r="BL806" s="42"/>
      <c r="BM806" s="42"/>
      <c r="BN806" s="42"/>
      <c r="BO806" s="42"/>
      <c r="BP806" s="42"/>
      <c r="BQ806" s="42"/>
    </row>
    <row r="807" spans="1:69" s="41" customFormat="1" ht="38.25">
      <c r="A807" s="23"/>
      <c r="B807" s="23" t="s">
        <v>116</v>
      </c>
      <c r="C807" s="24" t="s">
        <v>1220</v>
      </c>
      <c r="D807" s="25" t="s">
        <v>33</v>
      </c>
      <c r="E807" s="26">
        <v>0.67</v>
      </c>
      <c r="F807" s="26">
        <v>0.7035</v>
      </c>
      <c r="G807" s="27">
        <v>0.77385</v>
      </c>
      <c r="H807" s="27">
        <v>0.8806413000000001</v>
      </c>
      <c r="I807" s="28" t="s">
        <v>15</v>
      </c>
      <c r="J807" s="29">
        <f t="shared" si="749"/>
        <v>5</v>
      </c>
      <c r="K807" s="29">
        <f t="shared" si="750"/>
        <v>10.000000000000014</v>
      </c>
      <c r="L807" s="30">
        <f t="shared" si="751"/>
        <v>0.85819965</v>
      </c>
      <c r="M807" s="30">
        <f t="shared" si="752"/>
        <v>0.8883797999999999</v>
      </c>
      <c r="N807" s="30">
        <f t="shared" si="753"/>
        <v>0.7839100499999999</v>
      </c>
      <c r="O807" s="31">
        <f t="shared" si="754"/>
        <v>0.9131429999999999</v>
      </c>
      <c r="P807" s="31">
        <f t="shared" si="755"/>
        <v>0.975051</v>
      </c>
      <c r="Q807" s="36">
        <f t="shared" si="756"/>
        <v>0.8806413000000001</v>
      </c>
      <c r="R807" s="31">
        <f t="shared" si="757"/>
        <v>0.9727294499999999</v>
      </c>
      <c r="S807" s="31">
        <f t="shared" si="758"/>
        <v>1.065978375</v>
      </c>
      <c r="T807" s="45"/>
      <c r="U807" s="32"/>
      <c r="V807" s="32"/>
      <c r="W807" s="20"/>
      <c r="X807" s="20"/>
      <c r="Y807" s="20"/>
      <c r="Z807" s="20"/>
      <c r="AA807" s="20"/>
      <c r="AB807" s="21"/>
      <c r="AC807" s="20"/>
      <c r="AD807" s="20"/>
      <c r="AE807" s="18"/>
      <c r="AF807" s="18"/>
      <c r="AG807" s="18"/>
      <c r="AH807" s="18"/>
      <c r="AI807" s="18"/>
      <c r="AJ807" s="18"/>
      <c r="AK807" s="35"/>
      <c r="AL807" s="42"/>
      <c r="AM807" s="42"/>
      <c r="AN807" s="42"/>
      <c r="AO807" s="42"/>
      <c r="AP807" s="42"/>
      <c r="AQ807" s="42"/>
      <c r="AR807" s="42"/>
      <c r="AS807" s="42"/>
      <c r="AT807" s="42"/>
      <c r="AU807" s="42"/>
      <c r="AV807" s="42"/>
      <c r="AW807" s="42"/>
      <c r="AX807" s="42"/>
      <c r="AY807" s="42"/>
      <c r="AZ807" s="42"/>
      <c r="BA807" s="42"/>
      <c r="BB807" s="42"/>
      <c r="BC807" s="42"/>
      <c r="BD807" s="42"/>
      <c r="BE807" s="42"/>
      <c r="BF807" s="42"/>
      <c r="BG807" s="42"/>
      <c r="BH807" s="42"/>
      <c r="BI807" s="42"/>
      <c r="BJ807" s="42"/>
      <c r="BK807" s="42"/>
      <c r="BL807" s="42"/>
      <c r="BM807" s="42"/>
      <c r="BN807" s="42"/>
      <c r="BO807" s="42"/>
      <c r="BP807" s="42"/>
      <c r="BQ807" s="42"/>
    </row>
    <row r="808" spans="1:69" s="41" customFormat="1" ht="38.25">
      <c r="A808" s="23"/>
      <c r="B808" s="23" t="s">
        <v>118</v>
      </c>
      <c r="C808" s="24" t="s">
        <v>1221</v>
      </c>
      <c r="D808" s="25" t="s">
        <v>95</v>
      </c>
      <c r="E808" s="26">
        <v>15.79</v>
      </c>
      <c r="F808" s="26">
        <v>16.5795</v>
      </c>
      <c r="G808" s="27">
        <v>18.23745</v>
      </c>
      <c r="H808" s="27">
        <v>19.997363924999995</v>
      </c>
      <c r="I808" s="28" t="s">
        <v>100</v>
      </c>
      <c r="J808" s="29">
        <f t="shared" si="749"/>
        <v>5</v>
      </c>
      <c r="K808" s="29">
        <f t="shared" si="750"/>
        <v>10.000000000000014</v>
      </c>
      <c r="L808" s="30">
        <f t="shared" si="751"/>
        <v>20.22533205</v>
      </c>
      <c r="M808" s="30">
        <f t="shared" si="752"/>
        <v>20.936592599999997</v>
      </c>
      <c r="N808" s="31">
        <f t="shared" si="753"/>
        <v>18.474536849999996</v>
      </c>
      <c r="O808" s="31">
        <f t="shared" si="754"/>
        <v>21.520190999999997</v>
      </c>
      <c r="P808" s="31">
        <f t="shared" si="755"/>
        <v>22.979186999999996</v>
      </c>
      <c r="Q808" s="31">
        <f t="shared" si="756"/>
        <v>20.754218099999996</v>
      </c>
      <c r="R808" s="31">
        <f t="shared" si="757"/>
        <v>22.924474649999997</v>
      </c>
      <c r="S808" s="31">
        <f t="shared" si="758"/>
        <v>25.122087375</v>
      </c>
      <c r="T808" s="36">
        <f>+N808*50/100+O808*50/100</f>
        <v>19.997363924999995</v>
      </c>
      <c r="U808" s="32"/>
      <c r="V808" s="32"/>
      <c r="W808" s="20"/>
      <c r="X808" s="20"/>
      <c r="Y808" s="20"/>
      <c r="Z808" s="20"/>
      <c r="AA808" s="20"/>
      <c r="AB808" s="21"/>
      <c r="AC808" s="20"/>
      <c r="AD808" s="20"/>
      <c r="AE808" s="18"/>
      <c r="AF808" s="18"/>
      <c r="AG808" s="18"/>
      <c r="AH808" s="18"/>
      <c r="AI808" s="18"/>
      <c r="AJ808" s="18"/>
      <c r="AK808" s="35"/>
      <c r="AL808" s="42"/>
      <c r="AM808" s="42"/>
      <c r="AN808" s="42"/>
      <c r="AO808" s="42"/>
      <c r="AP808" s="42"/>
      <c r="AQ808" s="42"/>
      <c r="AR808" s="42"/>
      <c r="AS808" s="42"/>
      <c r="AT808" s="42"/>
      <c r="AU808" s="42"/>
      <c r="AV808" s="42"/>
      <c r="AW808" s="42"/>
      <c r="AX808" s="42"/>
      <c r="AY808" s="42"/>
      <c r="AZ808" s="42"/>
      <c r="BA808" s="42"/>
      <c r="BB808" s="42"/>
      <c r="BC808" s="42"/>
      <c r="BD808" s="42"/>
      <c r="BE808" s="42"/>
      <c r="BF808" s="42"/>
      <c r="BG808" s="42"/>
      <c r="BH808" s="42"/>
      <c r="BI808" s="42"/>
      <c r="BJ808" s="42"/>
      <c r="BK808" s="42"/>
      <c r="BL808" s="42"/>
      <c r="BM808" s="42"/>
      <c r="BN808" s="42"/>
      <c r="BO808" s="42"/>
      <c r="BP808" s="42"/>
      <c r="BQ808" s="42"/>
    </row>
    <row r="809" spans="1:69" s="41" customFormat="1" ht="12.75">
      <c r="A809" s="23"/>
      <c r="B809" s="23" t="s">
        <v>120</v>
      </c>
      <c r="C809" s="24" t="s">
        <v>1222</v>
      </c>
      <c r="D809" s="38"/>
      <c r="E809" s="26"/>
      <c r="F809" s="26"/>
      <c r="G809" s="27"/>
      <c r="H809" s="27"/>
      <c r="I809" s="18"/>
      <c r="J809" s="39"/>
      <c r="K809" s="39"/>
      <c r="L809" s="30"/>
      <c r="M809" s="30"/>
      <c r="N809" s="31"/>
      <c r="O809" s="31"/>
      <c r="P809" s="31"/>
      <c r="Q809" s="31"/>
      <c r="R809" s="31"/>
      <c r="S809" s="31"/>
      <c r="T809" s="19"/>
      <c r="U809" s="32"/>
      <c r="V809" s="32"/>
      <c r="W809" s="20"/>
      <c r="X809" s="20"/>
      <c r="Y809" s="20"/>
      <c r="Z809" s="20"/>
      <c r="AA809" s="20"/>
      <c r="AB809" s="21"/>
      <c r="AC809" s="20"/>
      <c r="AD809" s="20"/>
      <c r="AE809" s="18"/>
      <c r="AF809" s="18"/>
      <c r="AG809" s="18"/>
      <c r="AH809" s="18"/>
      <c r="AI809" s="18"/>
      <c r="AJ809" s="18"/>
      <c r="AK809" s="35"/>
      <c r="AL809" s="42"/>
      <c r="AM809" s="42"/>
      <c r="AN809" s="42"/>
      <c r="AO809" s="42"/>
      <c r="AP809" s="42"/>
      <c r="AQ809" s="42"/>
      <c r="AR809" s="42"/>
      <c r="AS809" s="42"/>
      <c r="AT809" s="42"/>
      <c r="AU809" s="42"/>
      <c r="AV809" s="42"/>
      <c r="AW809" s="42"/>
      <c r="AX809" s="42"/>
      <c r="AY809" s="42"/>
      <c r="AZ809" s="42"/>
      <c r="BA809" s="42"/>
      <c r="BB809" s="42"/>
      <c r="BC809" s="42"/>
      <c r="BD809" s="42"/>
      <c r="BE809" s="42"/>
      <c r="BF809" s="42"/>
      <c r="BG809" s="42"/>
      <c r="BH809" s="42"/>
      <c r="BI809" s="42"/>
      <c r="BJ809" s="42"/>
      <c r="BK809" s="42"/>
      <c r="BL809" s="42"/>
      <c r="BM809" s="42"/>
      <c r="BN809" s="42"/>
      <c r="BO809" s="42"/>
      <c r="BP809" s="42"/>
      <c r="BQ809" s="42"/>
    </row>
    <row r="810" spans="1:69" s="41" customFormat="1" ht="38.25">
      <c r="A810" s="23"/>
      <c r="B810" s="23" t="s">
        <v>121</v>
      </c>
      <c r="C810" s="24" t="s">
        <v>1223</v>
      </c>
      <c r="D810" s="25" t="s">
        <v>33</v>
      </c>
      <c r="E810" s="26">
        <v>1.02</v>
      </c>
      <c r="F810" s="26">
        <v>1.071</v>
      </c>
      <c r="G810" s="27">
        <v>1.1781</v>
      </c>
      <c r="H810" s="27">
        <v>1.2917866499999997</v>
      </c>
      <c r="I810" s="28" t="s">
        <v>100</v>
      </c>
      <c r="J810" s="29">
        <f aca="true" t="shared" si="760" ref="J810:J811">(F810/E810*100)-100</f>
        <v>5</v>
      </c>
      <c r="K810" s="29">
        <f aca="true" t="shared" si="761" ref="K810:K811">(G810/F810*100)-100</f>
        <v>10.000000000000014</v>
      </c>
      <c r="L810" s="30">
        <f aca="true" t="shared" si="762" ref="L810:L811">+G810*1.109</f>
        <v>1.3065129</v>
      </c>
      <c r="M810" s="30">
        <f aca="true" t="shared" si="763" ref="M810:M811">+G810*1.148</f>
        <v>1.3524587999999997</v>
      </c>
      <c r="N810" s="31">
        <f aca="true" t="shared" si="764" ref="N810:N811">+G810*(100+(16.3-J810-K810))/100</f>
        <v>1.1934152999999998</v>
      </c>
      <c r="O810" s="31">
        <f aca="true" t="shared" si="765" ref="O810:O811">+G810*(100+(33-J810-K810))/100</f>
        <v>1.3901579999999998</v>
      </c>
      <c r="P810" s="31">
        <f aca="true" t="shared" si="766" ref="P810:P811">+G810*(100+(67.5+14.5)/2-J810-K810)/100</f>
        <v>1.4844059999999997</v>
      </c>
      <c r="Q810" s="31">
        <f aca="true" t="shared" si="767" ref="Q810:Q811">+G810+(G810*0.5)*((67.5+14.5)/2-J810-K810)/100+(G810*0.5)*0.016</f>
        <v>1.3406777999999997</v>
      </c>
      <c r="R810" s="31">
        <f aca="true" t="shared" si="768" ref="R810:R811">+G810*(100+(40.7-J810-K810))/100</f>
        <v>1.4808716999999998</v>
      </c>
      <c r="S810" s="31">
        <f aca="true" t="shared" si="769" ref="S810:S811">+G810+(G810*0.5)*(88.9-J810-K810)/100+(G810*0.5)*0.016</f>
        <v>1.6228327499999997</v>
      </c>
      <c r="T810" s="36">
        <f aca="true" t="shared" si="770" ref="T810:T811">+N810*50/100+O810*50/100</f>
        <v>1.2917866499999997</v>
      </c>
      <c r="U810" s="32"/>
      <c r="V810" s="32"/>
      <c r="W810" s="20"/>
      <c r="X810" s="20"/>
      <c r="Y810" s="20"/>
      <c r="Z810" s="20"/>
      <c r="AA810" s="20"/>
      <c r="AB810" s="21"/>
      <c r="AC810" s="20"/>
      <c r="AD810" s="20"/>
      <c r="AE810" s="18"/>
      <c r="AF810" s="18"/>
      <c r="AG810" s="18"/>
      <c r="AH810" s="18"/>
      <c r="AI810" s="18"/>
      <c r="AJ810" s="18"/>
      <c r="AK810" s="35"/>
      <c r="AL810" s="42"/>
      <c r="AM810" s="42"/>
      <c r="AN810" s="42"/>
      <c r="AO810" s="42"/>
      <c r="AP810" s="42"/>
      <c r="AQ810" s="42"/>
      <c r="AR810" s="42"/>
      <c r="AS810" s="42"/>
      <c r="AT810" s="42"/>
      <c r="AU810" s="42"/>
      <c r="AV810" s="42"/>
      <c r="AW810" s="42"/>
      <c r="AX810" s="42"/>
      <c r="AY810" s="42"/>
      <c r="AZ810" s="42"/>
      <c r="BA810" s="42"/>
      <c r="BB810" s="42"/>
      <c r="BC810" s="42"/>
      <c r="BD810" s="42"/>
      <c r="BE810" s="42"/>
      <c r="BF810" s="42"/>
      <c r="BG810" s="42"/>
      <c r="BH810" s="42"/>
      <c r="BI810" s="42"/>
      <c r="BJ810" s="42"/>
      <c r="BK810" s="42"/>
      <c r="BL810" s="42"/>
      <c r="BM810" s="42"/>
      <c r="BN810" s="42"/>
      <c r="BO810" s="42"/>
      <c r="BP810" s="42"/>
      <c r="BQ810" s="42"/>
    </row>
    <row r="811" spans="1:69" s="41" customFormat="1" ht="12.75">
      <c r="A811" s="23"/>
      <c r="B811" s="23" t="s">
        <v>122</v>
      </c>
      <c r="C811" s="24" t="s">
        <v>1224</v>
      </c>
      <c r="D811" s="25" t="s">
        <v>33</v>
      </c>
      <c r="E811" s="26">
        <v>1.19</v>
      </c>
      <c r="F811" s="26">
        <v>1.2495</v>
      </c>
      <c r="G811" s="27">
        <v>1.37445</v>
      </c>
      <c r="H811" s="27">
        <v>1.507084425</v>
      </c>
      <c r="I811" s="28" t="s">
        <v>100</v>
      </c>
      <c r="J811" s="29">
        <f t="shared" si="760"/>
        <v>5</v>
      </c>
      <c r="K811" s="29">
        <f t="shared" si="761"/>
        <v>9.999999999999986</v>
      </c>
      <c r="L811" s="30">
        <f t="shared" si="762"/>
        <v>1.52426505</v>
      </c>
      <c r="M811" s="30">
        <f t="shared" si="763"/>
        <v>1.5778685999999997</v>
      </c>
      <c r="N811" s="31">
        <f t="shared" si="764"/>
        <v>1.39231785</v>
      </c>
      <c r="O811" s="31">
        <f t="shared" si="765"/>
        <v>1.6218510000000002</v>
      </c>
      <c r="P811" s="31">
        <f t="shared" si="766"/>
        <v>1.731807</v>
      </c>
      <c r="Q811" s="31">
        <f t="shared" si="767"/>
        <v>1.5641241000000001</v>
      </c>
      <c r="R811" s="31">
        <f t="shared" si="768"/>
        <v>1.7276836500000001</v>
      </c>
      <c r="S811" s="31">
        <f t="shared" si="769"/>
        <v>1.893304875</v>
      </c>
      <c r="T811" s="36">
        <f t="shared" si="770"/>
        <v>1.507084425</v>
      </c>
      <c r="U811" s="32"/>
      <c r="V811" s="32"/>
      <c r="W811" s="20"/>
      <c r="X811" s="20"/>
      <c r="Y811" s="20"/>
      <c r="Z811" s="20"/>
      <c r="AA811" s="20"/>
      <c r="AB811" s="21"/>
      <c r="AC811" s="20"/>
      <c r="AD811" s="20"/>
      <c r="AE811" s="18"/>
      <c r="AF811" s="18"/>
      <c r="AG811" s="18"/>
      <c r="AH811" s="18"/>
      <c r="AI811" s="18"/>
      <c r="AJ811" s="18"/>
      <c r="AK811" s="35"/>
      <c r="AL811" s="42"/>
      <c r="AM811" s="42"/>
      <c r="AN811" s="42"/>
      <c r="AO811" s="42"/>
      <c r="AP811" s="42"/>
      <c r="AQ811" s="42"/>
      <c r="AR811" s="42"/>
      <c r="AS811" s="42"/>
      <c r="AT811" s="42"/>
      <c r="AU811" s="42"/>
      <c r="AV811" s="42"/>
      <c r="AW811" s="42"/>
      <c r="AX811" s="42"/>
      <c r="AY811" s="42"/>
      <c r="AZ811" s="42"/>
      <c r="BA811" s="42"/>
      <c r="BB811" s="42"/>
      <c r="BC811" s="42"/>
      <c r="BD811" s="42"/>
      <c r="BE811" s="42"/>
      <c r="BF811" s="42"/>
      <c r="BG811" s="42"/>
      <c r="BH811" s="42"/>
      <c r="BI811" s="42"/>
      <c r="BJ811" s="42"/>
      <c r="BK811" s="42"/>
      <c r="BL811" s="42"/>
      <c r="BM811" s="42"/>
      <c r="BN811" s="42"/>
      <c r="BO811" s="42"/>
      <c r="BP811" s="42"/>
      <c r="BQ811" s="42"/>
    </row>
    <row r="812" spans="1:69" s="41" customFormat="1" ht="12.75">
      <c r="A812" s="23"/>
      <c r="B812" s="23" t="s">
        <v>123</v>
      </c>
      <c r="C812" s="24" t="s">
        <v>1225</v>
      </c>
      <c r="D812" s="38"/>
      <c r="E812" s="26"/>
      <c r="F812" s="26"/>
      <c r="G812" s="27"/>
      <c r="H812" s="27"/>
      <c r="I812" s="18"/>
      <c r="J812" s="39"/>
      <c r="K812" s="39"/>
      <c r="L812" s="30"/>
      <c r="M812" s="30"/>
      <c r="N812" s="31"/>
      <c r="O812" s="31"/>
      <c r="P812" s="31"/>
      <c r="Q812" s="31"/>
      <c r="R812" s="31"/>
      <c r="S812" s="31"/>
      <c r="T812" s="19"/>
      <c r="U812" s="32"/>
      <c r="V812" s="32"/>
      <c r="W812" s="20"/>
      <c r="X812" s="20"/>
      <c r="Y812" s="20"/>
      <c r="Z812" s="20"/>
      <c r="AA812" s="20"/>
      <c r="AB812" s="21"/>
      <c r="AC812" s="20"/>
      <c r="AD812" s="20"/>
      <c r="AE812" s="18"/>
      <c r="AF812" s="18"/>
      <c r="AG812" s="18"/>
      <c r="AH812" s="18"/>
      <c r="AI812" s="18"/>
      <c r="AJ812" s="18"/>
      <c r="AK812" s="35"/>
      <c r="AL812" s="42"/>
      <c r="AM812" s="42"/>
      <c r="AN812" s="42"/>
      <c r="AO812" s="42"/>
      <c r="AP812" s="42"/>
      <c r="AQ812" s="42"/>
      <c r="AR812" s="42"/>
      <c r="AS812" s="42"/>
      <c r="AT812" s="42"/>
      <c r="AU812" s="42"/>
      <c r="AV812" s="42"/>
      <c r="AW812" s="42"/>
      <c r="AX812" s="42"/>
      <c r="AY812" s="42"/>
      <c r="AZ812" s="42"/>
      <c r="BA812" s="42"/>
      <c r="BB812" s="42"/>
      <c r="BC812" s="42"/>
      <c r="BD812" s="42"/>
      <c r="BE812" s="42"/>
      <c r="BF812" s="42"/>
      <c r="BG812" s="42"/>
      <c r="BH812" s="42"/>
      <c r="BI812" s="42"/>
      <c r="BJ812" s="42"/>
      <c r="BK812" s="42"/>
      <c r="BL812" s="42"/>
      <c r="BM812" s="42"/>
      <c r="BN812" s="42"/>
      <c r="BO812" s="42"/>
      <c r="BP812" s="42"/>
      <c r="BQ812" s="42"/>
    </row>
    <row r="813" spans="1:69" s="41" customFormat="1" ht="25.5">
      <c r="A813" s="23"/>
      <c r="B813" s="23" t="s">
        <v>124</v>
      </c>
      <c r="C813" s="24" t="s">
        <v>1226</v>
      </c>
      <c r="D813" s="25" t="s">
        <v>982</v>
      </c>
      <c r="E813" s="26">
        <v>1.52</v>
      </c>
      <c r="F813" s="26">
        <v>1.596</v>
      </c>
      <c r="G813" s="27">
        <v>1.7556</v>
      </c>
      <c r="H813" s="27">
        <v>1.9250154000000004</v>
      </c>
      <c r="I813" s="28" t="s">
        <v>100</v>
      </c>
      <c r="J813" s="29">
        <f>(F813/E813*100)-100</f>
        <v>5</v>
      </c>
      <c r="K813" s="29">
        <f>(G813/F813*100)-100</f>
        <v>9.999999999999986</v>
      </c>
      <c r="L813" s="30">
        <f>+G813*1.109</f>
        <v>1.9469604</v>
      </c>
      <c r="M813" s="30">
        <f>+G813*1.148</f>
        <v>2.0154288</v>
      </c>
      <c r="N813" s="31">
        <f>+G813*(100+(16.3-J813-K813))/100</f>
        <v>1.7784228000000002</v>
      </c>
      <c r="O813" s="31">
        <f>+G813*(100+(33-J813-K813))/100</f>
        <v>2.0716080000000003</v>
      </c>
      <c r="P813" s="31">
        <f>+G813*(100+(67.5+14.5)/2-J813-K813)/100</f>
        <v>2.2120560000000005</v>
      </c>
      <c r="Q813" s="31">
        <f>+G813+(G813*0.5)*((67.5+14.5)/2-J813-K813)/100+(G813*0.5)*0.016</f>
        <v>1.9978728000000001</v>
      </c>
      <c r="R813" s="31">
        <f>+G813*(100+(40.7-J813-K813))/100</f>
        <v>2.2067892000000002</v>
      </c>
      <c r="S813" s="31">
        <f>+G813+(G813*0.5)*(88.9-J813-K813)/100+(G813*0.5)*0.016</f>
        <v>2.4183390000000005</v>
      </c>
      <c r="T813" s="36">
        <f>+N813*50/100+O813*50/100</f>
        <v>1.9250154000000004</v>
      </c>
      <c r="U813" s="32"/>
      <c r="V813" s="32"/>
      <c r="W813" s="20"/>
      <c r="X813" s="20"/>
      <c r="Y813" s="20"/>
      <c r="Z813" s="20"/>
      <c r="AA813" s="20"/>
      <c r="AB813" s="21"/>
      <c r="AC813" s="20"/>
      <c r="AD813" s="20"/>
      <c r="AE813" s="18"/>
      <c r="AF813" s="18"/>
      <c r="AG813" s="18"/>
      <c r="AH813" s="18"/>
      <c r="AI813" s="18"/>
      <c r="AJ813" s="18"/>
      <c r="AK813" s="35"/>
      <c r="AL813" s="42"/>
      <c r="AM813" s="42"/>
      <c r="AN813" s="42"/>
      <c r="AO813" s="42"/>
      <c r="AP813" s="42"/>
      <c r="AQ813" s="42"/>
      <c r="AR813" s="42"/>
      <c r="AS813" s="42"/>
      <c r="AT813" s="42"/>
      <c r="AU813" s="42"/>
      <c r="AV813" s="42"/>
      <c r="AW813" s="42"/>
      <c r="AX813" s="42"/>
      <c r="AY813" s="42"/>
      <c r="AZ813" s="42"/>
      <c r="BA813" s="42"/>
      <c r="BB813" s="42"/>
      <c r="BC813" s="42"/>
      <c r="BD813" s="42"/>
      <c r="BE813" s="42"/>
      <c r="BF813" s="42"/>
      <c r="BG813" s="42"/>
      <c r="BH813" s="42"/>
      <c r="BI813" s="42"/>
      <c r="BJ813" s="42"/>
      <c r="BK813" s="42"/>
      <c r="BL813" s="42"/>
      <c r="BM813" s="42"/>
      <c r="BN813" s="42"/>
      <c r="BO813" s="42"/>
      <c r="BP813" s="42"/>
      <c r="BQ813" s="42"/>
    </row>
    <row r="814" spans="1:69" s="41" customFormat="1" ht="12.75">
      <c r="A814" s="23"/>
      <c r="B814" s="23" t="s">
        <v>125</v>
      </c>
      <c r="C814" s="24" t="s">
        <v>1227</v>
      </c>
      <c r="D814" s="38"/>
      <c r="E814" s="26"/>
      <c r="F814" s="26"/>
      <c r="G814" s="27"/>
      <c r="H814" s="27"/>
      <c r="I814" s="18"/>
      <c r="J814" s="39"/>
      <c r="K814" s="39"/>
      <c r="L814" s="30"/>
      <c r="M814" s="30"/>
      <c r="N814" s="31"/>
      <c r="O814" s="31"/>
      <c r="P814" s="31"/>
      <c r="Q814" s="31"/>
      <c r="R814" s="31"/>
      <c r="S814" s="31"/>
      <c r="T814" s="19"/>
      <c r="U814" s="32"/>
      <c r="V814" s="32"/>
      <c r="W814" s="20"/>
      <c r="X814" s="20"/>
      <c r="Y814" s="20"/>
      <c r="Z814" s="20"/>
      <c r="AA814" s="20"/>
      <c r="AB814" s="21"/>
      <c r="AC814" s="20"/>
      <c r="AD814" s="20"/>
      <c r="AE814" s="18"/>
      <c r="AF814" s="18"/>
      <c r="AG814" s="18"/>
      <c r="AH814" s="18"/>
      <c r="AI814" s="18"/>
      <c r="AJ814" s="18"/>
      <c r="AK814" s="35"/>
      <c r="AL814" s="42"/>
      <c r="AM814" s="42"/>
      <c r="AN814" s="42"/>
      <c r="AO814" s="42"/>
      <c r="AP814" s="42"/>
      <c r="AQ814" s="42"/>
      <c r="AR814" s="42"/>
      <c r="AS814" s="42"/>
      <c r="AT814" s="42"/>
      <c r="AU814" s="42"/>
      <c r="AV814" s="42"/>
      <c r="AW814" s="42"/>
      <c r="AX814" s="42"/>
      <c r="AY814" s="42"/>
      <c r="AZ814" s="42"/>
      <c r="BA814" s="42"/>
      <c r="BB814" s="42"/>
      <c r="BC814" s="42"/>
      <c r="BD814" s="42"/>
      <c r="BE814" s="42"/>
      <c r="BF814" s="42"/>
      <c r="BG814" s="42"/>
      <c r="BH814" s="42"/>
      <c r="BI814" s="42"/>
      <c r="BJ814" s="42"/>
      <c r="BK814" s="42"/>
      <c r="BL814" s="42"/>
      <c r="BM814" s="42"/>
      <c r="BN814" s="42"/>
      <c r="BO814" s="42"/>
      <c r="BP814" s="42"/>
      <c r="BQ814" s="42"/>
    </row>
    <row r="815" spans="1:69" s="41" customFormat="1" ht="25.5">
      <c r="A815" s="23"/>
      <c r="B815" s="23" t="s">
        <v>126</v>
      </c>
      <c r="C815" s="24" t="s">
        <v>1228</v>
      </c>
      <c r="D815" s="25" t="s">
        <v>52</v>
      </c>
      <c r="E815" s="26">
        <v>13.03</v>
      </c>
      <c r="F815" s="26">
        <v>13.6815</v>
      </c>
      <c r="G815" s="27">
        <v>15.04965</v>
      </c>
      <c r="H815" s="27">
        <v>16.501941224999996</v>
      </c>
      <c r="I815" s="28" t="s">
        <v>100</v>
      </c>
      <c r="J815" s="29">
        <f aca="true" t="shared" si="771" ref="J815:J822">(F815/E815*100)-100</f>
        <v>5</v>
      </c>
      <c r="K815" s="29">
        <f aca="true" t="shared" si="772" ref="K815:K822">(G815/F815*100)-100</f>
        <v>10.000000000000014</v>
      </c>
      <c r="L815" s="30">
        <f aca="true" t="shared" si="773" ref="L815:L822">+G815*1.109</f>
        <v>16.69006185</v>
      </c>
      <c r="M815" s="30">
        <f aca="true" t="shared" si="774" ref="M815:M822">+G815*1.148</f>
        <v>17.276998199999998</v>
      </c>
      <c r="N815" s="31">
        <f aca="true" t="shared" si="775" ref="N815:N822">+G815*(100+(16.3-J815-K815))/100</f>
        <v>15.245295449999997</v>
      </c>
      <c r="O815" s="31">
        <f aca="true" t="shared" si="776" ref="O815:O822">+G815*(100+(33-J815-K815))/100</f>
        <v>17.758587</v>
      </c>
      <c r="P815" s="31">
        <f aca="true" t="shared" si="777" ref="P815:P822">+G815*(100+(67.5+14.5)/2-J815-K815)/100</f>
        <v>18.962558999999995</v>
      </c>
      <c r="Q815" s="31">
        <f aca="true" t="shared" si="778" ref="Q815:Q822">+G815+(G815*0.5)*((67.5+14.5)/2-J815-K815)/100+(G815*0.5)*0.016</f>
        <v>17.1265017</v>
      </c>
      <c r="R815" s="31">
        <f aca="true" t="shared" si="779" ref="R815:R822">+G815*(100+(40.7-J815-K815))/100</f>
        <v>18.917410049999997</v>
      </c>
      <c r="S815" s="31">
        <f aca="true" t="shared" si="780" ref="S815:S822">+G815+(G815*0.5)*(88.9-J815-K815)/100+(G815*0.5)*0.016</f>
        <v>20.730892875</v>
      </c>
      <c r="T815" s="36">
        <f aca="true" t="shared" si="781" ref="T815:T822">+N815*50/100+O815*50/100</f>
        <v>16.501941224999996</v>
      </c>
      <c r="U815" s="32"/>
      <c r="V815" s="32"/>
      <c r="W815" s="20"/>
      <c r="X815" s="20"/>
      <c r="Y815" s="20"/>
      <c r="Z815" s="20"/>
      <c r="AA815" s="20"/>
      <c r="AB815" s="21"/>
      <c r="AC815" s="20"/>
      <c r="AD815" s="20"/>
      <c r="AE815" s="18"/>
      <c r="AF815" s="18"/>
      <c r="AG815" s="18"/>
      <c r="AH815" s="18"/>
      <c r="AI815" s="18"/>
      <c r="AJ815" s="18"/>
      <c r="AK815" s="35"/>
      <c r="AL815" s="42"/>
      <c r="AM815" s="42"/>
      <c r="AN815" s="42"/>
      <c r="AO815" s="42"/>
      <c r="AP815" s="42"/>
      <c r="AQ815" s="42"/>
      <c r="AR815" s="42"/>
      <c r="AS815" s="42"/>
      <c r="AT815" s="42"/>
      <c r="AU815" s="42"/>
      <c r="AV815" s="42"/>
      <c r="AW815" s="42"/>
      <c r="AX815" s="42"/>
      <c r="AY815" s="42"/>
      <c r="AZ815" s="42"/>
      <c r="BA815" s="42"/>
      <c r="BB815" s="42"/>
      <c r="BC815" s="42"/>
      <c r="BD815" s="42"/>
      <c r="BE815" s="42"/>
      <c r="BF815" s="42"/>
      <c r="BG815" s="42"/>
      <c r="BH815" s="42"/>
      <c r="BI815" s="42"/>
      <c r="BJ815" s="42"/>
      <c r="BK815" s="42"/>
      <c r="BL815" s="42"/>
      <c r="BM815" s="42"/>
      <c r="BN815" s="42"/>
      <c r="BO815" s="42"/>
      <c r="BP815" s="42"/>
      <c r="BQ815" s="42"/>
    </row>
    <row r="816" spans="1:69" s="41" customFormat="1" ht="12.75">
      <c r="A816" s="23"/>
      <c r="B816" s="23" t="s">
        <v>127</v>
      </c>
      <c r="C816" s="24" t="s">
        <v>1229</v>
      </c>
      <c r="D816" s="25" t="s">
        <v>52</v>
      </c>
      <c r="E816" s="26">
        <v>24.47</v>
      </c>
      <c r="F816" s="26">
        <v>25.6935</v>
      </c>
      <c r="G816" s="27">
        <v>28.26285</v>
      </c>
      <c r="H816" s="27">
        <v>30.990215024999998</v>
      </c>
      <c r="I816" s="28" t="s">
        <v>100</v>
      </c>
      <c r="J816" s="29">
        <f t="shared" si="771"/>
        <v>5</v>
      </c>
      <c r="K816" s="29">
        <f t="shared" si="772"/>
        <v>10.000000000000014</v>
      </c>
      <c r="L816" s="30">
        <f t="shared" si="773"/>
        <v>31.34350065</v>
      </c>
      <c r="M816" s="30">
        <f t="shared" si="774"/>
        <v>32.4457518</v>
      </c>
      <c r="N816" s="31">
        <f t="shared" si="775"/>
        <v>28.630267049999997</v>
      </c>
      <c r="O816" s="31">
        <f t="shared" si="776"/>
        <v>33.350162999999995</v>
      </c>
      <c r="P816" s="31">
        <f t="shared" si="777"/>
        <v>35.61119099999999</v>
      </c>
      <c r="Q816" s="31">
        <f t="shared" si="778"/>
        <v>32.1631233</v>
      </c>
      <c r="R816" s="31">
        <f t="shared" si="779"/>
        <v>35.52640245</v>
      </c>
      <c r="S816" s="31">
        <f t="shared" si="780"/>
        <v>38.932075875</v>
      </c>
      <c r="T816" s="36">
        <f t="shared" si="781"/>
        <v>30.990215024999998</v>
      </c>
      <c r="U816" s="32"/>
      <c r="V816" s="32"/>
      <c r="W816" s="20"/>
      <c r="X816" s="20"/>
      <c r="Y816" s="20"/>
      <c r="Z816" s="20"/>
      <c r="AA816" s="20"/>
      <c r="AB816" s="21"/>
      <c r="AC816" s="20"/>
      <c r="AD816" s="20"/>
      <c r="AE816" s="18"/>
      <c r="AF816" s="18"/>
      <c r="AG816" s="18"/>
      <c r="AH816" s="18"/>
      <c r="AI816" s="18"/>
      <c r="AJ816" s="18"/>
      <c r="AK816" s="35"/>
      <c r="AL816" s="42"/>
      <c r="AM816" s="42"/>
      <c r="AN816" s="42"/>
      <c r="AO816" s="42"/>
      <c r="AP816" s="42"/>
      <c r="AQ816" s="42"/>
      <c r="AR816" s="42"/>
      <c r="AS816" s="42"/>
      <c r="AT816" s="42"/>
      <c r="AU816" s="42"/>
      <c r="AV816" s="42"/>
      <c r="AW816" s="42"/>
      <c r="AX816" s="42"/>
      <c r="AY816" s="42"/>
      <c r="AZ816" s="42"/>
      <c r="BA816" s="42"/>
      <c r="BB816" s="42"/>
      <c r="BC816" s="42"/>
      <c r="BD816" s="42"/>
      <c r="BE816" s="42"/>
      <c r="BF816" s="42"/>
      <c r="BG816" s="42"/>
      <c r="BH816" s="42"/>
      <c r="BI816" s="42"/>
      <c r="BJ816" s="42"/>
      <c r="BK816" s="42"/>
      <c r="BL816" s="42"/>
      <c r="BM816" s="42"/>
      <c r="BN816" s="42"/>
      <c r="BO816" s="42"/>
      <c r="BP816" s="42"/>
      <c r="BQ816" s="42"/>
    </row>
    <row r="817" spans="1:69" s="41" customFormat="1" ht="25.5">
      <c r="A817" s="23"/>
      <c r="B817" s="23" t="s">
        <v>128</v>
      </c>
      <c r="C817" s="24" t="s">
        <v>1230</v>
      </c>
      <c r="D817" s="25" t="s">
        <v>95</v>
      </c>
      <c r="E817" s="26">
        <v>72.9</v>
      </c>
      <c r="F817" s="26">
        <v>76.545</v>
      </c>
      <c r="G817" s="27">
        <v>84.1995</v>
      </c>
      <c r="H817" s="27">
        <v>92.32475174999999</v>
      </c>
      <c r="I817" s="28" t="s">
        <v>100</v>
      </c>
      <c r="J817" s="29">
        <f t="shared" si="771"/>
        <v>5</v>
      </c>
      <c r="K817" s="29">
        <f t="shared" si="772"/>
        <v>10.000000000000014</v>
      </c>
      <c r="L817" s="30">
        <f t="shared" si="773"/>
        <v>93.3772455</v>
      </c>
      <c r="M817" s="30">
        <f t="shared" si="774"/>
        <v>96.66102599999999</v>
      </c>
      <c r="N817" s="31">
        <f t="shared" si="775"/>
        <v>85.29409349999997</v>
      </c>
      <c r="O817" s="31">
        <f t="shared" si="776"/>
        <v>99.35540999999999</v>
      </c>
      <c r="P817" s="31">
        <f t="shared" si="777"/>
        <v>106.09136999999998</v>
      </c>
      <c r="Q817" s="31">
        <f t="shared" si="778"/>
        <v>95.819031</v>
      </c>
      <c r="R817" s="31">
        <f t="shared" si="779"/>
        <v>105.83877149999998</v>
      </c>
      <c r="S817" s="31">
        <f t="shared" si="780"/>
        <v>115.98481125</v>
      </c>
      <c r="T817" s="36">
        <f t="shared" si="781"/>
        <v>92.32475174999999</v>
      </c>
      <c r="U817" s="32"/>
      <c r="V817" s="32"/>
      <c r="W817" s="20"/>
      <c r="X817" s="20"/>
      <c r="Y817" s="20"/>
      <c r="Z817" s="20"/>
      <c r="AA817" s="20"/>
      <c r="AB817" s="21"/>
      <c r="AC817" s="20"/>
      <c r="AD817" s="20"/>
      <c r="AE817" s="18"/>
      <c r="AF817" s="18"/>
      <c r="AG817" s="18"/>
      <c r="AH817" s="18"/>
      <c r="AI817" s="18"/>
      <c r="AJ817" s="18"/>
      <c r="AK817" s="35"/>
      <c r="AL817" s="42"/>
      <c r="AM817" s="42"/>
      <c r="AN817" s="42"/>
      <c r="AO817" s="42"/>
      <c r="AP817" s="42"/>
      <c r="AQ817" s="42"/>
      <c r="AR817" s="42"/>
      <c r="AS817" s="42"/>
      <c r="AT817" s="42"/>
      <c r="AU817" s="42"/>
      <c r="AV817" s="42"/>
      <c r="AW817" s="42"/>
      <c r="AX817" s="42"/>
      <c r="AY817" s="42"/>
      <c r="AZ817" s="42"/>
      <c r="BA817" s="42"/>
      <c r="BB817" s="42"/>
      <c r="BC817" s="42"/>
      <c r="BD817" s="42"/>
      <c r="BE817" s="42"/>
      <c r="BF817" s="42"/>
      <c r="BG817" s="42"/>
      <c r="BH817" s="42"/>
      <c r="BI817" s="42"/>
      <c r="BJ817" s="42"/>
      <c r="BK817" s="42"/>
      <c r="BL817" s="42"/>
      <c r="BM817" s="42"/>
      <c r="BN817" s="42"/>
      <c r="BO817" s="42"/>
      <c r="BP817" s="42"/>
      <c r="BQ817" s="42"/>
    </row>
    <row r="818" spans="1:69" s="41" customFormat="1" ht="38.25">
      <c r="A818" s="23"/>
      <c r="B818" s="23" t="s">
        <v>130</v>
      </c>
      <c r="C818" s="24" t="s">
        <v>1231</v>
      </c>
      <c r="D818" s="25" t="s">
        <v>33</v>
      </c>
      <c r="E818" s="26">
        <v>3.42</v>
      </c>
      <c r="F818" s="26">
        <v>3.591</v>
      </c>
      <c r="G818" s="27">
        <v>3.9501</v>
      </c>
      <c r="H818" s="27">
        <v>4.331284650000001</v>
      </c>
      <c r="I818" s="28" t="s">
        <v>100</v>
      </c>
      <c r="J818" s="29">
        <f t="shared" si="771"/>
        <v>5</v>
      </c>
      <c r="K818" s="29">
        <f t="shared" si="772"/>
        <v>9.999999999999986</v>
      </c>
      <c r="L818" s="30">
        <f t="shared" si="773"/>
        <v>4.3806609</v>
      </c>
      <c r="M818" s="30">
        <f t="shared" si="774"/>
        <v>4.5347148</v>
      </c>
      <c r="N818" s="31">
        <f t="shared" si="775"/>
        <v>4.0014513</v>
      </c>
      <c r="O818" s="31">
        <f t="shared" si="776"/>
        <v>4.661118000000001</v>
      </c>
      <c r="P818" s="31">
        <f t="shared" si="777"/>
        <v>4.977126000000001</v>
      </c>
      <c r="Q818" s="31">
        <f t="shared" si="778"/>
        <v>4.4952138</v>
      </c>
      <c r="R818" s="31">
        <f t="shared" si="779"/>
        <v>4.965275700000001</v>
      </c>
      <c r="S818" s="31">
        <f t="shared" si="780"/>
        <v>5.44126275</v>
      </c>
      <c r="T818" s="36">
        <f t="shared" si="781"/>
        <v>4.331284650000001</v>
      </c>
      <c r="U818" s="32"/>
      <c r="V818" s="32"/>
      <c r="W818" s="20"/>
      <c r="X818" s="20"/>
      <c r="Y818" s="20"/>
      <c r="Z818" s="20"/>
      <c r="AA818" s="20"/>
      <c r="AB818" s="21"/>
      <c r="AC818" s="20"/>
      <c r="AD818" s="20"/>
      <c r="AE818" s="45"/>
      <c r="AF818" s="45"/>
      <c r="AG818" s="45"/>
      <c r="AH818" s="45"/>
      <c r="AI818" s="45"/>
      <c r="AJ818" s="45"/>
      <c r="AK818" s="35"/>
      <c r="AL818" s="42"/>
      <c r="AM818" s="42"/>
      <c r="AN818" s="42"/>
      <c r="AO818" s="42"/>
      <c r="AP818" s="42"/>
      <c r="AQ818" s="42"/>
      <c r="AR818" s="42"/>
      <c r="AS818" s="42"/>
      <c r="AT818" s="42"/>
      <c r="AU818" s="42"/>
      <c r="AV818" s="42"/>
      <c r="AW818" s="42"/>
      <c r="AX818" s="42"/>
      <c r="AY818" s="42"/>
      <c r="AZ818" s="42"/>
      <c r="BA818" s="42"/>
      <c r="BB818" s="42"/>
      <c r="BC818" s="42"/>
      <c r="BD818" s="42"/>
      <c r="BE818" s="42"/>
      <c r="BF818" s="42"/>
      <c r="BG818" s="42"/>
      <c r="BH818" s="42"/>
      <c r="BI818" s="42"/>
      <c r="BJ818" s="42"/>
      <c r="BK818" s="42"/>
      <c r="BL818" s="42"/>
      <c r="BM818" s="42"/>
      <c r="BN818" s="42"/>
      <c r="BO818" s="42"/>
      <c r="BP818" s="42"/>
      <c r="BQ818" s="42"/>
    </row>
    <row r="819" spans="1:69" s="41" customFormat="1" ht="51">
      <c r="A819" s="23"/>
      <c r="B819" s="23" t="s">
        <v>132</v>
      </c>
      <c r="C819" s="24" t="s">
        <v>1232</v>
      </c>
      <c r="D819" s="25" t="s">
        <v>33</v>
      </c>
      <c r="E819" s="26">
        <v>4.88</v>
      </c>
      <c r="F819" s="26">
        <v>5.124</v>
      </c>
      <c r="G819" s="27">
        <v>5.6364</v>
      </c>
      <c r="H819" s="27">
        <v>6.180312599999999</v>
      </c>
      <c r="I819" s="28" t="s">
        <v>100</v>
      </c>
      <c r="J819" s="29">
        <f t="shared" si="771"/>
        <v>5</v>
      </c>
      <c r="K819" s="29">
        <f t="shared" si="772"/>
        <v>10.000000000000014</v>
      </c>
      <c r="L819" s="30">
        <f t="shared" si="773"/>
        <v>6.2507676</v>
      </c>
      <c r="M819" s="30">
        <f t="shared" si="774"/>
        <v>6.4705872</v>
      </c>
      <c r="N819" s="31">
        <f t="shared" si="775"/>
        <v>5.709673199999998</v>
      </c>
      <c r="O819" s="31">
        <f t="shared" si="776"/>
        <v>6.650952</v>
      </c>
      <c r="P819" s="31">
        <f t="shared" si="777"/>
        <v>7.101863999999999</v>
      </c>
      <c r="Q819" s="31">
        <f t="shared" si="778"/>
        <v>6.4142231999999995</v>
      </c>
      <c r="R819" s="31">
        <f t="shared" si="779"/>
        <v>7.084954799999999</v>
      </c>
      <c r="S819" s="31">
        <f t="shared" si="780"/>
        <v>7.764141</v>
      </c>
      <c r="T819" s="36">
        <f t="shared" si="781"/>
        <v>6.180312599999999</v>
      </c>
      <c r="U819" s="32"/>
      <c r="V819" s="32"/>
      <c r="W819" s="20"/>
      <c r="X819" s="20"/>
      <c r="Y819" s="20"/>
      <c r="Z819" s="20"/>
      <c r="AA819" s="20"/>
      <c r="AB819" s="21"/>
      <c r="AC819" s="20"/>
      <c r="AD819" s="20"/>
      <c r="AE819" s="45"/>
      <c r="AF819" s="45"/>
      <c r="AG819" s="45"/>
      <c r="AH819" s="45"/>
      <c r="AI819" s="45"/>
      <c r="AJ819" s="45"/>
      <c r="AK819" s="35"/>
      <c r="AL819" s="42"/>
      <c r="AM819" s="42"/>
      <c r="AN819" s="42"/>
      <c r="AO819" s="42"/>
      <c r="AP819" s="42"/>
      <c r="AQ819" s="42"/>
      <c r="AR819" s="42"/>
      <c r="AS819" s="42"/>
      <c r="AT819" s="42"/>
      <c r="AU819" s="42"/>
      <c r="AV819" s="42"/>
      <c r="AW819" s="42"/>
      <c r="AX819" s="42"/>
      <c r="AY819" s="42"/>
      <c r="AZ819" s="42"/>
      <c r="BA819" s="42"/>
      <c r="BB819" s="42"/>
      <c r="BC819" s="42"/>
      <c r="BD819" s="42"/>
      <c r="BE819" s="42"/>
      <c r="BF819" s="42"/>
      <c r="BG819" s="42"/>
      <c r="BH819" s="42"/>
      <c r="BI819" s="42"/>
      <c r="BJ819" s="42"/>
      <c r="BK819" s="42"/>
      <c r="BL819" s="42"/>
      <c r="BM819" s="42"/>
      <c r="BN819" s="42"/>
      <c r="BO819" s="42"/>
      <c r="BP819" s="42"/>
      <c r="BQ819" s="42"/>
    </row>
    <row r="820" spans="1:69" s="41" customFormat="1" ht="51">
      <c r="A820" s="23"/>
      <c r="B820" s="23" t="s">
        <v>134</v>
      </c>
      <c r="C820" s="24" t="s">
        <v>1233</v>
      </c>
      <c r="D820" s="25" t="s">
        <v>33</v>
      </c>
      <c r="E820" s="26">
        <v>10.06</v>
      </c>
      <c r="F820" s="26">
        <v>10.563</v>
      </c>
      <c r="G820" s="27">
        <v>11.6193</v>
      </c>
      <c r="H820" s="27">
        <v>12.740562449999999</v>
      </c>
      <c r="I820" s="28" t="s">
        <v>100</v>
      </c>
      <c r="J820" s="29">
        <f t="shared" si="771"/>
        <v>5</v>
      </c>
      <c r="K820" s="29">
        <f t="shared" si="772"/>
        <v>10.000000000000014</v>
      </c>
      <c r="L820" s="30">
        <f t="shared" si="773"/>
        <v>12.8858037</v>
      </c>
      <c r="M820" s="30">
        <f t="shared" si="774"/>
        <v>13.3389564</v>
      </c>
      <c r="N820" s="31">
        <f t="shared" si="775"/>
        <v>11.770350899999999</v>
      </c>
      <c r="O820" s="31">
        <f t="shared" si="776"/>
        <v>13.710773999999999</v>
      </c>
      <c r="P820" s="31">
        <f t="shared" si="777"/>
        <v>14.640318</v>
      </c>
      <c r="Q820" s="31">
        <f t="shared" si="778"/>
        <v>13.2227634</v>
      </c>
      <c r="R820" s="31">
        <f t="shared" si="779"/>
        <v>14.6054601</v>
      </c>
      <c r="S820" s="31">
        <f t="shared" si="780"/>
        <v>16.00558575</v>
      </c>
      <c r="T820" s="36">
        <f t="shared" si="781"/>
        <v>12.740562449999999</v>
      </c>
      <c r="U820" s="32"/>
      <c r="V820" s="32"/>
      <c r="W820" s="20"/>
      <c r="X820" s="20"/>
      <c r="Y820" s="20"/>
      <c r="Z820" s="20"/>
      <c r="AA820" s="20"/>
      <c r="AB820" s="21"/>
      <c r="AC820" s="20"/>
      <c r="AD820" s="20"/>
      <c r="AE820" s="18"/>
      <c r="AF820" s="18"/>
      <c r="AG820" s="18"/>
      <c r="AH820" s="18"/>
      <c r="AI820" s="18"/>
      <c r="AJ820" s="18"/>
      <c r="AK820" s="35"/>
      <c r="AL820" s="42"/>
      <c r="AM820" s="42"/>
      <c r="AN820" s="42"/>
      <c r="AO820" s="42"/>
      <c r="AP820" s="42"/>
      <c r="AQ820" s="42"/>
      <c r="AR820" s="42"/>
      <c r="AS820" s="42"/>
      <c r="AT820" s="42"/>
      <c r="AU820" s="42"/>
      <c r="AV820" s="42"/>
      <c r="AW820" s="42"/>
      <c r="AX820" s="42"/>
      <c r="AY820" s="42"/>
      <c r="AZ820" s="42"/>
      <c r="BA820" s="42"/>
      <c r="BB820" s="42"/>
      <c r="BC820" s="42"/>
      <c r="BD820" s="42"/>
      <c r="BE820" s="42"/>
      <c r="BF820" s="42"/>
      <c r="BG820" s="42"/>
      <c r="BH820" s="42"/>
      <c r="BI820" s="42"/>
      <c r="BJ820" s="42"/>
      <c r="BK820" s="42"/>
      <c r="BL820" s="42"/>
      <c r="BM820" s="42"/>
      <c r="BN820" s="42"/>
      <c r="BO820" s="42"/>
      <c r="BP820" s="42"/>
      <c r="BQ820" s="42"/>
    </row>
    <row r="821" spans="1:69" s="41" customFormat="1" ht="51">
      <c r="A821" s="23"/>
      <c r="B821" s="23" t="s">
        <v>136</v>
      </c>
      <c r="C821" s="24" t="s">
        <v>1234</v>
      </c>
      <c r="D821" s="25" t="s">
        <v>33</v>
      </c>
      <c r="E821" s="26">
        <v>12.23</v>
      </c>
      <c r="F821" s="26">
        <v>12.8415</v>
      </c>
      <c r="G821" s="27">
        <v>14.12565</v>
      </c>
      <c r="H821" s="27">
        <v>15.488775225</v>
      </c>
      <c r="I821" s="28" t="s">
        <v>100</v>
      </c>
      <c r="J821" s="29">
        <f t="shared" si="771"/>
        <v>5</v>
      </c>
      <c r="K821" s="29">
        <f t="shared" si="772"/>
        <v>10.000000000000014</v>
      </c>
      <c r="L821" s="30">
        <f t="shared" si="773"/>
        <v>15.66534585</v>
      </c>
      <c r="M821" s="30">
        <f t="shared" si="774"/>
        <v>16.2162462</v>
      </c>
      <c r="N821" s="31">
        <f t="shared" si="775"/>
        <v>14.309283449999999</v>
      </c>
      <c r="O821" s="31">
        <f t="shared" si="776"/>
        <v>16.668267</v>
      </c>
      <c r="P821" s="31">
        <f t="shared" si="777"/>
        <v>17.798319</v>
      </c>
      <c r="Q821" s="31">
        <f t="shared" si="778"/>
        <v>16.0749897</v>
      </c>
      <c r="R821" s="31">
        <f t="shared" si="779"/>
        <v>17.755942049999998</v>
      </c>
      <c r="S821" s="31">
        <f t="shared" si="780"/>
        <v>19.458082875</v>
      </c>
      <c r="T821" s="36">
        <f t="shared" si="781"/>
        <v>15.488775225</v>
      </c>
      <c r="U821" s="32"/>
      <c r="V821" s="32"/>
      <c r="W821" s="20"/>
      <c r="X821" s="20"/>
      <c r="Y821" s="20"/>
      <c r="Z821" s="20"/>
      <c r="AA821" s="20"/>
      <c r="AB821" s="21"/>
      <c r="AC821" s="20"/>
      <c r="AD821" s="20"/>
      <c r="AE821" s="45"/>
      <c r="AF821" s="45"/>
      <c r="AG821" s="45"/>
      <c r="AH821" s="45"/>
      <c r="AI821" s="45"/>
      <c r="AJ821" s="45"/>
      <c r="AK821" s="35"/>
      <c r="AL821" s="42"/>
      <c r="AM821" s="42"/>
      <c r="AN821" s="42"/>
      <c r="AO821" s="42"/>
      <c r="AP821" s="42"/>
      <c r="AQ821" s="42"/>
      <c r="AR821" s="42"/>
      <c r="AS821" s="42"/>
      <c r="AT821" s="42"/>
      <c r="AU821" s="42"/>
      <c r="AV821" s="42"/>
      <c r="AW821" s="42"/>
      <c r="AX821" s="42"/>
      <c r="AY821" s="42"/>
      <c r="AZ821" s="42"/>
      <c r="BA821" s="42"/>
      <c r="BB821" s="42"/>
      <c r="BC821" s="42"/>
      <c r="BD821" s="42"/>
      <c r="BE821" s="42"/>
      <c r="BF821" s="42"/>
      <c r="BG821" s="42"/>
      <c r="BH821" s="42"/>
      <c r="BI821" s="42"/>
      <c r="BJ821" s="42"/>
      <c r="BK821" s="42"/>
      <c r="BL821" s="42"/>
      <c r="BM821" s="42"/>
      <c r="BN821" s="42"/>
      <c r="BO821" s="42"/>
      <c r="BP821" s="42"/>
      <c r="BQ821" s="42"/>
    </row>
    <row r="822" spans="1:69" s="41" customFormat="1" ht="25.5">
      <c r="A822" s="23"/>
      <c r="B822" s="23" t="s">
        <v>138</v>
      </c>
      <c r="C822" s="24" t="s">
        <v>1235</v>
      </c>
      <c r="D822" s="25" t="s">
        <v>33</v>
      </c>
      <c r="E822" s="26">
        <v>13.44</v>
      </c>
      <c r="F822" s="26">
        <v>14.112</v>
      </c>
      <c r="G822" s="27">
        <v>15.5232</v>
      </c>
      <c r="H822" s="27">
        <v>17.0211888</v>
      </c>
      <c r="I822" s="28" t="s">
        <v>100</v>
      </c>
      <c r="J822" s="29">
        <f t="shared" si="771"/>
        <v>5</v>
      </c>
      <c r="K822" s="29">
        <f t="shared" si="772"/>
        <v>9.999999999999986</v>
      </c>
      <c r="L822" s="30">
        <f t="shared" si="773"/>
        <v>17.2152288</v>
      </c>
      <c r="M822" s="30">
        <f t="shared" si="774"/>
        <v>17.820633599999997</v>
      </c>
      <c r="N822" s="31">
        <f t="shared" si="775"/>
        <v>15.7250016</v>
      </c>
      <c r="O822" s="31">
        <f t="shared" si="776"/>
        <v>18.317376000000003</v>
      </c>
      <c r="P822" s="31">
        <f t="shared" si="777"/>
        <v>19.559232</v>
      </c>
      <c r="Q822" s="31">
        <f t="shared" si="778"/>
        <v>17.6654016</v>
      </c>
      <c r="R822" s="31">
        <f t="shared" si="779"/>
        <v>19.5126624</v>
      </c>
      <c r="S822" s="31">
        <f t="shared" si="780"/>
        <v>21.383208</v>
      </c>
      <c r="T822" s="36">
        <f t="shared" si="781"/>
        <v>17.0211888</v>
      </c>
      <c r="U822" s="32"/>
      <c r="V822" s="32"/>
      <c r="W822" s="20"/>
      <c r="X822" s="20"/>
      <c r="Y822" s="20"/>
      <c r="Z822" s="20"/>
      <c r="AA822" s="20"/>
      <c r="AB822" s="21"/>
      <c r="AC822" s="20"/>
      <c r="AD822" s="20"/>
      <c r="AE822" s="18"/>
      <c r="AF822" s="18"/>
      <c r="AG822" s="18"/>
      <c r="AH822" s="18"/>
      <c r="AI822" s="18"/>
      <c r="AJ822" s="18"/>
      <c r="AK822" s="35"/>
      <c r="AL822" s="42"/>
      <c r="AM822" s="42"/>
      <c r="AN822" s="42"/>
      <c r="AO822" s="42"/>
      <c r="AP822" s="42"/>
      <c r="AQ822" s="42"/>
      <c r="AR822" s="42"/>
      <c r="AS822" s="42"/>
      <c r="AT822" s="42"/>
      <c r="AU822" s="42"/>
      <c r="AV822" s="42"/>
      <c r="AW822" s="42"/>
      <c r="AX822" s="42"/>
      <c r="AY822" s="42"/>
      <c r="AZ822" s="42"/>
      <c r="BA822" s="42"/>
      <c r="BB822" s="42"/>
      <c r="BC822" s="42"/>
      <c r="BD822" s="42"/>
      <c r="BE822" s="42"/>
      <c r="BF822" s="42"/>
      <c r="BG822" s="42"/>
      <c r="BH822" s="42"/>
      <c r="BI822" s="42"/>
      <c r="BJ822" s="42"/>
      <c r="BK822" s="42"/>
      <c r="BL822" s="42"/>
      <c r="BM822" s="42"/>
      <c r="BN822" s="42"/>
      <c r="BO822" s="42"/>
      <c r="BP822" s="42"/>
      <c r="BQ822" s="42"/>
    </row>
    <row r="823" spans="1:69" s="41" customFormat="1" ht="12.75">
      <c r="A823" s="23" t="s">
        <v>1236</v>
      </c>
      <c r="B823" s="23"/>
      <c r="C823" s="24" t="s">
        <v>1237</v>
      </c>
      <c r="D823" s="38"/>
      <c r="E823" s="26"/>
      <c r="F823" s="26"/>
      <c r="G823" s="27"/>
      <c r="H823" s="27"/>
      <c r="I823" s="18"/>
      <c r="J823" s="39"/>
      <c r="K823" s="39"/>
      <c r="L823" s="30"/>
      <c r="M823" s="30"/>
      <c r="N823" s="31"/>
      <c r="O823" s="31"/>
      <c r="P823" s="31"/>
      <c r="Q823" s="31"/>
      <c r="R823" s="31"/>
      <c r="S823" s="31"/>
      <c r="T823" s="19"/>
      <c r="U823" s="32"/>
      <c r="V823" s="32"/>
      <c r="W823" s="20"/>
      <c r="X823" s="20"/>
      <c r="Y823" s="20"/>
      <c r="Z823" s="20"/>
      <c r="AA823" s="20"/>
      <c r="AB823" s="21"/>
      <c r="AC823" s="20"/>
      <c r="AD823" s="20"/>
      <c r="AE823" s="45"/>
      <c r="AF823" s="45"/>
      <c r="AG823" s="45"/>
      <c r="AH823" s="45"/>
      <c r="AI823" s="45"/>
      <c r="AJ823" s="45"/>
      <c r="AK823" s="35"/>
      <c r="AL823" s="42"/>
      <c r="AM823" s="42"/>
      <c r="AN823" s="42"/>
      <c r="AO823" s="42"/>
      <c r="AP823" s="42"/>
      <c r="AQ823" s="42"/>
      <c r="AR823" s="42"/>
      <c r="AS823" s="42"/>
      <c r="AT823" s="42"/>
      <c r="AU823" s="42"/>
      <c r="AV823" s="42"/>
      <c r="AW823" s="42"/>
      <c r="AX823" s="42"/>
      <c r="AY823" s="42"/>
      <c r="AZ823" s="42"/>
      <c r="BA823" s="42"/>
      <c r="BB823" s="42"/>
      <c r="BC823" s="42"/>
      <c r="BD823" s="42"/>
      <c r="BE823" s="42"/>
      <c r="BF823" s="42"/>
      <c r="BG823" s="42"/>
      <c r="BH823" s="42"/>
      <c r="BI823" s="42"/>
      <c r="BJ823" s="42"/>
      <c r="BK823" s="42"/>
      <c r="BL823" s="42"/>
      <c r="BM823" s="42"/>
      <c r="BN823" s="42"/>
      <c r="BO823" s="42"/>
      <c r="BP823" s="42"/>
      <c r="BQ823" s="42"/>
    </row>
    <row r="824" spans="1:69" s="41" customFormat="1" ht="102">
      <c r="A824" s="23"/>
      <c r="B824" s="23" t="s">
        <v>24</v>
      </c>
      <c r="C824" s="24" t="s">
        <v>1238</v>
      </c>
      <c r="D824" s="38"/>
      <c r="E824" s="26"/>
      <c r="F824" s="26"/>
      <c r="G824" s="27"/>
      <c r="H824" s="27"/>
      <c r="I824" s="18"/>
      <c r="J824" s="39"/>
      <c r="K824" s="39"/>
      <c r="L824" s="30"/>
      <c r="M824" s="30"/>
      <c r="N824" s="31"/>
      <c r="O824" s="31"/>
      <c r="P824" s="31"/>
      <c r="Q824" s="31"/>
      <c r="R824" s="31"/>
      <c r="S824" s="31"/>
      <c r="T824" s="19"/>
      <c r="U824" s="32" t="s">
        <v>22</v>
      </c>
      <c r="V824" s="32"/>
      <c r="W824" s="20"/>
      <c r="X824" s="20"/>
      <c r="Y824" s="20"/>
      <c r="Z824" s="20"/>
      <c r="AA824" s="20"/>
      <c r="AB824" s="21"/>
      <c r="AC824" s="20"/>
      <c r="AD824" s="20"/>
      <c r="AE824" s="45"/>
      <c r="AF824" s="45"/>
      <c r="AG824" s="45"/>
      <c r="AH824" s="45"/>
      <c r="AI824" s="45"/>
      <c r="AJ824" s="45"/>
      <c r="AK824" s="35"/>
      <c r="AL824" s="42"/>
      <c r="AM824" s="42"/>
      <c r="AN824" s="42"/>
      <c r="AO824" s="42"/>
      <c r="AP824" s="42"/>
      <c r="AQ824" s="42"/>
      <c r="AR824" s="42"/>
      <c r="AS824" s="42"/>
      <c r="AT824" s="42"/>
      <c r="AU824" s="42"/>
      <c r="AV824" s="42"/>
      <c r="AW824" s="42"/>
      <c r="AX824" s="42"/>
      <c r="AY824" s="42"/>
      <c r="AZ824" s="42"/>
      <c r="BA824" s="42"/>
      <c r="BB824" s="42"/>
      <c r="BC824" s="42"/>
      <c r="BD824" s="42"/>
      <c r="BE824" s="42"/>
      <c r="BF824" s="42"/>
      <c r="BG824" s="42"/>
      <c r="BH824" s="42"/>
      <c r="BI824" s="42"/>
      <c r="BJ824" s="42"/>
      <c r="BK824" s="42"/>
      <c r="BL824" s="42"/>
      <c r="BM824" s="42"/>
      <c r="BN824" s="42"/>
      <c r="BO824" s="42"/>
      <c r="BP824" s="42"/>
      <c r="BQ824" s="42"/>
    </row>
    <row r="825" spans="1:69" s="41" customFormat="1" ht="12.75">
      <c r="A825" s="23"/>
      <c r="B825" s="23" t="s">
        <v>27</v>
      </c>
      <c r="C825" s="24" t="s">
        <v>1239</v>
      </c>
      <c r="D825" s="25" t="s">
        <v>52</v>
      </c>
      <c r="E825" s="26">
        <v>3.16</v>
      </c>
      <c r="F825" s="26">
        <v>3.318</v>
      </c>
      <c r="G825" s="27">
        <v>3.6498</v>
      </c>
      <c r="H825" s="27">
        <v>4.002005700000001</v>
      </c>
      <c r="I825" s="28" t="s">
        <v>100</v>
      </c>
      <c r="J825" s="29">
        <f aca="true" t="shared" si="782" ref="J825:J901">(F825/E825*100)-100</f>
        <v>5</v>
      </c>
      <c r="K825" s="29">
        <f aca="true" t="shared" si="783" ref="K825:K901">(G825/F825*100)-100</f>
        <v>9.999999999999986</v>
      </c>
      <c r="L825" s="30">
        <f aca="true" t="shared" si="784" ref="L825:L901">+G825*1.109</f>
        <v>4.0476282</v>
      </c>
      <c r="M825" s="30">
        <f aca="true" t="shared" si="785" ref="M825:M901">+G825*1.148</f>
        <v>4.1899704</v>
      </c>
      <c r="N825" s="31">
        <f aca="true" t="shared" si="786" ref="N825:N901">+G825*(100+(16.3-J825-K825))/100</f>
        <v>3.6972474000000006</v>
      </c>
      <c r="O825" s="31">
        <f aca="true" t="shared" si="787" ref="O825:O901">+G825*(100+(33-J825-K825))/100</f>
        <v>4.306764</v>
      </c>
      <c r="P825" s="31">
        <f aca="true" t="shared" si="788" ref="P825:P901">+G825*(100+(67.5+14.5)/2-J825-K825)/100</f>
        <v>4.5987480000000005</v>
      </c>
      <c r="Q825" s="31">
        <f aca="true" t="shared" si="789" ref="Q825:Q901">+G825+(G825*0.5)*((67.5+14.5)/2-J825-K825)/100+(G825*0.5)*0.016</f>
        <v>4.1534724</v>
      </c>
      <c r="R825" s="31">
        <f aca="true" t="shared" si="790" ref="R825:R901">+G825*(100+(40.7-J825-K825))/100</f>
        <v>4.5877986</v>
      </c>
      <c r="S825" s="31">
        <f aca="true" t="shared" si="791" ref="S825:S901">+G825+(G825*0.5)*(88.9-J825-K825)/100+(G825*0.5)*0.016</f>
        <v>5.027599500000001</v>
      </c>
      <c r="T825" s="36">
        <f aca="true" t="shared" si="792" ref="T825:T901">+N825*50/100+O825*50/100</f>
        <v>4.002005700000001</v>
      </c>
      <c r="U825" s="32"/>
      <c r="V825" s="32"/>
      <c r="W825" s="43"/>
      <c r="X825" s="43"/>
      <c r="Y825" s="43"/>
      <c r="Z825" s="43"/>
      <c r="AA825" s="43"/>
      <c r="AB825" s="44"/>
      <c r="AC825" s="43"/>
      <c r="AD825" s="43"/>
      <c r="AE825" s="45"/>
      <c r="AF825" s="45"/>
      <c r="AG825" s="45"/>
      <c r="AH825" s="45"/>
      <c r="AI825" s="45"/>
      <c r="AJ825" s="45"/>
      <c r="AK825" s="35"/>
      <c r="AL825" s="42"/>
      <c r="AM825" s="42"/>
      <c r="AN825" s="42"/>
      <c r="AO825" s="42"/>
      <c r="AP825" s="42"/>
      <c r="AQ825" s="42"/>
      <c r="AR825" s="42"/>
      <c r="AS825" s="42"/>
      <c r="AT825" s="42"/>
      <c r="AU825" s="42"/>
      <c r="AV825" s="42"/>
      <c r="AW825" s="42"/>
      <c r="AX825" s="42"/>
      <c r="AY825" s="42"/>
      <c r="AZ825" s="42"/>
      <c r="BA825" s="42"/>
      <c r="BB825" s="42"/>
      <c r="BC825" s="42"/>
      <c r="BD825" s="42"/>
      <c r="BE825" s="42"/>
      <c r="BF825" s="42"/>
      <c r="BG825" s="42"/>
      <c r="BH825" s="42"/>
      <c r="BI825" s="42"/>
      <c r="BJ825" s="42"/>
      <c r="BK825" s="42"/>
      <c r="BL825" s="42"/>
      <c r="BM825" s="42"/>
      <c r="BN825" s="42"/>
      <c r="BO825" s="42"/>
      <c r="BP825" s="42"/>
      <c r="BQ825" s="42"/>
    </row>
    <row r="826" spans="1:69" s="41" customFormat="1" ht="12.75">
      <c r="A826" s="23"/>
      <c r="B826" s="23" t="s">
        <v>29</v>
      </c>
      <c r="C826" s="24" t="s">
        <v>1240</v>
      </c>
      <c r="D826" s="25" t="s">
        <v>52</v>
      </c>
      <c r="E826" s="26">
        <v>3.63</v>
      </c>
      <c r="F826" s="26">
        <v>3.8115</v>
      </c>
      <c r="G826" s="27">
        <v>4.19265</v>
      </c>
      <c r="H826" s="27">
        <v>4.597240725</v>
      </c>
      <c r="I826" s="28" t="s">
        <v>100</v>
      </c>
      <c r="J826" s="29">
        <f t="shared" si="782"/>
        <v>5</v>
      </c>
      <c r="K826" s="29">
        <f t="shared" si="783"/>
        <v>10.000000000000014</v>
      </c>
      <c r="L826" s="30">
        <f t="shared" si="784"/>
        <v>4.64964885</v>
      </c>
      <c r="M826" s="30">
        <f t="shared" si="785"/>
        <v>4.8131622</v>
      </c>
      <c r="N826" s="31">
        <f t="shared" si="786"/>
        <v>4.24715445</v>
      </c>
      <c r="O826" s="31">
        <f t="shared" si="787"/>
        <v>4.947327</v>
      </c>
      <c r="P826" s="31">
        <f t="shared" si="788"/>
        <v>5.282739</v>
      </c>
      <c r="Q826" s="31">
        <f t="shared" si="789"/>
        <v>4.7712357</v>
      </c>
      <c r="R826" s="31">
        <f t="shared" si="790"/>
        <v>5.2701610500000005</v>
      </c>
      <c r="S826" s="31">
        <f t="shared" si="791"/>
        <v>5.775375375</v>
      </c>
      <c r="T826" s="36">
        <f t="shared" si="792"/>
        <v>4.597240725</v>
      </c>
      <c r="U826" s="32"/>
      <c r="V826" s="32"/>
      <c r="W826" s="20"/>
      <c r="X826" s="20"/>
      <c r="Y826" s="20"/>
      <c r="Z826" s="20"/>
      <c r="AA826" s="20"/>
      <c r="AB826" s="21"/>
      <c r="AC826" s="20"/>
      <c r="AD826" s="20"/>
      <c r="AE826" s="45"/>
      <c r="AF826" s="45"/>
      <c r="AG826" s="45"/>
      <c r="AH826" s="45"/>
      <c r="AI826" s="45"/>
      <c r="AJ826" s="45"/>
      <c r="AK826" s="35"/>
      <c r="AL826" s="42"/>
      <c r="AM826" s="42"/>
      <c r="AN826" s="42"/>
      <c r="AO826" s="42"/>
      <c r="AP826" s="42"/>
      <c r="AQ826" s="42"/>
      <c r="AR826" s="42"/>
      <c r="AS826" s="42"/>
      <c r="AT826" s="42"/>
      <c r="AU826" s="42"/>
      <c r="AV826" s="42"/>
      <c r="AW826" s="42"/>
      <c r="AX826" s="42"/>
      <c r="AY826" s="42"/>
      <c r="AZ826" s="42"/>
      <c r="BA826" s="42"/>
      <c r="BB826" s="42"/>
      <c r="BC826" s="42"/>
      <c r="BD826" s="42"/>
      <c r="BE826" s="42"/>
      <c r="BF826" s="42"/>
      <c r="BG826" s="42"/>
      <c r="BH826" s="42"/>
      <c r="BI826" s="42"/>
      <c r="BJ826" s="42"/>
      <c r="BK826" s="42"/>
      <c r="BL826" s="42"/>
      <c r="BM826" s="42"/>
      <c r="BN826" s="42"/>
      <c r="BO826" s="42"/>
      <c r="BP826" s="42"/>
      <c r="BQ826" s="42"/>
    </row>
    <row r="827" spans="1:69" s="41" customFormat="1" ht="12.75">
      <c r="A827" s="23"/>
      <c r="B827" s="23" t="s">
        <v>31</v>
      </c>
      <c r="C827" s="24" t="s">
        <v>1241</v>
      </c>
      <c r="D827" s="25" t="s">
        <v>52</v>
      </c>
      <c r="E827" s="26">
        <v>4.15</v>
      </c>
      <c r="F827" s="26">
        <v>4.3575</v>
      </c>
      <c r="G827" s="27">
        <v>4.79325</v>
      </c>
      <c r="H827" s="27">
        <v>5.255798625000001</v>
      </c>
      <c r="I827" s="28" t="s">
        <v>100</v>
      </c>
      <c r="J827" s="29">
        <f t="shared" si="782"/>
        <v>4.999999999999986</v>
      </c>
      <c r="K827" s="29">
        <f t="shared" si="783"/>
        <v>9.999999999999986</v>
      </c>
      <c r="L827" s="30">
        <f t="shared" si="784"/>
        <v>5.315714249999999</v>
      </c>
      <c r="M827" s="30">
        <f t="shared" si="785"/>
        <v>5.502650999999999</v>
      </c>
      <c r="N827" s="31">
        <f t="shared" si="786"/>
        <v>4.855562250000001</v>
      </c>
      <c r="O827" s="31">
        <f t="shared" si="787"/>
        <v>5.656035</v>
      </c>
      <c r="P827" s="31">
        <f t="shared" si="788"/>
        <v>6.0394950000000005</v>
      </c>
      <c r="Q827" s="31">
        <f t="shared" si="789"/>
        <v>5.4547185</v>
      </c>
      <c r="R827" s="31">
        <f t="shared" si="790"/>
        <v>6.025115250000002</v>
      </c>
      <c r="S827" s="31">
        <f t="shared" si="791"/>
        <v>6.602701875</v>
      </c>
      <c r="T827" s="36">
        <f t="shared" si="792"/>
        <v>5.255798625000001</v>
      </c>
      <c r="U827" s="32"/>
      <c r="V827" s="32"/>
      <c r="W827" s="20"/>
      <c r="X827" s="20"/>
      <c r="Y827" s="20"/>
      <c r="Z827" s="20"/>
      <c r="AA827" s="20"/>
      <c r="AB827" s="21"/>
      <c r="AC827" s="20"/>
      <c r="AD827" s="20"/>
      <c r="AE827" s="45"/>
      <c r="AF827" s="45"/>
      <c r="AG827" s="45"/>
      <c r="AH827" s="45"/>
      <c r="AI827" s="45"/>
      <c r="AJ827" s="45"/>
      <c r="AK827" s="35"/>
      <c r="AL827" s="42"/>
      <c r="AM827" s="42"/>
      <c r="AN827" s="42"/>
      <c r="AO827" s="42"/>
      <c r="AP827" s="42"/>
      <c r="AQ827" s="42"/>
      <c r="AR827" s="42"/>
      <c r="AS827" s="42"/>
      <c r="AT827" s="42"/>
      <c r="AU827" s="42"/>
      <c r="AV827" s="42"/>
      <c r="AW827" s="42"/>
      <c r="AX827" s="42"/>
      <c r="AY827" s="42"/>
      <c r="AZ827" s="42"/>
      <c r="BA827" s="42"/>
      <c r="BB827" s="42"/>
      <c r="BC827" s="42"/>
      <c r="BD827" s="42"/>
      <c r="BE827" s="42"/>
      <c r="BF827" s="42"/>
      <c r="BG827" s="42"/>
      <c r="BH827" s="42"/>
      <c r="BI827" s="42"/>
      <c r="BJ827" s="42"/>
      <c r="BK827" s="42"/>
      <c r="BL827" s="42"/>
      <c r="BM827" s="42"/>
      <c r="BN827" s="42"/>
      <c r="BO827" s="42"/>
      <c r="BP827" s="42"/>
      <c r="BQ827" s="42"/>
    </row>
    <row r="828" spans="1:69" s="41" customFormat="1" ht="12.75">
      <c r="A828" s="23"/>
      <c r="B828" s="23" t="s">
        <v>34</v>
      </c>
      <c r="C828" s="24" t="s">
        <v>1242</v>
      </c>
      <c r="D828" s="25" t="s">
        <v>52</v>
      </c>
      <c r="E828" s="26">
        <v>4.97</v>
      </c>
      <c r="F828" s="26">
        <v>5.2185</v>
      </c>
      <c r="G828" s="27">
        <v>5.74035</v>
      </c>
      <c r="H828" s="27">
        <v>6.294293775</v>
      </c>
      <c r="I828" s="28" t="s">
        <v>100</v>
      </c>
      <c r="J828" s="29">
        <f t="shared" si="782"/>
        <v>5</v>
      </c>
      <c r="K828" s="29">
        <f t="shared" si="783"/>
        <v>10.000000000000014</v>
      </c>
      <c r="L828" s="30">
        <f t="shared" si="784"/>
        <v>6.36604815</v>
      </c>
      <c r="M828" s="30">
        <f t="shared" si="785"/>
        <v>6.5899218</v>
      </c>
      <c r="N828" s="31">
        <f t="shared" si="786"/>
        <v>5.81497455</v>
      </c>
      <c r="O828" s="31">
        <f t="shared" si="787"/>
        <v>6.773612999999999</v>
      </c>
      <c r="P828" s="31">
        <f t="shared" si="788"/>
        <v>7.232841</v>
      </c>
      <c r="Q828" s="31">
        <f t="shared" si="789"/>
        <v>6.5325182999999996</v>
      </c>
      <c r="R828" s="31">
        <f t="shared" si="790"/>
        <v>7.215619950000001</v>
      </c>
      <c r="S828" s="31">
        <f t="shared" si="791"/>
        <v>7.907332125</v>
      </c>
      <c r="T828" s="36">
        <f t="shared" si="792"/>
        <v>6.294293775</v>
      </c>
      <c r="U828" s="32"/>
      <c r="V828" s="32"/>
      <c r="W828" s="20"/>
      <c r="X828" s="20"/>
      <c r="Y828" s="20"/>
      <c r="Z828" s="20"/>
      <c r="AA828" s="20"/>
      <c r="AB828" s="21"/>
      <c r="AC828" s="20"/>
      <c r="AD828" s="20"/>
      <c r="AE828" s="45"/>
      <c r="AF828" s="45"/>
      <c r="AG828" s="45"/>
      <c r="AH828" s="45"/>
      <c r="AI828" s="45"/>
      <c r="AJ828" s="45"/>
      <c r="AK828" s="35"/>
      <c r="AL828" s="42"/>
      <c r="AM828" s="42"/>
      <c r="AN828" s="42"/>
      <c r="AO828" s="42"/>
      <c r="AP828" s="42"/>
      <c r="AQ828" s="42"/>
      <c r="AR828" s="42"/>
      <c r="AS828" s="42"/>
      <c r="AT828" s="42"/>
      <c r="AU828" s="42"/>
      <c r="AV828" s="42"/>
      <c r="AW828" s="42"/>
      <c r="AX828" s="42"/>
      <c r="AY828" s="42"/>
      <c r="AZ828" s="42"/>
      <c r="BA828" s="42"/>
      <c r="BB828" s="42"/>
      <c r="BC828" s="42"/>
      <c r="BD828" s="42"/>
      <c r="BE828" s="42"/>
      <c r="BF828" s="42"/>
      <c r="BG828" s="42"/>
      <c r="BH828" s="42"/>
      <c r="BI828" s="42"/>
      <c r="BJ828" s="42"/>
      <c r="BK828" s="42"/>
      <c r="BL828" s="42"/>
      <c r="BM828" s="42"/>
      <c r="BN828" s="42"/>
      <c r="BO828" s="42"/>
      <c r="BP828" s="42"/>
      <c r="BQ828" s="42"/>
    </row>
    <row r="829" spans="1:69" s="41" customFormat="1" ht="12.75">
      <c r="A829" s="23"/>
      <c r="B829" s="23" t="s">
        <v>36</v>
      </c>
      <c r="C829" s="24" t="s">
        <v>1243</v>
      </c>
      <c r="D829" s="25" t="s">
        <v>52</v>
      </c>
      <c r="E829" s="26">
        <v>6.17</v>
      </c>
      <c r="F829" s="26">
        <v>6.4785</v>
      </c>
      <c r="G829" s="27">
        <v>7.12635</v>
      </c>
      <c r="H829" s="27">
        <v>7.814042774999999</v>
      </c>
      <c r="I829" s="28" t="s">
        <v>100</v>
      </c>
      <c r="J829" s="29">
        <f t="shared" si="782"/>
        <v>5</v>
      </c>
      <c r="K829" s="29">
        <f t="shared" si="783"/>
        <v>10.000000000000014</v>
      </c>
      <c r="L829" s="30">
        <f t="shared" si="784"/>
        <v>7.903122150000001</v>
      </c>
      <c r="M829" s="30">
        <f t="shared" si="785"/>
        <v>8.1810498</v>
      </c>
      <c r="N829" s="31">
        <f t="shared" si="786"/>
        <v>7.218992549999999</v>
      </c>
      <c r="O829" s="31">
        <f t="shared" si="787"/>
        <v>8.409092999999999</v>
      </c>
      <c r="P829" s="31">
        <f t="shared" si="788"/>
        <v>8.979201</v>
      </c>
      <c r="Q829" s="31">
        <f t="shared" si="789"/>
        <v>8.1097863</v>
      </c>
      <c r="R829" s="31">
        <f t="shared" si="790"/>
        <v>8.95782195</v>
      </c>
      <c r="S829" s="31">
        <f t="shared" si="791"/>
        <v>9.816547125</v>
      </c>
      <c r="T829" s="36">
        <f t="shared" si="792"/>
        <v>7.814042774999999</v>
      </c>
      <c r="U829" s="32"/>
      <c r="V829" s="32"/>
      <c r="W829" s="20"/>
      <c r="X829" s="20"/>
      <c r="Y829" s="20"/>
      <c r="Z829" s="20"/>
      <c r="AA829" s="20"/>
      <c r="AB829" s="21"/>
      <c r="AC829" s="20"/>
      <c r="AD829" s="20"/>
      <c r="AE829" s="45"/>
      <c r="AF829" s="45"/>
      <c r="AG829" s="45"/>
      <c r="AH829" s="45"/>
      <c r="AI829" s="45"/>
      <c r="AJ829" s="45"/>
      <c r="AK829" s="35"/>
      <c r="AL829" s="42"/>
      <c r="AM829" s="42"/>
      <c r="AN829" s="42"/>
      <c r="AO829" s="42"/>
      <c r="AP829" s="42"/>
      <c r="AQ829" s="42"/>
      <c r="AR829" s="42"/>
      <c r="AS829" s="42"/>
      <c r="AT829" s="42"/>
      <c r="AU829" s="42"/>
      <c r="AV829" s="42"/>
      <c r="AW829" s="42"/>
      <c r="AX829" s="42"/>
      <c r="AY829" s="42"/>
      <c r="AZ829" s="42"/>
      <c r="BA829" s="42"/>
      <c r="BB829" s="42"/>
      <c r="BC829" s="42"/>
      <c r="BD829" s="42"/>
      <c r="BE829" s="42"/>
      <c r="BF829" s="42"/>
      <c r="BG829" s="42"/>
      <c r="BH829" s="42"/>
      <c r="BI829" s="42"/>
      <c r="BJ829" s="42"/>
      <c r="BK829" s="42"/>
      <c r="BL829" s="42"/>
      <c r="BM829" s="42"/>
      <c r="BN829" s="42"/>
      <c r="BO829" s="42"/>
      <c r="BP829" s="42"/>
      <c r="BQ829" s="42"/>
    </row>
    <row r="830" spans="1:69" s="41" customFormat="1" ht="12.75">
      <c r="A830" s="23"/>
      <c r="B830" s="23" t="s">
        <v>38</v>
      </c>
      <c r="C830" s="24" t="s">
        <v>1244</v>
      </c>
      <c r="D830" s="25" t="s">
        <v>52</v>
      </c>
      <c r="E830" s="26">
        <v>7.51</v>
      </c>
      <c r="F830" s="26">
        <v>7.8855</v>
      </c>
      <c r="G830" s="27">
        <v>8.67405</v>
      </c>
      <c r="H830" s="27">
        <v>9.511095825</v>
      </c>
      <c r="I830" s="28" t="s">
        <v>100</v>
      </c>
      <c r="J830" s="29">
        <f t="shared" si="782"/>
        <v>5</v>
      </c>
      <c r="K830" s="29">
        <f t="shared" si="783"/>
        <v>9.999999999999986</v>
      </c>
      <c r="L830" s="30">
        <f t="shared" si="784"/>
        <v>9.619521449999999</v>
      </c>
      <c r="M830" s="30">
        <f t="shared" si="785"/>
        <v>9.957809399999999</v>
      </c>
      <c r="N830" s="31">
        <f t="shared" si="786"/>
        <v>8.78681265</v>
      </c>
      <c r="O830" s="31">
        <f t="shared" si="787"/>
        <v>10.235379</v>
      </c>
      <c r="P830" s="31">
        <f t="shared" si="788"/>
        <v>10.929302999999999</v>
      </c>
      <c r="Q830" s="31">
        <f t="shared" si="789"/>
        <v>9.8710689</v>
      </c>
      <c r="R830" s="31">
        <f t="shared" si="790"/>
        <v>10.903280850000002</v>
      </c>
      <c r="S830" s="31">
        <f t="shared" si="791"/>
        <v>11.948503875</v>
      </c>
      <c r="T830" s="36">
        <f t="shared" si="792"/>
        <v>9.511095825</v>
      </c>
      <c r="U830" s="32"/>
      <c r="V830" s="32"/>
      <c r="W830" s="20"/>
      <c r="X830" s="20"/>
      <c r="Y830" s="20"/>
      <c r="Z830" s="20"/>
      <c r="AA830" s="20"/>
      <c r="AB830" s="21"/>
      <c r="AC830" s="20"/>
      <c r="AD830" s="20"/>
      <c r="AE830" s="45"/>
      <c r="AF830" s="45"/>
      <c r="AG830" s="45"/>
      <c r="AH830" s="45"/>
      <c r="AI830" s="45"/>
      <c r="AJ830" s="45"/>
      <c r="AK830" s="35"/>
      <c r="AL830" s="42"/>
      <c r="AM830" s="42"/>
      <c r="AN830" s="42"/>
      <c r="AO830" s="42"/>
      <c r="AP830" s="42"/>
      <c r="AQ830" s="42"/>
      <c r="AR830" s="42"/>
      <c r="AS830" s="42"/>
      <c r="AT830" s="42"/>
      <c r="AU830" s="42"/>
      <c r="AV830" s="42"/>
      <c r="AW830" s="42"/>
      <c r="AX830" s="42"/>
      <c r="AY830" s="42"/>
      <c r="AZ830" s="42"/>
      <c r="BA830" s="42"/>
      <c r="BB830" s="42"/>
      <c r="BC830" s="42"/>
      <c r="BD830" s="42"/>
      <c r="BE830" s="42"/>
      <c r="BF830" s="42"/>
      <c r="BG830" s="42"/>
      <c r="BH830" s="42"/>
      <c r="BI830" s="42"/>
      <c r="BJ830" s="42"/>
      <c r="BK830" s="42"/>
      <c r="BL830" s="42"/>
      <c r="BM830" s="42"/>
      <c r="BN830" s="42"/>
      <c r="BO830" s="42"/>
      <c r="BP830" s="42"/>
      <c r="BQ830" s="42"/>
    </row>
    <row r="831" spans="1:69" s="41" customFormat="1" ht="12.75">
      <c r="A831" s="23"/>
      <c r="B831" s="23" t="s">
        <v>40</v>
      </c>
      <c r="C831" s="24" t="s">
        <v>1245</v>
      </c>
      <c r="D831" s="25" t="s">
        <v>52</v>
      </c>
      <c r="E831" s="26">
        <v>9.61</v>
      </c>
      <c r="F831" s="26">
        <v>10.0905</v>
      </c>
      <c r="G831" s="27">
        <v>11.09955</v>
      </c>
      <c r="H831" s="27">
        <v>12.170656574999999</v>
      </c>
      <c r="I831" s="28" t="s">
        <v>100</v>
      </c>
      <c r="J831" s="29">
        <f t="shared" si="782"/>
        <v>5</v>
      </c>
      <c r="K831" s="29">
        <f t="shared" si="783"/>
        <v>10.000000000000014</v>
      </c>
      <c r="L831" s="30">
        <f t="shared" si="784"/>
        <v>12.30940095</v>
      </c>
      <c r="M831" s="30">
        <f t="shared" si="785"/>
        <v>12.7422834</v>
      </c>
      <c r="N831" s="31">
        <f t="shared" si="786"/>
        <v>11.24384415</v>
      </c>
      <c r="O831" s="31">
        <f t="shared" si="787"/>
        <v>13.097468999999998</v>
      </c>
      <c r="P831" s="31">
        <f t="shared" si="788"/>
        <v>13.985432999999999</v>
      </c>
      <c r="Q831" s="31">
        <f t="shared" si="789"/>
        <v>12.6312879</v>
      </c>
      <c r="R831" s="31">
        <f t="shared" si="790"/>
        <v>13.95213435</v>
      </c>
      <c r="S831" s="31">
        <f t="shared" si="791"/>
        <v>15.289630124999999</v>
      </c>
      <c r="T831" s="36">
        <f t="shared" si="792"/>
        <v>12.170656574999999</v>
      </c>
      <c r="U831" s="32"/>
      <c r="V831" s="32"/>
      <c r="W831" s="20"/>
      <c r="X831" s="20"/>
      <c r="Y831" s="20"/>
      <c r="Z831" s="20"/>
      <c r="AA831" s="20"/>
      <c r="AB831" s="21"/>
      <c r="AC831" s="20"/>
      <c r="AD831" s="20"/>
      <c r="AE831" s="45"/>
      <c r="AF831" s="45"/>
      <c r="AG831" s="45"/>
      <c r="AH831" s="45"/>
      <c r="AI831" s="45"/>
      <c r="AJ831" s="45"/>
      <c r="AK831" s="35"/>
      <c r="AL831" s="42"/>
      <c r="AM831" s="42"/>
      <c r="AN831" s="42"/>
      <c r="AO831" s="42"/>
      <c r="AP831" s="42"/>
      <c r="AQ831" s="42"/>
      <c r="AR831" s="42"/>
      <c r="AS831" s="42"/>
      <c r="AT831" s="42"/>
      <c r="AU831" s="42"/>
      <c r="AV831" s="42"/>
      <c r="AW831" s="42"/>
      <c r="AX831" s="42"/>
      <c r="AY831" s="42"/>
      <c r="AZ831" s="42"/>
      <c r="BA831" s="42"/>
      <c r="BB831" s="42"/>
      <c r="BC831" s="42"/>
      <c r="BD831" s="42"/>
      <c r="BE831" s="42"/>
      <c r="BF831" s="42"/>
      <c r="BG831" s="42"/>
      <c r="BH831" s="42"/>
      <c r="BI831" s="42"/>
      <c r="BJ831" s="42"/>
      <c r="BK831" s="42"/>
      <c r="BL831" s="42"/>
      <c r="BM831" s="42"/>
      <c r="BN831" s="42"/>
      <c r="BO831" s="42"/>
      <c r="BP831" s="42"/>
      <c r="BQ831" s="42"/>
    </row>
    <row r="832" spans="1:69" s="41" customFormat="1" ht="12.75">
      <c r="A832" s="23"/>
      <c r="B832" s="23" t="s">
        <v>104</v>
      </c>
      <c r="C832" s="24" t="s">
        <v>1246</v>
      </c>
      <c r="D832" s="25" t="s">
        <v>52</v>
      </c>
      <c r="E832" s="26">
        <v>12.75</v>
      </c>
      <c r="F832" s="26">
        <v>13.3875</v>
      </c>
      <c r="G832" s="27">
        <v>14.72625</v>
      </c>
      <c r="H832" s="27">
        <v>16.147333124999996</v>
      </c>
      <c r="I832" s="28" t="s">
        <v>100</v>
      </c>
      <c r="J832" s="29">
        <f t="shared" si="782"/>
        <v>5</v>
      </c>
      <c r="K832" s="29">
        <f t="shared" si="783"/>
        <v>10.000000000000014</v>
      </c>
      <c r="L832" s="30">
        <f t="shared" si="784"/>
        <v>16.33141125</v>
      </c>
      <c r="M832" s="30">
        <f t="shared" si="785"/>
        <v>16.905735</v>
      </c>
      <c r="N832" s="31">
        <f t="shared" si="786"/>
        <v>14.917691249999997</v>
      </c>
      <c r="O832" s="31">
        <f t="shared" si="787"/>
        <v>17.376974999999998</v>
      </c>
      <c r="P832" s="31">
        <f t="shared" si="788"/>
        <v>18.555075</v>
      </c>
      <c r="Q832" s="31">
        <f t="shared" si="789"/>
        <v>16.758472499999996</v>
      </c>
      <c r="R832" s="31">
        <f t="shared" si="790"/>
        <v>18.51089625</v>
      </c>
      <c r="S832" s="31">
        <f t="shared" si="791"/>
        <v>20.285409375</v>
      </c>
      <c r="T832" s="36">
        <f t="shared" si="792"/>
        <v>16.147333124999996</v>
      </c>
      <c r="U832" s="32"/>
      <c r="V832" s="32"/>
      <c r="W832" s="20"/>
      <c r="X832" s="20"/>
      <c r="Y832" s="20"/>
      <c r="Z832" s="20"/>
      <c r="AA832" s="20"/>
      <c r="AB832" s="21"/>
      <c r="AC832" s="20"/>
      <c r="AD832" s="20"/>
      <c r="AE832" s="45"/>
      <c r="AF832" s="45"/>
      <c r="AG832" s="45"/>
      <c r="AH832" s="45"/>
      <c r="AI832" s="45"/>
      <c r="AJ832" s="45"/>
      <c r="AK832" s="35"/>
      <c r="AL832" s="42"/>
      <c r="AM832" s="42"/>
      <c r="AN832" s="42"/>
      <c r="AO832" s="42"/>
      <c r="AP832" s="42"/>
      <c r="AQ832" s="42"/>
      <c r="AR832" s="42"/>
      <c r="AS832" s="42"/>
      <c r="AT832" s="42"/>
      <c r="AU832" s="42"/>
      <c r="AV832" s="42"/>
      <c r="AW832" s="42"/>
      <c r="AX832" s="42"/>
      <c r="AY832" s="42"/>
      <c r="AZ832" s="42"/>
      <c r="BA832" s="42"/>
      <c r="BB832" s="42"/>
      <c r="BC832" s="42"/>
      <c r="BD832" s="42"/>
      <c r="BE832" s="42"/>
      <c r="BF832" s="42"/>
      <c r="BG832" s="42"/>
      <c r="BH832" s="42"/>
      <c r="BI832" s="42"/>
      <c r="BJ832" s="42"/>
      <c r="BK832" s="42"/>
      <c r="BL832" s="42"/>
      <c r="BM832" s="42"/>
      <c r="BN832" s="42"/>
      <c r="BO832" s="42"/>
      <c r="BP832" s="42"/>
      <c r="BQ832" s="42"/>
    </row>
    <row r="833" spans="1:69" s="41" customFormat="1" ht="12.75">
      <c r="A833" s="23"/>
      <c r="B833" s="23" t="s">
        <v>106</v>
      </c>
      <c r="C833" s="24" t="s">
        <v>1247</v>
      </c>
      <c r="D833" s="25" t="s">
        <v>52</v>
      </c>
      <c r="E833" s="26">
        <v>14.32</v>
      </c>
      <c r="F833" s="26">
        <v>15.036</v>
      </c>
      <c r="G833" s="27">
        <v>16.5396</v>
      </c>
      <c r="H833" s="27">
        <v>18.1356714</v>
      </c>
      <c r="I833" s="28" t="s">
        <v>100</v>
      </c>
      <c r="J833" s="29">
        <f t="shared" si="782"/>
        <v>5</v>
      </c>
      <c r="K833" s="29">
        <f t="shared" si="783"/>
        <v>10.000000000000014</v>
      </c>
      <c r="L833" s="30">
        <f t="shared" si="784"/>
        <v>18.3424164</v>
      </c>
      <c r="M833" s="30">
        <f t="shared" si="785"/>
        <v>18.987460799999997</v>
      </c>
      <c r="N833" s="31">
        <f t="shared" si="786"/>
        <v>16.7546148</v>
      </c>
      <c r="O833" s="31">
        <f t="shared" si="787"/>
        <v>19.516727999999997</v>
      </c>
      <c r="P833" s="31">
        <f t="shared" si="788"/>
        <v>20.839896</v>
      </c>
      <c r="Q833" s="31">
        <f t="shared" si="789"/>
        <v>18.8220648</v>
      </c>
      <c r="R833" s="31">
        <f t="shared" si="790"/>
        <v>20.790277200000002</v>
      </c>
      <c r="S833" s="31">
        <f t="shared" si="791"/>
        <v>22.783299000000003</v>
      </c>
      <c r="T833" s="36">
        <f t="shared" si="792"/>
        <v>18.1356714</v>
      </c>
      <c r="U833" s="32"/>
      <c r="V833" s="32"/>
      <c r="W833" s="20"/>
      <c r="X833" s="20"/>
      <c r="Y833" s="20"/>
      <c r="Z833" s="20"/>
      <c r="AA833" s="20"/>
      <c r="AB833" s="21"/>
      <c r="AC833" s="20"/>
      <c r="AD833" s="20"/>
      <c r="AE833" s="45"/>
      <c r="AF833" s="45"/>
      <c r="AG833" s="45"/>
      <c r="AH833" s="45"/>
      <c r="AI833" s="45"/>
      <c r="AJ833" s="45"/>
      <c r="AK833" s="35"/>
      <c r="AL833" s="42"/>
      <c r="AM833" s="42"/>
      <c r="AN833" s="42"/>
      <c r="AO833" s="42"/>
      <c r="AP833" s="42"/>
      <c r="AQ833" s="42"/>
      <c r="AR833" s="42"/>
      <c r="AS833" s="42"/>
      <c r="AT833" s="42"/>
      <c r="AU833" s="42"/>
      <c r="AV833" s="42"/>
      <c r="AW833" s="42"/>
      <c r="AX833" s="42"/>
      <c r="AY833" s="42"/>
      <c r="AZ833" s="42"/>
      <c r="BA833" s="42"/>
      <c r="BB833" s="42"/>
      <c r="BC833" s="42"/>
      <c r="BD833" s="42"/>
      <c r="BE833" s="42"/>
      <c r="BF833" s="42"/>
      <c r="BG833" s="42"/>
      <c r="BH833" s="42"/>
      <c r="BI833" s="42"/>
      <c r="BJ833" s="42"/>
      <c r="BK833" s="42"/>
      <c r="BL833" s="42"/>
      <c r="BM833" s="42"/>
      <c r="BN833" s="42"/>
      <c r="BO833" s="42"/>
      <c r="BP833" s="42"/>
      <c r="BQ833" s="42"/>
    </row>
    <row r="834" spans="1:69" s="41" customFormat="1" ht="12.75">
      <c r="A834" s="23"/>
      <c r="B834" s="23" t="s">
        <v>107</v>
      </c>
      <c r="C834" s="24" t="s">
        <v>1248</v>
      </c>
      <c r="D834" s="25" t="s">
        <v>52</v>
      </c>
      <c r="E834" s="26">
        <v>17.08</v>
      </c>
      <c r="F834" s="26">
        <v>17.934</v>
      </c>
      <c r="G834" s="27">
        <v>19.7274</v>
      </c>
      <c r="H834" s="27">
        <v>21.631094099999995</v>
      </c>
      <c r="I834" s="28" t="s">
        <v>100</v>
      </c>
      <c r="J834" s="29">
        <f t="shared" si="782"/>
        <v>5.000000000000028</v>
      </c>
      <c r="K834" s="29">
        <f t="shared" si="783"/>
        <v>9.999999999999986</v>
      </c>
      <c r="L834" s="30">
        <f t="shared" si="784"/>
        <v>21.8776866</v>
      </c>
      <c r="M834" s="30">
        <f t="shared" si="785"/>
        <v>22.647055199999997</v>
      </c>
      <c r="N834" s="31">
        <f t="shared" si="786"/>
        <v>19.983856199999995</v>
      </c>
      <c r="O834" s="31">
        <f t="shared" si="787"/>
        <v>23.278331999999995</v>
      </c>
      <c r="P834" s="31">
        <f t="shared" si="788"/>
        <v>24.856523999999993</v>
      </c>
      <c r="Q834" s="31">
        <f t="shared" si="789"/>
        <v>22.449781199999997</v>
      </c>
      <c r="R834" s="31">
        <f t="shared" si="790"/>
        <v>24.797341799999998</v>
      </c>
      <c r="S834" s="31">
        <f t="shared" si="791"/>
        <v>27.174493499999997</v>
      </c>
      <c r="T834" s="36">
        <f t="shared" si="792"/>
        <v>21.631094099999995</v>
      </c>
      <c r="U834" s="32"/>
      <c r="V834" s="32"/>
      <c r="W834" s="43"/>
      <c r="X834" s="43"/>
      <c r="Y834" s="43"/>
      <c r="Z834" s="43"/>
      <c r="AA834" s="43"/>
      <c r="AB834" s="44"/>
      <c r="AC834" s="43"/>
      <c r="AD834" s="43"/>
      <c r="AE834" s="45"/>
      <c r="AF834" s="45"/>
      <c r="AG834" s="45"/>
      <c r="AH834" s="45"/>
      <c r="AI834" s="45"/>
      <c r="AJ834" s="45"/>
      <c r="AK834" s="35"/>
      <c r="AL834" s="42"/>
      <c r="AM834" s="42"/>
      <c r="AN834" s="42"/>
      <c r="AO834" s="42"/>
      <c r="AP834" s="42"/>
      <c r="AQ834" s="42"/>
      <c r="AR834" s="42"/>
      <c r="AS834" s="42"/>
      <c r="AT834" s="42"/>
      <c r="AU834" s="42"/>
      <c r="AV834" s="42"/>
      <c r="AW834" s="42"/>
      <c r="AX834" s="42"/>
      <c r="AY834" s="42"/>
      <c r="AZ834" s="42"/>
      <c r="BA834" s="42"/>
      <c r="BB834" s="42"/>
      <c r="BC834" s="42"/>
      <c r="BD834" s="42"/>
      <c r="BE834" s="42"/>
      <c r="BF834" s="42"/>
      <c r="BG834" s="42"/>
      <c r="BH834" s="42"/>
      <c r="BI834" s="42"/>
      <c r="BJ834" s="42"/>
      <c r="BK834" s="42"/>
      <c r="BL834" s="42"/>
      <c r="BM834" s="42"/>
      <c r="BN834" s="42"/>
      <c r="BO834" s="42"/>
      <c r="BP834" s="42"/>
      <c r="BQ834" s="42"/>
    </row>
    <row r="835" spans="1:69" s="41" customFormat="1" ht="12.75">
      <c r="A835" s="23"/>
      <c r="B835" s="23" t="s">
        <v>108</v>
      </c>
      <c r="C835" s="24" t="s">
        <v>1249</v>
      </c>
      <c r="D835" s="25" t="s">
        <v>52</v>
      </c>
      <c r="E835" s="26">
        <v>20.63</v>
      </c>
      <c r="F835" s="26">
        <v>21.6615</v>
      </c>
      <c r="G835" s="27">
        <v>23.82765</v>
      </c>
      <c r="H835" s="27">
        <v>26.127018225</v>
      </c>
      <c r="I835" s="28" t="s">
        <v>100</v>
      </c>
      <c r="J835" s="29">
        <f t="shared" si="782"/>
        <v>5</v>
      </c>
      <c r="K835" s="29">
        <f t="shared" si="783"/>
        <v>9.999999999999986</v>
      </c>
      <c r="L835" s="30">
        <f t="shared" si="784"/>
        <v>26.424863849999998</v>
      </c>
      <c r="M835" s="30">
        <f t="shared" si="785"/>
        <v>27.354142199999995</v>
      </c>
      <c r="N835" s="31">
        <f t="shared" si="786"/>
        <v>24.13740945</v>
      </c>
      <c r="O835" s="31">
        <f t="shared" si="787"/>
        <v>28.116627000000005</v>
      </c>
      <c r="P835" s="31">
        <f t="shared" si="788"/>
        <v>30.022839000000005</v>
      </c>
      <c r="Q835" s="31">
        <f t="shared" si="789"/>
        <v>27.115865699999997</v>
      </c>
      <c r="R835" s="31">
        <f t="shared" si="790"/>
        <v>29.951356050000005</v>
      </c>
      <c r="S835" s="31">
        <f t="shared" si="791"/>
        <v>32.822587875</v>
      </c>
      <c r="T835" s="36">
        <f t="shared" si="792"/>
        <v>26.127018225</v>
      </c>
      <c r="U835" s="32"/>
      <c r="V835" s="32"/>
      <c r="W835" s="43"/>
      <c r="X835" s="43"/>
      <c r="Y835" s="43"/>
      <c r="Z835" s="43"/>
      <c r="AA835" s="43"/>
      <c r="AB835" s="44"/>
      <c r="AC835" s="43"/>
      <c r="AD835" s="43"/>
      <c r="AE835" s="45"/>
      <c r="AF835" s="45"/>
      <c r="AG835" s="45"/>
      <c r="AH835" s="45"/>
      <c r="AI835" s="45"/>
      <c r="AJ835" s="45"/>
      <c r="AK835" s="35"/>
      <c r="AL835" s="42"/>
      <c r="AM835" s="42"/>
      <c r="AN835" s="42"/>
      <c r="AO835" s="42"/>
      <c r="AP835" s="42"/>
      <c r="AQ835" s="42"/>
      <c r="AR835" s="42"/>
      <c r="AS835" s="42"/>
      <c r="AT835" s="42"/>
      <c r="AU835" s="42"/>
      <c r="AV835" s="42"/>
      <c r="AW835" s="42"/>
      <c r="AX835" s="42"/>
      <c r="AY835" s="42"/>
      <c r="AZ835" s="42"/>
      <c r="BA835" s="42"/>
      <c r="BB835" s="42"/>
      <c r="BC835" s="42"/>
      <c r="BD835" s="42"/>
      <c r="BE835" s="42"/>
      <c r="BF835" s="42"/>
      <c r="BG835" s="42"/>
      <c r="BH835" s="42"/>
      <c r="BI835" s="42"/>
      <c r="BJ835" s="42"/>
      <c r="BK835" s="42"/>
      <c r="BL835" s="42"/>
      <c r="BM835" s="42"/>
      <c r="BN835" s="42"/>
      <c r="BO835" s="42"/>
      <c r="BP835" s="42"/>
      <c r="BQ835" s="42"/>
    </row>
    <row r="836" spans="1:69" s="41" customFormat="1" ht="12.75">
      <c r="A836" s="23"/>
      <c r="B836" s="23" t="s">
        <v>109</v>
      </c>
      <c r="C836" s="24" t="s">
        <v>1250</v>
      </c>
      <c r="D836" s="25" t="s">
        <v>52</v>
      </c>
      <c r="E836" s="26">
        <v>25.41</v>
      </c>
      <c r="F836" s="26">
        <v>26.6805</v>
      </c>
      <c r="G836" s="27">
        <v>29.34855</v>
      </c>
      <c r="H836" s="27">
        <v>32.180685075</v>
      </c>
      <c r="I836" s="28" t="s">
        <v>100</v>
      </c>
      <c r="J836" s="29">
        <f t="shared" si="782"/>
        <v>5</v>
      </c>
      <c r="K836" s="29">
        <f t="shared" si="783"/>
        <v>10.000000000000014</v>
      </c>
      <c r="L836" s="30">
        <f t="shared" si="784"/>
        <v>32.547541949999996</v>
      </c>
      <c r="M836" s="30">
        <f t="shared" si="785"/>
        <v>33.6921354</v>
      </c>
      <c r="N836" s="31">
        <f t="shared" si="786"/>
        <v>29.730081149999997</v>
      </c>
      <c r="O836" s="31">
        <f t="shared" si="787"/>
        <v>34.631288999999995</v>
      </c>
      <c r="P836" s="31">
        <f t="shared" si="788"/>
        <v>36.979172999999996</v>
      </c>
      <c r="Q836" s="31">
        <f t="shared" si="789"/>
        <v>33.398649899999995</v>
      </c>
      <c r="R836" s="31">
        <f t="shared" si="790"/>
        <v>36.89112735</v>
      </c>
      <c r="S836" s="31">
        <f t="shared" si="791"/>
        <v>40.427627625</v>
      </c>
      <c r="T836" s="36">
        <f t="shared" si="792"/>
        <v>32.180685075</v>
      </c>
      <c r="U836" s="32"/>
      <c r="V836" s="32"/>
      <c r="W836" s="43"/>
      <c r="X836" s="43"/>
      <c r="Y836" s="43"/>
      <c r="Z836" s="43"/>
      <c r="AA836" s="43"/>
      <c r="AB836" s="44"/>
      <c r="AC836" s="43"/>
      <c r="AD836" s="43"/>
      <c r="AE836" s="45"/>
      <c r="AF836" s="45"/>
      <c r="AG836" s="45"/>
      <c r="AH836" s="45"/>
      <c r="AI836" s="45"/>
      <c r="AJ836" s="45"/>
      <c r="AK836" s="35"/>
      <c r="AL836" s="42"/>
      <c r="AM836" s="42"/>
      <c r="AN836" s="42"/>
      <c r="AO836" s="42"/>
      <c r="AP836" s="42"/>
      <c r="AQ836" s="42"/>
      <c r="AR836" s="42"/>
      <c r="AS836" s="42"/>
      <c r="AT836" s="42"/>
      <c r="AU836" s="42"/>
      <c r="AV836" s="42"/>
      <c r="AW836" s="42"/>
      <c r="AX836" s="42"/>
      <c r="AY836" s="42"/>
      <c r="AZ836" s="42"/>
      <c r="BA836" s="42"/>
      <c r="BB836" s="42"/>
      <c r="BC836" s="42"/>
      <c r="BD836" s="42"/>
      <c r="BE836" s="42"/>
      <c r="BF836" s="42"/>
      <c r="BG836" s="42"/>
      <c r="BH836" s="42"/>
      <c r="BI836" s="42"/>
      <c r="BJ836" s="42"/>
      <c r="BK836" s="42"/>
      <c r="BL836" s="42"/>
      <c r="BM836" s="42"/>
      <c r="BN836" s="42"/>
      <c r="BO836" s="42"/>
      <c r="BP836" s="42"/>
      <c r="BQ836" s="42"/>
    </row>
    <row r="837" spans="1:69" s="41" customFormat="1" ht="12.75">
      <c r="A837" s="23"/>
      <c r="B837" s="23" t="s">
        <v>110</v>
      </c>
      <c r="C837" s="24" t="s">
        <v>1251</v>
      </c>
      <c r="D837" s="25" t="s">
        <v>52</v>
      </c>
      <c r="E837" s="26">
        <v>30.53</v>
      </c>
      <c r="F837" s="26">
        <v>32.0565</v>
      </c>
      <c r="G837" s="27">
        <v>35.26215</v>
      </c>
      <c r="H837" s="27">
        <v>38.664947475000005</v>
      </c>
      <c r="I837" s="28" t="s">
        <v>100</v>
      </c>
      <c r="J837" s="29">
        <f t="shared" si="782"/>
        <v>5</v>
      </c>
      <c r="K837" s="29">
        <f t="shared" si="783"/>
        <v>9.999999999999986</v>
      </c>
      <c r="L837" s="30">
        <f t="shared" si="784"/>
        <v>39.105724349999996</v>
      </c>
      <c r="M837" s="30">
        <f t="shared" si="785"/>
        <v>40.48094819999999</v>
      </c>
      <c r="N837" s="31">
        <f t="shared" si="786"/>
        <v>35.72055795</v>
      </c>
      <c r="O837" s="31">
        <f t="shared" si="787"/>
        <v>41.609337000000004</v>
      </c>
      <c r="P837" s="31">
        <f t="shared" si="788"/>
        <v>44.43030900000001</v>
      </c>
      <c r="Q837" s="31">
        <f t="shared" si="789"/>
        <v>40.1283267</v>
      </c>
      <c r="R837" s="31">
        <f t="shared" si="790"/>
        <v>44.324522550000005</v>
      </c>
      <c r="S837" s="31">
        <f t="shared" si="791"/>
        <v>48.573611625000005</v>
      </c>
      <c r="T837" s="36">
        <f t="shared" si="792"/>
        <v>38.664947475000005</v>
      </c>
      <c r="U837" s="32"/>
      <c r="V837" s="32"/>
      <c r="W837" s="43"/>
      <c r="X837" s="43"/>
      <c r="Y837" s="43"/>
      <c r="Z837" s="43"/>
      <c r="AA837" s="43"/>
      <c r="AB837" s="44"/>
      <c r="AC837" s="43"/>
      <c r="AD837" s="43"/>
      <c r="AE837" s="45"/>
      <c r="AF837" s="45"/>
      <c r="AG837" s="45"/>
      <c r="AH837" s="45"/>
      <c r="AI837" s="45"/>
      <c r="AJ837" s="45"/>
      <c r="AK837" s="35"/>
      <c r="AL837" s="42"/>
      <c r="AM837" s="42"/>
      <c r="AN837" s="42"/>
      <c r="AO837" s="42"/>
      <c r="AP837" s="42"/>
      <c r="AQ837" s="42"/>
      <c r="AR837" s="42"/>
      <c r="AS837" s="42"/>
      <c r="AT837" s="42"/>
      <c r="AU837" s="42"/>
      <c r="AV837" s="42"/>
      <c r="AW837" s="42"/>
      <c r="AX837" s="42"/>
      <c r="AY837" s="42"/>
      <c r="AZ837" s="42"/>
      <c r="BA837" s="42"/>
      <c r="BB837" s="42"/>
      <c r="BC837" s="42"/>
      <c r="BD837" s="42"/>
      <c r="BE837" s="42"/>
      <c r="BF837" s="42"/>
      <c r="BG837" s="42"/>
      <c r="BH837" s="42"/>
      <c r="BI837" s="42"/>
      <c r="BJ837" s="42"/>
      <c r="BK837" s="42"/>
      <c r="BL837" s="42"/>
      <c r="BM837" s="42"/>
      <c r="BN837" s="42"/>
      <c r="BO837" s="42"/>
      <c r="BP837" s="42"/>
      <c r="BQ837" s="42"/>
    </row>
    <row r="838" spans="1:69" s="41" customFormat="1" ht="12.75">
      <c r="A838" s="23"/>
      <c r="B838" s="23" t="s">
        <v>112</v>
      </c>
      <c r="C838" s="24" t="s">
        <v>1252</v>
      </c>
      <c r="D838" s="25" t="s">
        <v>52</v>
      </c>
      <c r="E838" s="26">
        <v>3.41</v>
      </c>
      <c r="F838" s="26">
        <v>3.5805</v>
      </c>
      <c r="G838" s="27">
        <v>3.93855</v>
      </c>
      <c r="H838" s="27">
        <v>4.318620075</v>
      </c>
      <c r="I838" s="28" t="s">
        <v>100</v>
      </c>
      <c r="J838" s="29">
        <f t="shared" si="782"/>
        <v>4.999999999999986</v>
      </c>
      <c r="K838" s="29">
        <f t="shared" si="783"/>
        <v>10.000000000000014</v>
      </c>
      <c r="L838" s="30">
        <f t="shared" si="784"/>
        <v>4.36785195</v>
      </c>
      <c r="M838" s="30">
        <f t="shared" si="785"/>
        <v>4.5214554</v>
      </c>
      <c r="N838" s="31">
        <f t="shared" si="786"/>
        <v>3.98975115</v>
      </c>
      <c r="O838" s="31">
        <f t="shared" si="787"/>
        <v>4.647489</v>
      </c>
      <c r="P838" s="31">
        <f t="shared" si="788"/>
        <v>4.962573</v>
      </c>
      <c r="Q838" s="31">
        <f t="shared" si="789"/>
        <v>4.4820699</v>
      </c>
      <c r="R838" s="31">
        <f t="shared" si="790"/>
        <v>4.950757350000001</v>
      </c>
      <c r="S838" s="31">
        <f t="shared" si="791"/>
        <v>5.425352625</v>
      </c>
      <c r="T838" s="36">
        <f t="shared" si="792"/>
        <v>4.318620075</v>
      </c>
      <c r="U838" s="32"/>
      <c r="V838" s="32"/>
      <c r="W838" s="43"/>
      <c r="X838" s="43"/>
      <c r="Y838" s="43"/>
      <c r="Z838" s="43"/>
      <c r="AA838" s="43"/>
      <c r="AB838" s="44"/>
      <c r="AC838" s="43"/>
      <c r="AD838" s="43"/>
      <c r="AE838" s="45"/>
      <c r="AF838" s="45"/>
      <c r="AG838" s="45"/>
      <c r="AH838" s="45"/>
      <c r="AI838" s="45"/>
      <c r="AJ838" s="45"/>
      <c r="AK838" s="35"/>
      <c r="AL838" s="42"/>
      <c r="AM838" s="42"/>
      <c r="AN838" s="42"/>
      <c r="AO838" s="42"/>
      <c r="AP838" s="42"/>
      <c r="AQ838" s="42"/>
      <c r="AR838" s="42"/>
      <c r="AS838" s="42"/>
      <c r="AT838" s="42"/>
      <c r="AU838" s="42"/>
      <c r="AV838" s="42"/>
      <c r="AW838" s="42"/>
      <c r="AX838" s="42"/>
      <c r="AY838" s="42"/>
      <c r="AZ838" s="42"/>
      <c r="BA838" s="42"/>
      <c r="BB838" s="42"/>
      <c r="BC838" s="42"/>
      <c r="BD838" s="42"/>
      <c r="BE838" s="42"/>
      <c r="BF838" s="42"/>
      <c r="BG838" s="42"/>
      <c r="BH838" s="42"/>
      <c r="BI838" s="42"/>
      <c r="BJ838" s="42"/>
      <c r="BK838" s="42"/>
      <c r="BL838" s="42"/>
      <c r="BM838" s="42"/>
      <c r="BN838" s="42"/>
      <c r="BO838" s="42"/>
      <c r="BP838" s="42"/>
      <c r="BQ838" s="42"/>
    </row>
    <row r="839" spans="1:69" s="41" customFormat="1" ht="12.75">
      <c r="A839" s="23"/>
      <c r="B839" s="23" t="s">
        <v>114</v>
      </c>
      <c r="C839" s="24" t="s">
        <v>1253</v>
      </c>
      <c r="D839" s="25" t="s">
        <v>52</v>
      </c>
      <c r="E839" s="26">
        <v>3.89</v>
      </c>
      <c r="F839" s="26">
        <v>4.0845</v>
      </c>
      <c r="G839" s="27">
        <v>4.49295</v>
      </c>
      <c r="H839" s="27">
        <v>4.926519675</v>
      </c>
      <c r="I839" s="28" t="s">
        <v>100</v>
      </c>
      <c r="J839" s="29">
        <f t="shared" si="782"/>
        <v>5</v>
      </c>
      <c r="K839" s="29">
        <f t="shared" si="783"/>
        <v>10.000000000000014</v>
      </c>
      <c r="L839" s="30">
        <f t="shared" si="784"/>
        <v>4.982681550000001</v>
      </c>
      <c r="M839" s="30">
        <f t="shared" si="785"/>
        <v>5.1579066000000005</v>
      </c>
      <c r="N839" s="31">
        <f t="shared" si="786"/>
        <v>4.55135835</v>
      </c>
      <c r="O839" s="31">
        <f t="shared" si="787"/>
        <v>5.301680999999999</v>
      </c>
      <c r="P839" s="31">
        <f t="shared" si="788"/>
        <v>5.661117000000001</v>
      </c>
      <c r="Q839" s="31">
        <f t="shared" si="789"/>
        <v>5.112977100000001</v>
      </c>
      <c r="R839" s="31">
        <f t="shared" si="790"/>
        <v>5.647638150000001</v>
      </c>
      <c r="S839" s="31">
        <f t="shared" si="791"/>
        <v>6.189038625000001</v>
      </c>
      <c r="T839" s="36">
        <f t="shared" si="792"/>
        <v>4.926519675</v>
      </c>
      <c r="U839" s="32"/>
      <c r="V839" s="32"/>
      <c r="W839" s="43"/>
      <c r="X839" s="43"/>
      <c r="Y839" s="43"/>
      <c r="Z839" s="43"/>
      <c r="AA839" s="43"/>
      <c r="AB839" s="44"/>
      <c r="AC839" s="43"/>
      <c r="AD839" s="43"/>
      <c r="AE839" s="45"/>
      <c r="AF839" s="45"/>
      <c r="AG839" s="45"/>
      <c r="AH839" s="45"/>
      <c r="AI839" s="45"/>
      <c r="AJ839" s="45"/>
      <c r="AK839" s="35"/>
      <c r="AL839" s="42"/>
      <c r="AM839" s="42"/>
      <c r="AN839" s="42"/>
      <c r="AO839" s="42"/>
      <c r="AP839" s="42"/>
      <c r="AQ839" s="42"/>
      <c r="AR839" s="42"/>
      <c r="AS839" s="42"/>
      <c r="AT839" s="42"/>
      <c r="AU839" s="42"/>
      <c r="AV839" s="42"/>
      <c r="AW839" s="42"/>
      <c r="AX839" s="42"/>
      <c r="AY839" s="42"/>
      <c r="AZ839" s="42"/>
      <c r="BA839" s="42"/>
      <c r="BB839" s="42"/>
      <c r="BC839" s="42"/>
      <c r="BD839" s="42"/>
      <c r="BE839" s="42"/>
      <c r="BF839" s="42"/>
      <c r="BG839" s="42"/>
      <c r="BH839" s="42"/>
      <c r="BI839" s="42"/>
      <c r="BJ839" s="42"/>
      <c r="BK839" s="42"/>
      <c r="BL839" s="42"/>
      <c r="BM839" s="42"/>
      <c r="BN839" s="42"/>
      <c r="BO839" s="42"/>
      <c r="BP839" s="42"/>
      <c r="BQ839" s="42"/>
    </row>
    <row r="840" spans="1:69" s="41" customFormat="1" ht="12.75">
      <c r="A840" s="23"/>
      <c r="B840" s="23" t="s">
        <v>116</v>
      </c>
      <c r="C840" s="24" t="s">
        <v>1254</v>
      </c>
      <c r="D840" s="25" t="s">
        <v>52</v>
      </c>
      <c r="E840" s="26">
        <v>4.72</v>
      </c>
      <c r="F840" s="26">
        <v>4.956</v>
      </c>
      <c r="G840" s="27">
        <v>5.4516</v>
      </c>
      <c r="H840" s="27">
        <v>5.9776794</v>
      </c>
      <c r="I840" s="28" t="s">
        <v>100</v>
      </c>
      <c r="J840" s="29">
        <f t="shared" si="782"/>
        <v>5</v>
      </c>
      <c r="K840" s="29">
        <f t="shared" si="783"/>
        <v>9.999999999999986</v>
      </c>
      <c r="L840" s="30">
        <f t="shared" si="784"/>
        <v>6.0458244</v>
      </c>
      <c r="M840" s="30">
        <f t="shared" si="785"/>
        <v>6.258436799999999</v>
      </c>
      <c r="N840" s="31">
        <f t="shared" si="786"/>
        <v>5.522470800000001</v>
      </c>
      <c r="O840" s="31">
        <f t="shared" si="787"/>
        <v>6.432888</v>
      </c>
      <c r="P840" s="31">
        <f t="shared" si="788"/>
        <v>6.869016</v>
      </c>
      <c r="Q840" s="31">
        <f t="shared" si="789"/>
        <v>6.203920800000001</v>
      </c>
      <c r="R840" s="31">
        <f t="shared" si="790"/>
        <v>6.852661200000001</v>
      </c>
      <c r="S840" s="31">
        <f t="shared" si="791"/>
        <v>7.5095790000000004</v>
      </c>
      <c r="T840" s="36">
        <f t="shared" si="792"/>
        <v>5.9776794</v>
      </c>
      <c r="U840" s="32"/>
      <c r="V840" s="32"/>
      <c r="W840" s="43"/>
      <c r="X840" s="43"/>
      <c r="Y840" s="43"/>
      <c r="Z840" s="43"/>
      <c r="AA840" s="43"/>
      <c r="AB840" s="44"/>
      <c r="AC840" s="43"/>
      <c r="AD840" s="43"/>
      <c r="AE840" s="45"/>
      <c r="AF840" s="45"/>
      <c r="AG840" s="45"/>
      <c r="AH840" s="45"/>
      <c r="AI840" s="45"/>
      <c r="AJ840" s="45"/>
      <c r="AK840" s="35"/>
      <c r="AL840" s="42"/>
      <c r="AM840" s="42"/>
      <c r="AN840" s="42"/>
      <c r="AO840" s="42"/>
      <c r="AP840" s="42"/>
      <c r="AQ840" s="42"/>
      <c r="AR840" s="42"/>
      <c r="AS840" s="42"/>
      <c r="AT840" s="42"/>
      <c r="AU840" s="42"/>
      <c r="AV840" s="42"/>
      <c r="AW840" s="42"/>
      <c r="AX840" s="42"/>
      <c r="AY840" s="42"/>
      <c r="AZ840" s="42"/>
      <c r="BA840" s="42"/>
      <c r="BB840" s="42"/>
      <c r="BC840" s="42"/>
      <c r="BD840" s="42"/>
      <c r="BE840" s="42"/>
      <c r="BF840" s="42"/>
      <c r="BG840" s="42"/>
      <c r="BH840" s="42"/>
      <c r="BI840" s="42"/>
      <c r="BJ840" s="42"/>
      <c r="BK840" s="42"/>
      <c r="BL840" s="42"/>
      <c r="BM840" s="42"/>
      <c r="BN840" s="42"/>
      <c r="BO840" s="42"/>
      <c r="BP840" s="42"/>
      <c r="BQ840" s="42"/>
    </row>
    <row r="841" spans="1:69" s="41" customFormat="1" ht="12.75">
      <c r="A841" s="23"/>
      <c r="B841" s="23" t="s">
        <v>118</v>
      </c>
      <c r="C841" s="24" t="s">
        <v>1255</v>
      </c>
      <c r="D841" s="25" t="s">
        <v>52</v>
      </c>
      <c r="E841" s="26">
        <v>5.77</v>
      </c>
      <c r="F841" s="26">
        <v>6.0585</v>
      </c>
      <c r="G841" s="27">
        <v>6.66435</v>
      </c>
      <c r="H841" s="27">
        <v>7.307459775</v>
      </c>
      <c r="I841" s="28" t="s">
        <v>100</v>
      </c>
      <c r="J841" s="29">
        <f t="shared" si="782"/>
        <v>5</v>
      </c>
      <c r="K841" s="29">
        <f t="shared" si="783"/>
        <v>9.999999999999986</v>
      </c>
      <c r="L841" s="30">
        <f t="shared" si="784"/>
        <v>7.39076415</v>
      </c>
      <c r="M841" s="30">
        <f t="shared" si="785"/>
        <v>7.650673799999999</v>
      </c>
      <c r="N841" s="31">
        <f t="shared" si="786"/>
        <v>6.75098655</v>
      </c>
      <c r="O841" s="31">
        <f t="shared" si="787"/>
        <v>7.863933</v>
      </c>
      <c r="P841" s="31">
        <f t="shared" si="788"/>
        <v>8.397081</v>
      </c>
      <c r="Q841" s="31">
        <f t="shared" si="789"/>
        <v>7.5840303</v>
      </c>
      <c r="R841" s="31">
        <f t="shared" si="790"/>
        <v>8.377087950000002</v>
      </c>
      <c r="S841" s="31">
        <f t="shared" si="791"/>
        <v>9.180142125000001</v>
      </c>
      <c r="T841" s="36">
        <f t="shared" si="792"/>
        <v>7.307459775</v>
      </c>
      <c r="U841" s="32"/>
      <c r="V841" s="32"/>
      <c r="W841" s="43"/>
      <c r="X841" s="43"/>
      <c r="Y841" s="43"/>
      <c r="Z841" s="43"/>
      <c r="AA841" s="43"/>
      <c r="AB841" s="44"/>
      <c r="AC841" s="43"/>
      <c r="AD841" s="43"/>
      <c r="AE841" s="45"/>
      <c r="AF841" s="45"/>
      <c r="AG841" s="45"/>
      <c r="AH841" s="45"/>
      <c r="AI841" s="45"/>
      <c r="AJ841" s="45"/>
      <c r="AK841" s="35"/>
      <c r="AL841" s="42"/>
      <c r="AM841" s="42"/>
      <c r="AN841" s="42"/>
      <c r="AO841" s="42"/>
      <c r="AP841" s="42"/>
      <c r="AQ841" s="42"/>
      <c r="AR841" s="42"/>
      <c r="AS841" s="42"/>
      <c r="AT841" s="42"/>
      <c r="AU841" s="42"/>
      <c r="AV841" s="42"/>
      <c r="AW841" s="42"/>
      <c r="AX841" s="42"/>
      <c r="AY841" s="42"/>
      <c r="AZ841" s="42"/>
      <c r="BA841" s="42"/>
      <c r="BB841" s="42"/>
      <c r="BC841" s="42"/>
      <c r="BD841" s="42"/>
      <c r="BE841" s="42"/>
      <c r="BF841" s="42"/>
      <c r="BG841" s="42"/>
      <c r="BH841" s="42"/>
      <c r="BI841" s="42"/>
      <c r="BJ841" s="42"/>
      <c r="BK841" s="42"/>
      <c r="BL841" s="42"/>
      <c r="BM841" s="42"/>
      <c r="BN841" s="42"/>
      <c r="BO841" s="42"/>
      <c r="BP841" s="42"/>
      <c r="BQ841" s="42"/>
    </row>
    <row r="842" spans="1:69" s="41" customFormat="1" ht="12.75">
      <c r="A842" s="23"/>
      <c r="B842" s="23" t="s">
        <v>120</v>
      </c>
      <c r="C842" s="24" t="s">
        <v>1256</v>
      </c>
      <c r="D842" s="25" t="s">
        <v>52</v>
      </c>
      <c r="E842" s="26">
        <v>7.15</v>
      </c>
      <c r="F842" s="26">
        <v>7.5075</v>
      </c>
      <c r="G842" s="27">
        <v>8.25825</v>
      </c>
      <c r="H842" s="27">
        <v>9.055171125</v>
      </c>
      <c r="I842" s="28" t="s">
        <v>100</v>
      </c>
      <c r="J842" s="29">
        <f t="shared" si="782"/>
        <v>5</v>
      </c>
      <c r="K842" s="29">
        <f t="shared" si="783"/>
        <v>10.000000000000014</v>
      </c>
      <c r="L842" s="30">
        <f t="shared" si="784"/>
        <v>9.15839925</v>
      </c>
      <c r="M842" s="30">
        <f t="shared" si="785"/>
        <v>9.480471</v>
      </c>
      <c r="N842" s="31">
        <f t="shared" si="786"/>
        <v>8.36560725</v>
      </c>
      <c r="O842" s="31">
        <f t="shared" si="787"/>
        <v>9.744734999999999</v>
      </c>
      <c r="P842" s="31">
        <f t="shared" si="788"/>
        <v>10.405394999999999</v>
      </c>
      <c r="Q842" s="31">
        <f t="shared" si="789"/>
        <v>9.397888499999999</v>
      </c>
      <c r="R842" s="31">
        <f t="shared" si="790"/>
        <v>10.38062025</v>
      </c>
      <c r="S842" s="31">
        <f t="shared" si="791"/>
        <v>11.375739375</v>
      </c>
      <c r="T842" s="36">
        <f t="shared" si="792"/>
        <v>9.055171125</v>
      </c>
      <c r="U842" s="32"/>
      <c r="V842" s="32"/>
      <c r="W842" s="20"/>
      <c r="X842" s="20"/>
      <c r="Y842" s="20"/>
      <c r="Z842" s="20"/>
      <c r="AA842" s="20"/>
      <c r="AB842" s="21"/>
      <c r="AC842" s="20"/>
      <c r="AD842" s="20"/>
      <c r="AE842" s="45"/>
      <c r="AF842" s="45"/>
      <c r="AG842" s="45"/>
      <c r="AH842" s="45"/>
      <c r="AI842" s="45"/>
      <c r="AJ842" s="45"/>
      <c r="AK842" s="35"/>
      <c r="AL842" s="42"/>
      <c r="AM842" s="42"/>
      <c r="AN842" s="42"/>
      <c r="AO842" s="42"/>
      <c r="AP842" s="42"/>
      <c r="AQ842" s="42"/>
      <c r="AR842" s="42"/>
      <c r="AS842" s="42"/>
      <c r="AT842" s="42"/>
      <c r="AU842" s="42"/>
      <c r="AV842" s="42"/>
      <c r="AW842" s="42"/>
      <c r="AX842" s="42"/>
      <c r="AY842" s="42"/>
      <c r="AZ842" s="42"/>
      <c r="BA842" s="42"/>
      <c r="BB842" s="42"/>
      <c r="BC842" s="42"/>
      <c r="BD842" s="42"/>
      <c r="BE842" s="42"/>
      <c r="BF842" s="42"/>
      <c r="BG842" s="42"/>
      <c r="BH842" s="42"/>
      <c r="BI842" s="42"/>
      <c r="BJ842" s="42"/>
      <c r="BK842" s="42"/>
      <c r="BL842" s="42"/>
      <c r="BM842" s="42"/>
      <c r="BN842" s="42"/>
      <c r="BO842" s="42"/>
      <c r="BP842" s="42"/>
      <c r="BQ842" s="42"/>
    </row>
    <row r="843" spans="1:69" s="41" customFormat="1" ht="12.75">
      <c r="A843" s="23"/>
      <c r="B843" s="23" t="s">
        <v>121</v>
      </c>
      <c r="C843" s="24" t="s">
        <v>1257</v>
      </c>
      <c r="D843" s="25" t="s">
        <v>52</v>
      </c>
      <c r="E843" s="26">
        <v>8.89</v>
      </c>
      <c r="F843" s="26">
        <v>9.3345</v>
      </c>
      <c r="G843" s="27">
        <v>10.26795</v>
      </c>
      <c r="H843" s="27">
        <v>11.258807175</v>
      </c>
      <c r="I843" s="28" t="s">
        <v>100</v>
      </c>
      <c r="J843" s="29">
        <f t="shared" si="782"/>
        <v>5</v>
      </c>
      <c r="K843" s="29">
        <f t="shared" si="783"/>
        <v>10.000000000000014</v>
      </c>
      <c r="L843" s="30">
        <f t="shared" si="784"/>
        <v>11.38715655</v>
      </c>
      <c r="M843" s="30">
        <f t="shared" si="785"/>
        <v>11.7876066</v>
      </c>
      <c r="N843" s="31">
        <f t="shared" si="786"/>
        <v>10.40143335</v>
      </c>
      <c r="O843" s="31">
        <f t="shared" si="787"/>
        <v>12.116181</v>
      </c>
      <c r="P843" s="31">
        <f t="shared" si="788"/>
        <v>12.937617</v>
      </c>
      <c r="Q843" s="31">
        <f t="shared" si="789"/>
        <v>11.684927100000001</v>
      </c>
      <c r="R843" s="31">
        <f t="shared" si="790"/>
        <v>12.90681315</v>
      </c>
      <c r="S843" s="31">
        <f t="shared" si="791"/>
        <v>14.144101125</v>
      </c>
      <c r="T843" s="36">
        <f t="shared" si="792"/>
        <v>11.258807175</v>
      </c>
      <c r="U843" s="32"/>
      <c r="V843" s="32"/>
      <c r="W843" s="43"/>
      <c r="X843" s="43"/>
      <c r="Y843" s="43"/>
      <c r="Z843" s="43"/>
      <c r="AA843" s="43"/>
      <c r="AB843" s="44"/>
      <c r="AC843" s="43"/>
      <c r="AD843" s="43"/>
      <c r="AE843" s="45"/>
      <c r="AF843" s="45"/>
      <c r="AG843" s="45"/>
      <c r="AH843" s="45"/>
      <c r="AI843" s="45"/>
      <c r="AJ843" s="45"/>
      <c r="AK843" s="35"/>
      <c r="AL843" s="42"/>
      <c r="AM843" s="42"/>
      <c r="AN843" s="42"/>
      <c r="AO843" s="42"/>
      <c r="AP843" s="42"/>
      <c r="AQ843" s="42"/>
      <c r="AR843" s="42"/>
      <c r="AS843" s="42"/>
      <c r="AT843" s="42"/>
      <c r="AU843" s="42"/>
      <c r="AV843" s="42"/>
      <c r="AW843" s="42"/>
      <c r="AX843" s="42"/>
      <c r="AY843" s="42"/>
      <c r="AZ843" s="42"/>
      <c r="BA843" s="42"/>
      <c r="BB843" s="42"/>
      <c r="BC843" s="42"/>
      <c r="BD843" s="42"/>
      <c r="BE843" s="42"/>
      <c r="BF843" s="42"/>
      <c r="BG843" s="42"/>
      <c r="BH843" s="42"/>
      <c r="BI843" s="42"/>
      <c r="BJ843" s="42"/>
      <c r="BK843" s="42"/>
      <c r="BL843" s="42"/>
      <c r="BM843" s="42"/>
      <c r="BN843" s="42"/>
      <c r="BO843" s="42"/>
      <c r="BP843" s="42"/>
      <c r="BQ843" s="42"/>
    </row>
    <row r="844" spans="1:69" s="41" customFormat="1" ht="12.75">
      <c r="A844" s="23"/>
      <c r="B844" s="23" t="s">
        <v>122</v>
      </c>
      <c r="C844" s="24" t="s">
        <v>1258</v>
      </c>
      <c r="D844" s="25" t="s">
        <v>52</v>
      </c>
      <c r="E844" s="26">
        <v>11.41</v>
      </c>
      <c r="F844" s="26">
        <v>11.9805</v>
      </c>
      <c r="G844" s="27">
        <v>13.17855</v>
      </c>
      <c r="H844" s="27">
        <v>14.450280074999998</v>
      </c>
      <c r="I844" s="28" t="s">
        <v>100</v>
      </c>
      <c r="J844" s="29">
        <f t="shared" si="782"/>
        <v>4.999999999999986</v>
      </c>
      <c r="K844" s="29">
        <f t="shared" si="783"/>
        <v>10.000000000000014</v>
      </c>
      <c r="L844" s="30">
        <f t="shared" si="784"/>
        <v>14.61501195</v>
      </c>
      <c r="M844" s="30">
        <f t="shared" si="785"/>
        <v>15.128975399999998</v>
      </c>
      <c r="N844" s="31">
        <f t="shared" si="786"/>
        <v>13.349871149999998</v>
      </c>
      <c r="O844" s="31">
        <f t="shared" si="787"/>
        <v>15.550689</v>
      </c>
      <c r="P844" s="31">
        <f t="shared" si="788"/>
        <v>16.604972999999998</v>
      </c>
      <c r="Q844" s="31">
        <f t="shared" si="789"/>
        <v>14.997189899999999</v>
      </c>
      <c r="R844" s="31">
        <f t="shared" si="790"/>
        <v>16.56543735</v>
      </c>
      <c r="S844" s="31">
        <f t="shared" si="791"/>
        <v>18.153452625</v>
      </c>
      <c r="T844" s="36">
        <f t="shared" si="792"/>
        <v>14.450280074999998</v>
      </c>
      <c r="U844" s="32"/>
      <c r="V844" s="32"/>
      <c r="W844" s="43"/>
      <c r="X844" s="43"/>
      <c r="Y844" s="43"/>
      <c r="Z844" s="43"/>
      <c r="AA844" s="43"/>
      <c r="AB844" s="44"/>
      <c r="AC844" s="43"/>
      <c r="AD844" s="43"/>
      <c r="AE844" s="45"/>
      <c r="AF844" s="45"/>
      <c r="AG844" s="45"/>
      <c r="AH844" s="45"/>
      <c r="AI844" s="45"/>
      <c r="AJ844" s="45"/>
      <c r="AK844" s="35"/>
      <c r="AL844" s="42"/>
      <c r="AM844" s="42"/>
      <c r="AN844" s="42"/>
      <c r="AO844" s="42"/>
      <c r="AP844" s="42"/>
      <c r="AQ844" s="42"/>
      <c r="AR844" s="42"/>
      <c r="AS844" s="42"/>
      <c r="AT844" s="42"/>
      <c r="AU844" s="42"/>
      <c r="AV844" s="42"/>
      <c r="AW844" s="42"/>
      <c r="AX844" s="42"/>
      <c r="AY844" s="42"/>
      <c r="AZ844" s="42"/>
      <c r="BA844" s="42"/>
      <c r="BB844" s="42"/>
      <c r="BC844" s="42"/>
      <c r="BD844" s="42"/>
      <c r="BE844" s="42"/>
      <c r="BF844" s="42"/>
      <c r="BG844" s="42"/>
      <c r="BH844" s="42"/>
      <c r="BI844" s="42"/>
      <c r="BJ844" s="42"/>
      <c r="BK844" s="42"/>
      <c r="BL844" s="42"/>
      <c r="BM844" s="42"/>
      <c r="BN844" s="42"/>
      <c r="BO844" s="42"/>
      <c r="BP844" s="42"/>
      <c r="BQ844" s="42"/>
    </row>
    <row r="845" spans="1:69" s="41" customFormat="1" ht="12.75">
      <c r="A845" s="23"/>
      <c r="B845" s="23" t="s">
        <v>123</v>
      </c>
      <c r="C845" s="24" t="s">
        <v>1259</v>
      </c>
      <c r="D845" s="25" t="s">
        <v>52</v>
      </c>
      <c r="E845" s="26">
        <v>15.57</v>
      </c>
      <c r="F845" s="26">
        <v>16.3485</v>
      </c>
      <c r="G845" s="27">
        <v>17.98335</v>
      </c>
      <c r="H845" s="27">
        <v>19.718743275</v>
      </c>
      <c r="I845" s="28" t="s">
        <v>100</v>
      </c>
      <c r="J845" s="29">
        <f t="shared" si="782"/>
        <v>5</v>
      </c>
      <c r="K845" s="29">
        <f t="shared" si="783"/>
        <v>10.000000000000014</v>
      </c>
      <c r="L845" s="30">
        <f t="shared" si="784"/>
        <v>19.943535150000002</v>
      </c>
      <c r="M845" s="30">
        <f t="shared" si="785"/>
        <v>20.6448858</v>
      </c>
      <c r="N845" s="31">
        <f t="shared" si="786"/>
        <v>18.21713355</v>
      </c>
      <c r="O845" s="31">
        <f t="shared" si="787"/>
        <v>21.220353</v>
      </c>
      <c r="P845" s="31">
        <f t="shared" si="788"/>
        <v>22.659021</v>
      </c>
      <c r="Q845" s="31">
        <f t="shared" si="789"/>
        <v>20.4650523</v>
      </c>
      <c r="R845" s="31">
        <f t="shared" si="790"/>
        <v>22.605070949999998</v>
      </c>
      <c r="S845" s="31">
        <f t="shared" si="791"/>
        <v>24.772064625000002</v>
      </c>
      <c r="T845" s="36">
        <f t="shared" si="792"/>
        <v>19.718743275</v>
      </c>
      <c r="U845" s="32"/>
      <c r="V845" s="32"/>
      <c r="W845" s="43"/>
      <c r="X845" s="43"/>
      <c r="Y845" s="43"/>
      <c r="Z845" s="43"/>
      <c r="AA845" s="43"/>
      <c r="AB845" s="44"/>
      <c r="AC845" s="43"/>
      <c r="AD845" s="43"/>
      <c r="AE845" s="45"/>
      <c r="AF845" s="45"/>
      <c r="AG845" s="45"/>
      <c r="AH845" s="45"/>
      <c r="AI845" s="45"/>
      <c r="AJ845" s="45"/>
      <c r="AK845" s="35"/>
      <c r="AL845" s="42"/>
      <c r="AM845" s="42"/>
      <c r="AN845" s="42"/>
      <c r="AO845" s="42"/>
      <c r="AP845" s="42"/>
      <c r="AQ845" s="42"/>
      <c r="AR845" s="42"/>
      <c r="AS845" s="42"/>
      <c r="AT845" s="42"/>
      <c r="AU845" s="42"/>
      <c r="AV845" s="42"/>
      <c r="AW845" s="42"/>
      <c r="AX845" s="42"/>
      <c r="AY845" s="42"/>
      <c r="AZ845" s="42"/>
      <c r="BA845" s="42"/>
      <c r="BB845" s="42"/>
      <c r="BC845" s="42"/>
      <c r="BD845" s="42"/>
      <c r="BE845" s="42"/>
      <c r="BF845" s="42"/>
      <c r="BG845" s="42"/>
      <c r="BH845" s="42"/>
      <c r="BI845" s="42"/>
      <c r="BJ845" s="42"/>
      <c r="BK845" s="42"/>
      <c r="BL845" s="42"/>
      <c r="BM845" s="42"/>
      <c r="BN845" s="42"/>
      <c r="BO845" s="42"/>
      <c r="BP845" s="42"/>
      <c r="BQ845" s="42"/>
    </row>
    <row r="846" spans="1:69" s="41" customFormat="1" ht="12.75">
      <c r="A846" s="23"/>
      <c r="B846" s="23" t="s">
        <v>124</v>
      </c>
      <c r="C846" s="24" t="s">
        <v>1260</v>
      </c>
      <c r="D846" s="25" t="s">
        <v>52</v>
      </c>
      <c r="E846" s="26">
        <v>18.28</v>
      </c>
      <c r="F846" s="26">
        <v>19.194</v>
      </c>
      <c r="G846" s="27">
        <v>21.1134</v>
      </c>
      <c r="H846" s="27">
        <v>23.150843099999996</v>
      </c>
      <c r="I846" s="28" t="s">
        <v>100</v>
      </c>
      <c r="J846" s="29">
        <f t="shared" si="782"/>
        <v>4.999999999999986</v>
      </c>
      <c r="K846" s="29">
        <f t="shared" si="783"/>
        <v>10.000000000000014</v>
      </c>
      <c r="L846" s="30">
        <f t="shared" si="784"/>
        <v>23.414760599999997</v>
      </c>
      <c r="M846" s="30">
        <f t="shared" si="785"/>
        <v>24.238183199999998</v>
      </c>
      <c r="N846" s="31">
        <f t="shared" si="786"/>
        <v>21.387874199999995</v>
      </c>
      <c r="O846" s="31">
        <f t="shared" si="787"/>
        <v>24.913811999999997</v>
      </c>
      <c r="P846" s="31">
        <f t="shared" si="788"/>
        <v>26.602883999999996</v>
      </c>
      <c r="Q846" s="31">
        <f t="shared" si="789"/>
        <v>24.027049199999997</v>
      </c>
      <c r="R846" s="31">
        <f t="shared" si="790"/>
        <v>26.539543799999997</v>
      </c>
      <c r="S846" s="31">
        <f t="shared" si="791"/>
        <v>29.0837085</v>
      </c>
      <c r="T846" s="36">
        <f t="shared" si="792"/>
        <v>23.150843099999996</v>
      </c>
      <c r="U846" s="32"/>
      <c r="V846" s="32"/>
      <c r="W846" s="43"/>
      <c r="X846" s="43"/>
      <c r="Y846" s="43"/>
      <c r="Z846" s="43"/>
      <c r="AA846" s="43"/>
      <c r="AB846" s="44"/>
      <c r="AC846" s="43"/>
      <c r="AD846" s="43"/>
      <c r="AE846" s="45"/>
      <c r="AF846" s="45"/>
      <c r="AG846" s="45"/>
      <c r="AH846" s="45"/>
      <c r="AI846" s="45"/>
      <c r="AJ846" s="45"/>
      <c r="AK846" s="35"/>
      <c r="AL846" s="42"/>
      <c r="AM846" s="42"/>
      <c r="AN846" s="42"/>
      <c r="AO846" s="42"/>
      <c r="AP846" s="42"/>
      <c r="AQ846" s="42"/>
      <c r="AR846" s="42"/>
      <c r="AS846" s="42"/>
      <c r="AT846" s="42"/>
      <c r="AU846" s="42"/>
      <c r="AV846" s="42"/>
      <c r="AW846" s="42"/>
      <c r="AX846" s="42"/>
      <c r="AY846" s="42"/>
      <c r="AZ846" s="42"/>
      <c r="BA846" s="42"/>
      <c r="BB846" s="42"/>
      <c r="BC846" s="42"/>
      <c r="BD846" s="42"/>
      <c r="BE846" s="42"/>
      <c r="BF846" s="42"/>
      <c r="BG846" s="42"/>
      <c r="BH846" s="42"/>
      <c r="BI846" s="42"/>
      <c r="BJ846" s="42"/>
      <c r="BK846" s="42"/>
      <c r="BL846" s="42"/>
      <c r="BM846" s="42"/>
      <c r="BN846" s="42"/>
      <c r="BO846" s="42"/>
      <c r="BP846" s="42"/>
      <c r="BQ846" s="42"/>
    </row>
    <row r="847" spans="1:69" s="41" customFormat="1" ht="12.75">
      <c r="A847" s="23"/>
      <c r="B847" s="23" t="s">
        <v>125</v>
      </c>
      <c r="C847" s="24" t="s">
        <v>1261</v>
      </c>
      <c r="D847" s="25" t="s">
        <v>52</v>
      </c>
      <c r="E847" s="26">
        <v>22.62</v>
      </c>
      <c r="F847" s="26">
        <v>23.751</v>
      </c>
      <c r="G847" s="27">
        <v>26.1261</v>
      </c>
      <c r="H847" s="27">
        <v>28.647268649999994</v>
      </c>
      <c r="I847" s="28" t="s">
        <v>100</v>
      </c>
      <c r="J847" s="29">
        <f t="shared" si="782"/>
        <v>5</v>
      </c>
      <c r="K847" s="29">
        <f t="shared" si="783"/>
        <v>10.000000000000014</v>
      </c>
      <c r="L847" s="30">
        <f t="shared" si="784"/>
        <v>28.9738449</v>
      </c>
      <c r="M847" s="30">
        <f t="shared" si="785"/>
        <v>29.992762799999998</v>
      </c>
      <c r="N847" s="31">
        <f t="shared" si="786"/>
        <v>26.465739299999996</v>
      </c>
      <c r="O847" s="31">
        <f t="shared" si="787"/>
        <v>30.828797999999995</v>
      </c>
      <c r="P847" s="31">
        <f t="shared" si="788"/>
        <v>32.918886</v>
      </c>
      <c r="Q847" s="31">
        <f t="shared" si="789"/>
        <v>29.731501799999997</v>
      </c>
      <c r="R847" s="31">
        <f t="shared" si="790"/>
        <v>32.840507699999996</v>
      </c>
      <c r="S847" s="31">
        <f t="shared" si="791"/>
        <v>35.98870275</v>
      </c>
      <c r="T847" s="36">
        <f t="shared" si="792"/>
        <v>28.647268649999994</v>
      </c>
      <c r="U847" s="32"/>
      <c r="V847" s="32"/>
      <c r="W847" s="43"/>
      <c r="X847" s="43"/>
      <c r="Y847" s="43"/>
      <c r="Z847" s="43"/>
      <c r="AA847" s="43"/>
      <c r="AB847" s="44"/>
      <c r="AC847" s="43"/>
      <c r="AD847" s="43"/>
      <c r="AE847" s="45"/>
      <c r="AF847" s="45"/>
      <c r="AG847" s="45"/>
      <c r="AH847" s="45"/>
      <c r="AI847" s="45"/>
      <c r="AJ847" s="45"/>
      <c r="AK847" s="35"/>
      <c r="AL847" s="42"/>
      <c r="AM847" s="42"/>
      <c r="AN847" s="42"/>
      <c r="AO847" s="42"/>
      <c r="AP847" s="42"/>
      <c r="AQ847" s="42"/>
      <c r="AR847" s="42"/>
      <c r="AS847" s="42"/>
      <c r="AT847" s="42"/>
      <c r="AU847" s="42"/>
      <c r="AV847" s="42"/>
      <c r="AW847" s="42"/>
      <c r="AX847" s="42"/>
      <c r="AY847" s="42"/>
      <c r="AZ847" s="42"/>
      <c r="BA847" s="42"/>
      <c r="BB847" s="42"/>
      <c r="BC847" s="42"/>
      <c r="BD847" s="42"/>
      <c r="BE847" s="42"/>
      <c r="BF847" s="42"/>
      <c r="BG847" s="42"/>
      <c r="BH847" s="42"/>
      <c r="BI847" s="42"/>
      <c r="BJ847" s="42"/>
      <c r="BK847" s="42"/>
      <c r="BL847" s="42"/>
      <c r="BM847" s="42"/>
      <c r="BN847" s="42"/>
      <c r="BO847" s="42"/>
      <c r="BP847" s="42"/>
      <c r="BQ847" s="42"/>
    </row>
    <row r="848" spans="1:69" s="41" customFormat="1" ht="12.75">
      <c r="A848" s="23"/>
      <c r="B848" s="23" t="s">
        <v>126</v>
      </c>
      <c r="C848" s="24" t="s">
        <v>1262</v>
      </c>
      <c r="D848" s="25" t="s">
        <v>52</v>
      </c>
      <c r="E848" s="26">
        <v>27.5</v>
      </c>
      <c r="F848" s="26">
        <v>28.875</v>
      </c>
      <c r="G848" s="27">
        <v>31.7625</v>
      </c>
      <c r="H848" s="27">
        <v>34.82758125</v>
      </c>
      <c r="I848" s="28" t="s">
        <v>100</v>
      </c>
      <c r="J848" s="29">
        <f t="shared" si="782"/>
        <v>5</v>
      </c>
      <c r="K848" s="29">
        <f t="shared" si="783"/>
        <v>9.999999999999986</v>
      </c>
      <c r="L848" s="30">
        <f t="shared" si="784"/>
        <v>35.2246125</v>
      </c>
      <c r="M848" s="30">
        <f t="shared" si="785"/>
        <v>36.46335</v>
      </c>
      <c r="N848" s="31">
        <f t="shared" si="786"/>
        <v>32.1754125</v>
      </c>
      <c r="O848" s="31">
        <f t="shared" si="787"/>
        <v>37.47975</v>
      </c>
      <c r="P848" s="31">
        <f t="shared" si="788"/>
        <v>40.02075</v>
      </c>
      <c r="Q848" s="31">
        <f t="shared" si="789"/>
        <v>36.145725000000006</v>
      </c>
      <c r="R848" s="31">
        <f t="shared" si="790"/>
        <v>39.9254625</v>
      </c>
      <c r="S848" s="31">
        <f t="shared" si="791"/>
        <v>43.752843750000004</v>
      </c>
      <c r="T848" s="36">
        <f t="shared" si="792"/>
        <v>34.82758125</v>
      </c>
      <c r="U848" s="32"/>
      <c r="V848" s="32"/>
      <c r="W848" s="43"/>
      <c r="X848" s="43"/>
      <c r="Y848" s="43"/>
      <c r="Z848" s="43"/>
      <c r="AA848" s="43"/>
      <c r="AB848" s="44"/>
      <c r="AC848" s="43"/>
      <c r="AD848" s="43"/>
      <c r="AE848" s="45"/>
      <c r="AF848" s="45"/>
      <c r="AG848" s="45"/>
      <c r="AH848" s="45"/>
      <c r="AI848" s="45"/>
      <c r="AJ848" s="45"/>
      <c r="AK848" s="35"/>
      <c r="AL848" s="42"/>
      <c r="AM848" s="42"/>
      <c r="AN848" s="42"/>
      <c r="AO848" s="42"/>
      <c r="AP848" s="42"/>
      <c r="AQ848" s="42"/>
      <c r="AR848" s="42"/>
      <c r="AS848" s="42"/>
      <c r="AT848" s="42"/>
      <c r="AU848" s="42"/>
      <c r="AV848" s="42"/>
      <c r="AW848" s="42"/>
      <c r="AX848" s="42"/>
      <c r="AY848" s="42"/>
      <c r="AZ848" s="42"/>
      <c r="BA848" s="42"/>
      <c r="BB848" s="42"/>
      <c r="BC848" s="42"/>
      <c r="BD848" s="42"/>
      <c r="BE848" s="42"/>
      <c r="BF848" s="42"/>
      <c r="BG848" s="42"/>
      <c r="BH848" s="42"/>
      <c r="BI848" s="42"/>
      <c r="BJ848" s="42"/>
      <c r="BK848" s="42"/>
      <c r="BL848" s="42"/>
      <c r="BM848" s="42"/>
      <c r="BN848" s="42"/>
      <c r="BO848" s="42"/>
      <c r="BP848" s="42"/>
      <c r="BQ848" s="42"/>
    </row>
    <row r="849" spans="1:69" s="41" customFormat="1" ht="12.75">
      <c r="A849" s="23"/>
      <c r="B849" s="23" t="s">
        <v>127</v>
      </c>
      <c r="C849" s="24" t="s">
        <v>1263</v>
      </c>
      <c r="D849" s="25" t="s">
        <v>52</v>
      </c>
      <c r="E849" s="26">
        <v>35.65</v>
      </c>
      <c r="F849" s="26">
        <v>37.4325</v>
      </c>
      <c r="G849" s="27">
        <v>41.17575</v>
      </c>
      <c r="H849" s="27">
        <v>45.149209875</v>
      </c>
      <c r="I849" s="28" t="s">
        <v>100</v>
      </c>
      <c r="J849" s="29">
        <f t="shared" si="782"/>
        <v>5</v>
      </c>
      <c r="K849" s="29">
        <f t="shared" si="783"/>
        <v>10.000000000000014</v>
      </c>
      <c r="L849" s="30">
        <f t="shared" si="784"/>
        <v>45.66390675</v>
      </c>
      <c r="M849" s="30">
        <f t="shared" si="785"/>
        <v>47.269760999999995</v>
      </c>
      <c r="N849" s="31">
        <f t="shared" si="786"/>
        <v>41.71103474999999</v>
      </c>
      <c r="O849" s="31">
        <f t="shared" si="787"/>
        <v>48.587385</v>
      </c>
      <c r="P849" s="31">
        <f t="shared" si="788"/>
        <v>51.88144499999999</v>
      </c>
      <c r="Q849" s="31">
        <f t="shared" si="789"/>
        <v>46.858003499999995</v>
      </c>
      <c r="R849" s="31">
        <f t="shared" si="790"/>
        <v>51.75791775</v>
      </c>
      <c r="S849" s="31">
        <f t="shared" si="791"/>
        <v>56.719595625</v>
      </c>
      <c r="T849" s="36">
        <f t="shared" si="792"/>
        <v>45.149209875</v>
      </c>
      <c r="U849" s="32"/>
      <c r="V849" s="32"/>
      <c r="W849" s="43"/>
      <c r="X849" s="43"/>
      <c r="Y849" s="43"/>
      <c r="Z849" s="43"/>
      <c r="AA849" s="43"/>
      <c r="AB849" s="44"/>
      <c r="AC849" s="43"/>
      <c r="AD849" s="43"/>
      <c r="AE849" s="45"/>
      <c r="AF849" s="45"/>
      <c r="AG849" s="45"/>
      <c r="AH849" s="45"/>
      <c r="AI849" s="45"/>
      <c r="AJ849" s="45"/>
      <c r="AK849" s="35"/>
      <c r="AL849" s="42"/>
      <c r="AM849" s="42"/>
      <c r="AN849" s="42"/>
      <c r="AO849" s="42"/>
      <c r="AP849" s="42"/>
      <c r="AQ849" s="42"/>
      <c r="AR849" s="42"/>
      <c r="AS849" s="42"/>
      <c r="AT849" s="42"/>
      <c r="AU849" s="42"/>
      <c r="AV849" s="42"/>
      <c r="AW849" s="42"/>
      <c r="AX849" s="42"/>
      <c r="AY849" s="42"/>
      <c r="AZ849" s="42"/>
      <c r="BA849" s="42"/>
      <c r="BB849" s="42"/>
      <c r="BC849" s="42"/>
      <c r="BD849" s="42"/>
      <c r="BE849" s="42"/>
      <c r="BF849" s="42"/>
      <c r="BG849" s="42"/>
      <c r="BH849" s="42"/>
      <c r="BI849" s="42"/>
      <c r="BJ849" s="42"/>
      <c r="BK849" s="42"/>
      <c r="BL849" s="42"/>
      <c r="BM849" s="42"/>
      <c r="BN849" s="42"/>
      <c r="BO849" s="42"/>
      <c r="BP849" s="42"/>
      <c r="BQ849" s="42"/>
    </row>
    <row r="850" spans="1:69" s="41" customFormat="1" ht="12.75">
      <c r="A850" s="23"/>
      <c r="B850" s="23" t="s">
        <v>128</v>
      </c>
      <c r="C850" s="24" t="s">
        <v>1264</v>
      </c>
      <c r="D850" s="25" t="s">
        <v>52</v>
      </c>
      <c r="E850" s="26">
        <v>38.53</v>
      </c>
      <c r="F850" s="26">
        <v>40.4565</v>
      </c>
      <c r="G850" s="27">
        <v>44.50215</v>
      </c>
      <c r="H850" s="27">
        <v>48.796607475</v>
      </c>
      <c r="I850" s="28" t="s">
        <v>100</v>
      </c>
      <c r="J850" s="29">
        <f t="shared" si="782"/>
        <v>4.999999999999986</v>
      </c>
      <c r="K850" s="29">
        <f t="shared" si="783"/>
        <v>10.000000000000014</v>
      </c>
      <c r="L850" s="30">
        <f t="shared" si="784"/>
        <v>49.35288435</v>
      </c>
      <c r="M850" s="30">
        <f t="shared" si="785"/>
        <v>51.088468199999994</v>
      </c>
      <c r="N850" s="31">
        <f t="shared" si="786"/>
        <v>45.08067795</v>
      </c>
      <c r="O850" s="31">
        <f t="shared" si="787"/>
        <v>52.512537</v>
      </c>
      <c r="P850" s="31">
        <f t="shared" si="788"/>
        <v>56.072708999999996</v>
      </c>
      <c r="Q850" s="31">
        <f t="shared" si="789"/>
        <v>50.6434467</v>
      </c>
      <c r="R850" s="31">
        <f t="shared" si="790"/>
        <v>55.93920255</v>
      </c>
      <c r="S850" s="31">
        <f t="shared" si="791"/>
        <v>61.301711624999996</v>
      </c>
      <c r="T850" s="36">
        <f t="shared" si="792"/>
        <v>48.796607475</v>
      </c>
      <c r="U850" s="32"/>
      <c r="V850" s="32"/>
      <c r="W850" s="43"/>
      <c r="X850" s="43"/>
      <c r="Y850" s="43"/>
      <c r="Z850" s="43"/>
      <c r="AA850" s="43"/>
      <c r="AB850" s="44"/>
      <c r="AC850" s="43"/>
      <c r="AD850" s="43"/>
      <c r="AE850" s="45"/>
      <c r="AF850" s="45"/>
      <c r="AG850" s="45"/>
      <c r="AH850" s="45"/>
      <c r="AI850" s="45"/>
      <c r="AJ850" s="45"/>
      <c r="AK850" s="35"/>
      <c r="AL850" s="42"/>
      <c r="AM850" s="42"/>
      <c r="AN850" s="42"/>
      <c r="AO850" s="42"/>
      <c r="AP850" s="42"/>
      <c r="AQ850" s="42"/>
      <c r="AR850" s="42"/>
      <c r="AS850" s="42"/>
      <c r="AT850" s="42"/>
      <c r="AU850" s="42"/>
      <c r="AV850" s="42"/>
      <c r="AW850" s="42"/>
      <c r="AX850" s="42"/>
      <c r="AY850" s="42"/>
      <c r="AZ850" s="42"/>
      <c r="BA850" s="42"/>
      <c r="BB850" s="42"/>
      <c r="BC850" s="42"/>
      <c r="BD850" s="42"/>
      <c r="BE850" s="42"/>
      <c r="BF850" s="42"/>
      <c r="BG850" s="42"/>
      <c r="BH850" s="42"/>
      <c r="BI850" s="42"/>
      <c r="BJ850" s="42"/>
      <c r="BK850" s="42"/>
      <c r="BL850" s="42"/>
      <c r="BM850" s="42"/>
      <c r="BN850" s="42"/>
      <c r="BO850" s="42"/>
      <c r="BP850" s="42"/>
      <c r="BQ850" s="42"/>
    </row>
    <row r="851" spans="1:69" s="41" customFormat="1" ht="12.75">
      <c r="A851" s="23"/>
      <c r="B851" s="23" t="s">
        <v>130</v>
      </c>
      <c r="C851" s="24" t="s">
        <v>1265</v>
      </c>
      <c r="D851" s="25" t="s">
        <v>52</v>
      </c>
      <c r="E851" s="26">
        <v>3.28</v>
      </c>
      <c r="F851" s="26">
        <v>3.444</v>
      </c>
      <c r="G851" s="27">
        <v>3.7884</v>
      </c>
      <c r="H851" s="27">
        <v>4.1539806</v>
      </c>
      <c r="I851" s="28" t="s">
        <v>100</v>
      </c>
      <c r="J851" s="29">
        <f t="shared" si="782"/>
        <v>5</v>
      </c>
      <c r="K851" s="29">
        <f t="shared" si="783"/>
        <v>10.000000000000014</v>
      </c>
      <c r="L851" s="30">
        <f t="shared" si="784"/>
        <v>4.2013356</v>
      </c>
      <c r="M851" s="30">
        <f t="shared" si="785"/>
        <v>4.3490832</v>
      </c>
      <c r="N851" s="31">
        <f t="shared" si="786"/>
        <v>3.8376491999999995</v>
      </c>
      <c r="O851" s="31">
        <f t="shared" si="787"/>
        <v>4.470312</v>
      </c>
      <c r="P851" s="31">
        <f t="shared" si="788"/>
        <v>4.773384</v>
      </c>
      <c r="Q851" s="31">
        <f t="shared" si="789"/>
        <v>4.3111992</v>
      </c>
      <c r="R851" s="31">
        <f t="shared" si="790"/>
        <v>4.7620188</v>
      </c>
      <c r="S851" s="31">
        <f t="shared" si="791"/>
        <v>5.218521</v>
      </c>
      <c r="T851" s="36">
        <f t="shared" si="792"/>
        <v>4.1539806</v>
      </c>
      <c r="U851" s="32"/>
      <c r="V851" s="32"/>
      <c r="W851" s="43"/>
      <c r="X851" s="43"/>
      <c r="Y851" s="43"/>
      <c r="Z851" s="43"/>
      <c r="AA851" s="43"/>
      <c r="AB851" s="44"/>
      <c r="AC851" s="43"/>
      <c r="AD851" s="43"/>
      <c r="AE851" s="45"/>
      <c r="AF851" s="45"/>
      <c r="AG851" s="45"/>
      <c r="AH851" s="45"/>
      <c r="AI851" s="45"/>
      <c r="AJ851" s="45"/>
      <c r="AK851" s="35"/>
      <c r="AL851" s="42"/>
      <c r="AM851" s="42"/>
      <c r="AN851" s="42"/>
      <c r="AO851" s="42"/>
      <c r="AP851" s="42"/>
      <c r="AQ851" s="42"/>
      <c r="AR851" s="42"/>
      <c r="AS851" s="42"/>
      <c r="AT851" s="42"/>
      <c r="AU851" s="42"/>
      <c r="AV851" s="42"/>
      <c r="AW851" s="42"/>
      <c r="AX851" s="42"/>
      <c r="AY851" s="42"/>
      <c r="AZ851" s="42"/>
      <c r="BA851" s="42"/>
      <c r="BB851" s="42"/>
      <c r="BC851" s="42"/>
      <c r="BD851" s="42"/>
      <c r="BE851" s="42"/>
      <c r="BF851" s="42"/>
      <c r="BG851" s="42"/>
      <c r="BH851" s="42"/>
      <c r="BI851" s="42"/>
      <c r="BJ851" s="42"/>
      <c r="BK851" s="42"/>
      <c r="BL851" s="42"/>
      <c r="BM851" s="42"/>
      <c r="BN851" s="42"/>
      <c r="BO851" s="42"/>
      <c r="BP851" s="42"/>
      <c r="BQ851" s="42"/>
    </row>
    <row r="852" spans="1:69" s="41" customFormat="1" ht="12.75">
      <c r="A852" s="23"/>
      <c r="B852" s="23" t="s">
        <v>132</v>
      </c>
      <c r="C852" s="24" t="s">
        <v>1266</v>
      </c>
      <c r="D852" s="25" t="s">
        <v>52</v>
      </c>
      <c r="E852" s="26">
        <v>3.63</v>
      </c>
      <c r="F852" s="26">
        <v>3.8115</v>
      </c>
      <c r="G852" s="27">
        <v>4.19265</v>
      </c>
      <c r="H852" s="27">
        <v>4.597240725</v>
      </c>
      <c r="I852" s="28" t="s">
        <v>100</v>
      </c>
      <c r="J852" s="29">
        <f t="shared" si="782"/>
        <v>5</v>
      </c>
      <c r="K852" s="29">
        <f t="shared" si="783"/>
        <v>10.000000000000014</v>
      </c>
      <c r="L852" s="30">
        <f t="shared" si="784"/>
        <v>4.64964885</v>
      </c>
      <c r="M852" s="30">
        <f t="shared" si="785"/>
        <v>4.8131622</v>
      </c>
      <c r="N852" s="31">
        <f t="shared" si="786"/>
        <v>4.24715445</v>
      </c>
      <c r="O852" s="31">
        <f t="shared" si="787"/>
        <v>4.947327</v>
      </c>
      <c r="P852" s="31">
        <f t="shared" si="788"/>
        <v>5.282739</v>
      </c>
      <c r="Q852" s="31">
        <f t="shared" si="789"/>
        <v>4.7712357</v>
      </c>
      <c r="R852" s="31">
        <f t="shared" si="790"/>
        <v>5.2701610500000005</v>
      </c>
      <c r="S852" s="31">
        <f t="shared" si="791"/>
        <v>5.775375375</v>
      </c>
      <c r="T852" s="36">
        <f t="shared" si="792"/>
        <v>4.597240725</v>
      </c>
      <c r="U852" s="32"/>
      <c r="V852" s="32"/>
      <c r="W852" s="43"/>
      <c r="X852" s="43"/>
      <c r="Y852" s="43"/>
      <c r="Z852" s="43"/>
      <c r="AA852" s="43"/>
      <c r="AB852" s="44"/>
      <c r="AC852" s="43"/>
      <c r="AD852" s="43"/>
      <c r="AE852" s="45"/>
      <c r="AF852" s="45"/>
      <c r="AG852" s="45"/>
      <c r="AH852" s="45"/>
      <c r="AI852" s="45"/>
      <c r="AJ852" s="45"/>
      <c r="AK852" s="35"/>
      <c r="AL852" s="42"/>
      <c r="AM852" s="42"/>
      <c r="AN852" s="42"/>
      <c r="AO852" s="42"/>
      <c r="AP852" s="42"/>
      <c r="AQ852" s="42"/>
      <c r="AR852" s="42"/>
      <c r="AS852" s="42"/>
      <c r="AT852" s="42"/>
      <c r="AU852" s="42"/>
      <c r="AV852" s="42"/>
      <c r="AW852" s="42"/>
      <c r="AX852" s="42"/>
      <c r="AY852" s="42"/>
      <c r="AZ852" s="42"/>
      <c r="BA852" s="42"/>
      <c r="BB852" s="42"/>
      <c r="BC852" s="42"/>
      <c r="BD852" s="42"/>
      <c r="BE852" s="42"/>
      <c r="BF852" s="42"/>
      <c r="BG852" s="42"/>
      <c r="BH852" s="42"/>
      <c r="BI852" s="42"/>
      <c r="BJ852" s="42"/>
      <c r="BK852" s="42"/>
      <c r="BL852" s="42"/>
      <c r="BM852" s="42"/>
      <c r="BN852" s="42"/>
      <c r="BO852" s="42"/>
      <c r="BP852" s="42"/>
      <c r="BQ852" s="42"/>
    </row>
    <row r="853" spans="1:69" s="41" customFormat="1" ht="12.75">
      <c r="A853" s="23"/>
      <c r="B853" s="23" t="s">
        <v>134</v>
      </c>
      <c r="C853" s="24" t="s">
        <v>1267</v>
      </c>
      <c r="D853" s="25" t="s">
        <v>52</v>
      </c>
      <c r="E853" s="26">
        <v>4.36</v>
      </c>
      <c r="F853" s="26">
        <v>4.578</v>
      </c>
      <c r="G853" s="27">
        <v>5.0358</v>
      </c>
      <c r="H853" s="27">
        <v>5.521754700000001</v>
      </c>
      <c r="I853" s="28" t="s">
        <v>100</v>
      </c>
      <c r="J853" s="29">
        <f t="shared" si="782"/>
        <v>5</v>
      </c>
      <c r="K853" s="29">
        <f t="shared" si="783"/>
        <v>9.999999999999986</v>
      </c>
      <c r="L853" s="30">
        <f t="shared" si="784"/>
        <v>5.5847022</v>
      </c>
      <c r="M853" s="30">
        <f t="shared" si="785"/>
        <v>5.781098399999999</v>
      </c>
      <c r="N853" s="31">
        <f t="shared" si="786"/>
        <v>5.101265400000001</v>
      </c>
      <c r="O853" s="31">
        <f t="shared" si="787"/>
        <v>5.9422440000000005</v>
      </c>
      <c r="P853" s="31">
        <f t="shared" si="788"/>
        <v>6.3451080000000015</v>
      </c>
      <c r="Q853" s="31">
        <f t="shared" si="789"/>
        <v>5.730740400000001</v>
      </c>
      <c r="R853" s="31">
        <f t="shared" si="790"/>
        <v>6.330000600000001</v>
      </c>
      <c r="S853" s="31">
        <f t="shared" si="791"/>
        <v>6.936814500000001</v>
      </c>
      <c r="T853" s="36">
        <f t="shared" si="792"/>
        <v>5.521754700000001</v>
      </c>
      <c r="U853" s="32"/>
      <c r="V853" s="32"/>
      <c r="W853" s="43"/>
      <c r="X853" s="43"/>
      <c r="Y853" s="43"/>
      <c r="Z853" s="43"/>
      <c r="AA853" s="43"/>
      <c r="AB853" s="44"/>
      <c r="AC853" s="43"/>
      <c r="AD853" s="43"/>
      <c r="AE853" s="45"/>
      <c r="AF853" s="45"/>
      <c r="AG853" s="45"/>
      <c r="AH853" s="45"/>
      <c r="AI853" s="45"/>
      <c r="AJ853" s="45"/>
      <c r="AK853" s="35"/>
      <c r="AL853" s="42"/>
      <c r="AM853" s="42"/>
      <c r="AN853" s="42"/>
      <c r="AO853" s="42"/>
      <c r="AP853" s="42"/>
      <c r="AQ853" s="42"/>
      <c r="AR853" s="42"/>
      <c r="AS853" s="42"/>
      <c r="AT853" s="42"/>
      <c r="AU853" s="42"/>
      <c r="AV853" s="42"/>
      <c r="AW853" s="42"/>
      <c r="AX853" s="42"/>
      <c r="AY853" s="42"/>
      <c r="AZ853" s="42"/>
      <c r="BA853" s="42"/>
      <c r="BB853" s="42"/>
      <c r="BC853" s="42"/>
      <c r="BD853" s="42"/>
      <c r="BE853" s="42"/>
      <c r="BF853" s="42"/>
      <c r="BG853" s="42"/>
      <c r="BH853" s="42"/>
      <c r="BI853" s="42"/>
      <c r="BJ853" s="42"/>
      <c r="BK853" s="42"/>
      <c r="BL853" s="42"/>
      <c r="BM853" s="42"/>
      <c r="BN853" s="42"/>
      <c r="BO853" s="42"/>
      <c r="BP853" s="42"/>
      <c r="BQ853" s="42"/>
    </row>
    <row r="854" spans="1:69" s="41" customFormat="1" ht="12.75">
      <c r="A854" s="23"/>
      <c r="B854" s="23" t="s">
        <v>136</v>
      </c>
      <c r="C854" s="24" t="s">
        <v>1268</v>
      </c>
      <c r="D854" s="25" t="s">
        <v>52</v>
      </c>
      <c r="E854" s="26">
        <v>5.63</v>
      </c>
      <c r="F854" s="26">
        <v>5.9115</v>
      </c>
      <c r="G854" s="27">
        <v>6.50265</v>
      </c>
      <c r="H854" s="27">
        <v>7.130155725000001</v>
      </c>
      <c r="I854" s="28" t="s">
        <v>100</v>
      </c>
      <c r="J854" s="29">
        <f t="shared" si="782"/>
        <v>5</v>
      </c>
      <c r="K854" s="29">
        <f t="shared" si="783"/>
        <v>9.999999999999986</v>
      </c>
      <c r="L854" s="30">
        <f t="shared" si="784"/>
        <v>7.2114388499999995</v>
      </c>
      <c r="M854" s="30">
        <f t="shared" si="785"/>
        <v>7.465042199999999</v>
      </c>
      <c r="N854" s="31">
        <f t="shared" si="786"/>
        <v>6.5871844500000005</v>
      </c>
      <c r="O854" s="31">
        <f t="shared" si="787"/>
        <v>7.673127000000001</v>
      </c>
      <c r="P854" s="31">
        <f t="shared" si="788"/>
        <v>8.193339000000002</v>
      </c>
      <c r="Q854" s="31">
        <f t="shared" si="789"/>
        <v>7.400015700000001</v>
      </c>
      <c r="R854" s="31">
        <f t="shared" si="790"/>
        <v>8.17383105</v>
      </c>
      <c r="S854" s="31">
        <f t="shared" si="791"/>
        <v>8.957400375</v>
      </c>
      <c r="T854" s="36">
        <f t="shared" si="792"/>
        <v>7.130155725000001</v>
      </c>
      <c r="U854" s="32"/>
      <c r="V854" s="32"/>
      <c r="W854" s="43"/>
      <c r="X854" s="43"/>
      <c r="Y854" s="43"/>
      <c r="Z854" s="43"/>
      <c r="AA854" s="43"/>
      <c r="AB854" s="44"/>
      <c r="AC854" s="43"/>
      <c r="AD854" s="43"/>
      <c r="AE854" s="45"/>
      <c r="AF854" s="45"/>
      <c r="AG854" s="45"/>
      <c r="AH854" s="45"/>
      <c r="AI854" s="45"/>
      <c r="AJ854" s="45"/>
      <c r="AK854" s="35"/>
      <c r="AL854" s="42"/>
      <c r="AM854" s="42"/>
      <c r="AN854" s="42"/>
      <c r="AO854" s="42"/>
      <c r="AP854" s="42"/>
      <c r="AQ854" s="42"/>
      <c r="AR854" s="42"/>
      <c r="AS854" s="42"/>
      <c r="AT854" s="42"/>
      <c r="AU854" s="42"/>
      <c r="AV854" s="42"/>
      <c r="AW854" s="42"/>
      <c r="AX854" s="42"/>
      <c r="AY854" s="42"/>
      <c r="AZ854" s="42"/>
      <c r="BA854" s="42"/>
      <c r="BB854" s="42"/>
      <c r="BC854" s="42"/>
      <c r="BD854" s="42"/>
      <c r="BE854" s="42"/>
      <c r="BF854" s="42"/>
      <c r="BG854" s="42"/>
      <c r="BH854" s="42"/>
      <c r="BI854" s="42"/>
      <c r="BJ854" s="42"/>
      <c r="BK854" s="42"/>
      <c r="BL854" s="42"/>
      <c r="BM854" s="42"/>
      <c r="BN854" s="42"/>
      <c r="BO854" s="42"/>
      <c r="BP854" s="42"/>
      <c r="BQ854" s="42"/>
    </row>
    <row r="855" spans="1:69" s="41" customFormat="1" ht="12.75">
      <c r="A855" s="23"/>
      <c r="B855" s="23" t="s">
        <v>138</v>
      </c>
      <c r="C855" s="24" t="s">
        <v>1269</v>
      </c>
      <c r="D855" s="25" t="s">
        <v>52</v>
      </c>
      <c r="E855" s="26">
        <v>6.6</v>
      </c>
      <c r="F855" s="26">
        <v>6.93</v>
      </c>
      <c r="G855" s="27">
        <v>7.623</v>
      </c>
      <c r="H855" s="27">
        <v>8.3586195</v>
      </c>
      <c r="I855" s="28" t="s">
        <v>100</v>
      </c>
      <c r="J855" s="29">
        <f t="shared" si="782"/>
        <v>5</v>
      </c>
      <c r="K855" s="29">
        <f t="shared" si="783"/>
        <v>10.000000000000014</v>
      </c>
      <c r="L855" s="30">
        <f t="shared" si="784"/>
        <v>8.453907000000001</v>
      </c>
      <c r="M855" s="30">
        <f t="shared" si="785"/>
        <v>8.751204</v>
      </c>
      <c r="N855" s="31">
        <f t="shared" si="786"/>
        <v>7.722098999999999</v>
      </c>
      <c r="O855" s="31">
        <f t="shared" si="787"/>
        <v>8.99514</v>
      </c>
      <c r="P855" s="31">
        <f t="shared" si="788"/>
        <v>9.60498</v>
      </c>
      <c r="Q855" s="31">
        <f t="shared" si="789"/>
        <v>8.674973999999999</v>
      </c>
      <c r="R855" s="31">
        <f t="shared" si="790"/>
        <v>9.582111</v>
      </c>
      <c r="S855" s="31">
        <f t="shared" si="791"/>
        <v>10.5006825</v>
      </c>
      <c r="T855" s="36">
        <f t="shared" si="792"/>
        <v>8.3586195</v>
      </c>
      <c r="U855" s="32"/>
      <c r="V855" s="32"/>
      <c r="W855" s="43"/>
      <c r="X855" s="43"/>
      <c r="Y855" s="43"/>
      <c r="Z855" s="43"/>
      <c r="AA855" s="43"/>
      <c r="AB855" s="44"/>
      <c r="AC855" s="43"/>
      <c r="AD855" s="43"/>
      <c r="AE855" s="45"/>
      <c r="AF855" s="45"/>
      <c r="AG855" s="45"/>
      <c r="AH855" s="45"/>
      <c r="AI855" s="45"/>
      <c r="AJ855" s="45"/>
      <c r="AK855" s="35"/>
      <c r="AL855" s="42"/>
      <c r="AM855" s="42"/>
      <c r="AN855" s="42"/>
      <c r="AO855" s="42"/>
      <c r="AP855" s="42"/>
      <c r="AQ855" s="42"/>
      <c r="AR855" s="42"/>
      <c r="AS855" s="42"/>
      <c r="AT855" s="42"/>
      <c r="AU855" s="42"/>
      <c r="AV855" s="42"/>
      <c r="AW855" s="42"/>
      <c r="AX855" s="42"/>
      <c r="AY855" s="42"/>
      <c r="AZ855" s="42"/>
      <c r="BA855" s="42"/>
      <c r="BB855" s="42"/>
      <c r="BC855" s="42"/>
      <c r="BD855" s="42"/>
      <c r="BE855" s="42"/>
      <c r="BF855" s="42"/>
      <c r="BG855" s="42"/>
      <c r="BH855" s="42"/>
      <c r="BI855" s="42"/>
      <c r="BJ855" s="42"/>
      <c r="BK855" s="42"/>
      <c r="BL855" s="42"/>
      <c r="BM855" s="42"/>
      <c r="BN855" s="42"/>
      <c r="BO855" s="42"/>
      <c r="BP855" s="42"/>
      <c r="BQ855" s="42"/>
    </row>
    <row r="856" spans="1:69" s="41" customFormat="1" ht="12.75">
      <c r="A856" s="23"/>
      <c r="B856" s="23" t="s">
        <v>140</v>
      </c>
      <c r="C856" s="24" t="s">
        <v>1270</v>
      </c>
      <c r="D856" s="25" t="s">
        <v>52</v>
      </c>
      <c r="E856" s="26">
        <v>8.17</v>
      </c>
      <c r="F856" s="26">
        <v>8.5785</v>
      </c>
      <c r="G856" s="27">
        <v>9.43635</v>
      </c>
      <c r="H856" s="27">
        <v>10.346957775</v>
      </c>
      <c r="I856" s="28" t="s">
        <v>100</v>
      </c>
      <c r="J856" s="29">
        <f t="shared" si="782"/>
        <v>5</v>
      </c>
      <c r="K856" s="29">
        <f t="shared" si="783"/>
        <v>9.999999999999986</v>
      </c>
      <c r="L856" s="30">
        <f t="shared" si="784"/>
        <v>10.464912149999998</v>
      </c>
      <c r="M856" s="30">
        <f t="shared" si="785"/>
        <v>10.832929799999999</v>
      </c>
      <c r="N856" s="31">
        <f t="shared" si="786"/>
        <v>9.55902255</v>
      </c>
      <c r="O856" s="31">
        <f t="shared" si="787"/>
        <v>11.134893</v>
      </c>
      <c r="P856" s="31">
        <f t="shared" si="788"/>
        <v>11.889801</v>
      </c>
      <c r="Q856" s="31">
        <f t="shared" si="789"/>
        <v>10.7385663</v>
      </c>
      <c r="R856" s="31">
        <f t="shared" si="790"/>
        <v>11.86149195</v>
      </c>
      <c r="S856" s="31">
        <f t="shared" si="791"/>
        <v>12.998572125</v>
      </c>
      <c r="T856" s="36">
        <f t="shared" si="792"/>
        <v>10.346957775</v>
      </c>
      <c r="U856" s="32"/>
      <c r="V856" s="32"/>
      <c r="W856" s="43"/>
      <c r="X856" s="43"/>
      <c r="Y856" s="43"/>
      <c r="Z856" s="43"/>
      <c r="AA856" s="43"/>
      <c r="AB856" s="44"/>
      <c r="AC856" s="43"/>
      <c r="AD856" s="43"/>
      <c r="AE856" s="45"/>
      <c r="AF856" s="45"/>
      <c r="AG856" s="45"/>
      <c r="AH856" s="45"/>
      <c r="AI856" s="45"/>
      <c r="AJ856" s="45"/>
      <c r="AK856" s="35"/>
      <c r="AL856" s="42"/>
      <c r="AM856" s="42"/>
      <c r="AN856" s="42"/>
      <c r="AO856" s="42"/>
      <c r="AP856" s="42"/>
      <c r="AQ856" s="42"/>
      <c r="AR856" s="42"/>
      <c r="AS856" s="42"/>
      <c r="AT856" s="42"/>
      <c r="AU856" s="42"/>
      <c r="AV856" s="42"/>
      <c r="AW856" s="42"/>
      <c r="AX856" s="42"/>
      <c r="AY856" s="42"/>
      <c r="AZ856" s="42"/>
      <c r="BA856" s="42"/>
      <c r="BB856" s="42"/>
      <c r="BC856" s="42"/>
      <c r="BD856" s="42"/>
      <c r="BE856" s="42"/>
      <c r="BF856" s="42"/>
      <c r="BG856" s="42"/>
      <c r="BH856" s="42"/>
      <c r="BI856" s="42"/>
      <c r="BJ856" s="42"/>
      <c r="BK856" s="42"/>
      <c r="BL856" s="42"/>
      <c r="BM856" s="42"/>
      <c r="BN856" s="42"/>
      <c r="BO856" s="42"/>
      <c r="BP856" s="42"/>
      <c r="BQ856" s="42"/>
    </row>
    <row r="857" spans="1:69" s="41" customFormat="1" ht="12.75">
      <c r="A857" s="23"/>
      <c r="B857" s="23" t="s">
        <v>141</v>
      </c>
      <c r="C857" s="24" t="s">
        <v>1271</v>
      </c>
      <c r="D857" s="25" t="s">
        <v>52</v>
      </c>
      <c r="E857" s="26">
        <v>10.63</v>
      </c>
      <c r="F857" s="26">
        <v>11.1615</v>
      </c>
      <c r="G857" s="27">
        <v>12.27765</v>
      </c>
      <c r="H857" s="27">
        <v>13.462443225000001</v>
      </c>
      <c r="I857" s="28" t="s">
        <v>100</v>
      </c>
      <c r="J857" s="29">
        <f t="shared" si="782"/>
        <v>5</v>
      </c>
      <c r="K857" s="29">
        <f t="shared" si="783"/>
        <v>9.999999999999986</v>
      </c>
      <c r="L857" s="30">
        <f t="shared" si="784"/>
        <v>13.61591385</v>
      </c>
      <c r="M857" s="30">
        <f t="shared" si="785"/>
        <v>14.094742199999999</v>
      </c>
      <c r="N857" s="31">
        <f t="shared" si="786"/>
        <v>12.43725945</v>
      </c>
      <c r="O857" s="31">
        <f t="shared" si="787"/>
        <v>14.487627000000002</v>
      </c>
      <c r="P857" s="31">
        <f t="shared" si="788"/>
        <v>15.469839000000002</v>
      </c>
      <c r="Q857" s="31">
        <f t="shared" si="789"/>
        <v>13.9719657</v>
      </c>
      <c r="R857" s="31">
        <f t="shared" si="790"/>
        <v>15.433006050000001</v>
      </c>
      <c r="S857" s="31">
        <f t="shared" si="791"/>
        <v>16.912462875</v>
      </c>
      <c r="T857" s="36">
        <f t="shared" si="792"/>
        <v>13.462443225000001</v>
      </c>
      <c r="U857" s="32"/>
      <c r="V857" s="32"/>
      <c r="W857" s="43"/>
      <c r="X857" s="43"/>
      <c r="Y857" s="43"/>
      <c r="Z857" s="43"/>
      <c r="AA857" s="43"/>
      <c r="AB857" s="44"/>
      <c r="AC857" s="43"/>
      <c r="AD857" s="43"/>
      <c r="AE857" s="45"/>
      <c r="AF857" s="45"/>
      <c r="AG857" s="45"/>
      <c r="AH857" s="45"/>
      <c r="AI857" s="45"/>
      <c r="AJ857" s="45"/>
      <c r="AK857" s="35"/>
      <c r="AL857" s="42"/>
      <c r="AM857" s="42"/>
      <c r="AN857" s="42"/>
      <c r="AO857" s="42"/>
      <c r="AP857" s="42"/>
      <c r="AQ857" s="42"/>
      <c r="AR857" s="42"/>
      <c r="AS857" s="42"/>
      <c r="AT857" s="42"/>
      <c r="AU857" s="42"/>
      <c r="AV857" s="42"/>
      <c r="AW857" s="42"/>
      <c r="AX857" s="42"/>
      <c r="AY857" s="42"/>
      <c r="AZ857" s="42"/>
      <c r="BA857" s="42"/>
      <c r="BB857" s="42"/>
      <c r="BC857" s="42"/>
      <c r="BD857" s="42"/>
      <c r="BE857" s="42"/>
      <c r="BF857" s="42"/>
      <c r="BG857" s="42"/>
      <c r="BH857" s="42"/>
      <c r="BI857" s="42"/>
      <c r="BJ857" s="42"/>
      <c r="BK857" s="42"/>
      <c r="BL857" s="42"/>
      <c r="BM857" s="42"/>
      <c r="BN857" s="42"/>
      <c r="BO857" s="42"/>
      <c r="BP857" s="42"/>
      <c r="BQ857" s="42"/>
    </row>
    <row r="858" spans="1:69" s="41" customFormat="1" ht="12.75">
      <c r="A858" s="23"/>
      <c r="B858" s="23" t="s">
        <v>142</v>
      </c>
      <c r="C858" s="24" t="s">
        <v>1272</v>
      </c>
      <c r="D858" s="25" t="s">
        <v>52</v>
      </c>
      <c r="E858" s="26">
        <v>11.56</v>
      </c>
      <c r="F858" s="26">
        <v>12.138</v>
      </c>
      <c r="G858" s="27">
        <v>13.3518</v>
      </c>
      <c r="H858" s="27">
        <v>14.640248699999999</v>
      </c>
      <c r="I858" s="28" t="s">
        <v>100</v>
      </c>
      <c r="J858" s="29">
        <f t="shared" si="782"/>
        <v>5</v>
      </c>
      <c r="K858" s="29">
        <f t="shared" si="783"/>
        <v>10.000000000000014</v>
      </c>
      <c r="L858" s="30">
        <f t="shared" si="784"/>
        <v>14.8071462</v>
      </c>
      <c r="M858" s="30">
        <f t="shared" si="785"/>
        <v>15.3278664</v>
      </c>
      <c r="N858" s="31">
        <f t="shared" si="786"/>
        <v>13.5253734</v>
      </c>
      <c r="O858" s="31">
        <f t="shared" si="787"/>
        <v>15.755123999999999</v>
      </c>
      <c r="P858" s="31">
        <f t="shared" si="788"/>
        <v>16.823268</v>
      </c>
      <c r="Q858" s="31">
        <f t="shared" si="789"/>
        <v>15.194348399999999</v>
      </c>
      <c r="R858" s="31">
        <f t="shared" si="790"/>
        <v>16.7832126</v>
      </c>
      <c r="S858" s="31">
        <f t="shared" si="791"/>
        <v>18.392104500000002</v>
      </c>
      <c r="T858" s="36">
        <f t="shared" si="792"/>
        <v>14.640248699999999</v>
      </c>
      <c r="U858" s="32"/>
      <c r="V858" s="32"/>
      <c r="W858" s="43"/>
      <c r="X858" s="43"/>
      <c r="Y858" s="43"/>
      <c r="Z858" s="43"/>
      <c r="AA858" s="43"/>
      <c r="AB858" s="44"/>
      <c r="AC858" s="43"/>
      <c r="AD858" s="43"/>
      <c r="AE858" s="45"/>
      <c r="AF858" s="45"/>
      <c r="AG858" s="45"/>
      <c r="AH858" s="45"/>
      <c r="AI858" s="45"/>
      <c r="AJ858" s="45"/>
      <c r="AK858" s="35"/>
      <c r="AL858" s="42"/>
      <c r="AM858" s="42"/>
      <c r="AN858" s="42"/>
      <c r="AO858" s="42"/>
      <c r="AP858" s="42"/>
      <c r="AQ858" s="42"/>
      <c r="AR858" s="42"/>
      <c r="AS858" s="42"/>
      <c r="AT858" s="42"/>
      <c r="AU858" s="42"/>
      <c r="AV858" s="42"/>
      <c r="AW858" s="42"/>
      <c r="AX858" s="42"/>
      <c r="AY858" s="42"/>
      <c r="AZ858" s="42"/>
      <c r="BA858" s="42"/>
      <c r="BB858" s="42"/>
      <c r="BC858" s="42"/>
      <c r="BD858" s="42"/>
      <c r="BE858" s="42"/>
      <c r="BF858" s="42"/>
      <c r="BG858" s="42"/>
      <c r="BH858" s="42"/>
      <c r="BI858" s="42"/>
      <c r="BJ858" s="42"/>
      <c r="BK858" s="42"/>
      <c r="BL858" s="42"/>
      <c r="BM858" s="42"/>
      <c r="BN858" s="42"/>
      <c r="BO858" s="42"/>
      <c r="BP858" s="42"/>
      <c r="BQ858" s="42"/>
    </row>
    <row r="859" spans="1:69" s="41" customFormat="1" ht="12.75">
      <c r="A859" s="23"/>
      <c r="B859" s="23" t="s">
        <v>143</v>
      </c>
      <c r="C859" s="24" t="s">
        <v>1273</v>
      </c>
      <c r="D859" s="25" t="s">
        <v>52</v>
      </c>
      <c r="E859" s="26">
        <v>13.6</v>
      </c>
      <c r="F859" s="26">
        <v>14.28</v>
      </c>
      <c r="G859" s="27">
        <v>15.708</v>
      </c>
      <c r="H859" s="27">
        <v>17.223822</v>
      </c>
      <c r="I859" s="28" t="s">
        <v>100</v>
      </c>
      <c r="J859" s="29">
        <f t="shared" si="782"/>
        <v>5</v>
      </c>
      <c r="K859" s="29">
        <f t="shared" si="783"/>
        <v>10.000000000000014</v>
      </c>
      <c r="L859" s="30">
        <f t="shared" si="784"/>
        <v>17.420172</v>
      </c>
      <c r="M859" s="30">
        <f t="shared" si="785"/>
        <v>18.032784</v>
      </c>
      <c r="N859" s="31">
        <f t="shared" si="786"/>
        <v>15.912203999999997</v>
      </c>
      <c r="O859" s="31">
        <f t="shared" si="787"/>
        <v>18.535439999999998</v>
      </c>
      <c r="P859" s="31">
        <f t="shared" si="788"/>
        <v>19.79208</v>
      </c>
      <c r="Q859" s="31">
        <f t="shared" si="789"/>
        <v>17.875704</v>
      </c>
      <c r="R859" s="31">
        <f t="shared" si="790"/>
        <v>19.744956</v>
      </c>
      <c r="S859" s="31">
        <f t="shared" si="791"/>
        <v>21.63777</v>
      </c>
      <c r="T859" s="36">
        <f t="shared" si="792"/>
        <v>17.223822</v>
      </c>
      <c r="U859" s="32"/>
      <c r="V859" s="32"/>
      <c r="W859" s="43"/>
      <c r="X859" s="43"/>
      <c r="Y859" s="43"/>
      <c r="Z859" s="43"/>
      <c r="AA859" s="43"/>
      <c r="AB859" s="44"/>
      <c r="AC859" s="43"/>
      <c r="AD859" s="43"/>
      <c r="AE859" s="45"/>
      <c r="AF859" s="45"/>
      <c r="AG859" s="45"/>
      <c r="AH859" s="45"/>
      <c r="AI859" s="45"/>
      <c r="AJ859" s="45"/>
      <c r="AK859" s="35"/>
      <c r="AL859" s="42"/>
      <c r="AM859" s="42"/>
      <c r="AN859" s="42"/>
      <c r="AO859" s="42"/>
      <c r="AP859" s="42"/>
      <c r="AQ859" s="42"/>
      <c r="AR859" s="42"/>
      <c r="AS859" s="42"/>
      <c r="AT859" s="42"/>
      <c r="AU859" s="42"/>
      <c r="AV859" s="42"/>
      <c r="AW859" s="42"/>
      <c r="AX859" s="42"/>
      <c r="AY859" s="42"/>
      <c r="AZ859" s="42"/>
      <c r="BA859" s="42"/>
      <c r="BB859" s="42"/>
      <c r="BC859" s="42"/>
      <c r="BD859" s="42"/>
      <c r="BE859" s="42"/>
      <c r="BF859" s="42"/>
      <c r="BG859" s="42"/>
      <c r="BH859" s="42"/>
      <c r="BI859" s="42"/>
      <c r="BJ859" s="42"/>
      <c r="BK859" s="42"/>
      <c r="BL859" s="42"/>
      <c r="BM859" s="42"/>
      <c r="BN859" s="42"/>
      <c r="BO859" s="42"/>
      <c r="BP859" s="42"/>
      <c r="BQ859" s="42"/>
    </row>
    <row r="860" spans="1:69" s="41" customFormat="1" ht="12.75">
      <c r="A860" s="23"/>
      <c r="B860" s="23" t="s">
        <v>144</v>
      </c>
      <c r="C860" s="24" t="s">
        <v>1274</v>
      </c>
      <c r="D860" s="25" t="s">
        <v>52</v>
      </c>
      <c r="E860" s="26">
        <v>16.17</v>
      </c>
      <c r="F860" s="26">
        <v>16.9785</v>
      </c>
      <c r="G860" s="27">
        <v>18.67635</v>
      </c>
      <c r="H860" s="27">
        <v>20.478617775000004</v>
      </c>
      <c r="I860" s="28" t="s">
        <v>100</v>
      </c>
      <c r="J860" s="29">
        <f t="shared" si="782"/>
        <v>4.999999999999986</v>
      </c>
      <c r="K860" s="29">
        <f t="shared" si="783"/>
        <v>9.999999999999986</v>
      </c>
      <c r="L860" s="30">
        <f t="shared" si="784"/>
        <v>20.712072149999997</v>
      </c>
      <c r="M860" s="30">
        <f t="shared" si="785"/>
        <v>21.440449799999996</v>
      </c>
      <c r="N860" s="31">
        <f t="shared" si="786"/>
        <v>18.919142550000004</v>
      </c>
      <c r="O860" s="31">
        <f t="shared" si="787"/>
        <v>22.038093000000003</v>
      </c>
      <c r="P860" s="31">
        <f t="shared" si="788"/>
        <v>23.532201</v>
      </c>
      <c r="Q860" s="31">
        <f t="shared" si="789"/>
        <v>21.2536863</v>
      </c>
      <c r="R860" s="31">
        <f t="shared" si="790"/>
        <v>23.47617195000001</v>
      </c>
      <c r="S860" s="31">
        <f t="shared" si="791"/>
        <v>25.726672125</v>
      </c>
      <c r="T860" s="36">
        <f t="shared" si="792"/>
        <v>20.478617775000004</v>
      </c>
      <c r="U860" s="32"/>
      <c r="V860" s="32"/>
      <c r="W860" s="43"/>
      <c r="X860" s="43"/>
      <c r="Y860" s="43"/>
      <c r="Z860" s="43"/>
      <c r="AA860" s="43"/>
      <c r="AB860" s="44"/>
      <c r="AC860" s="43"/>
      <c r="AD860" s="43"/>
      <c r="AE860" s="45"/>
      <c r="AF860" s="45"/>
      <c r="AG860" s="45"/>
      <c r="AH860" s="45"/>
      <c r="AI860" s="45"/>
      <c r="AJ860" s="45"/>
      <c r="AK860" s="35"/>
      <c r="AL860" s="42"/>
      <c r="AM860" s="42"/>
      <c r="AN860" s="42"/>
      <c r="AO860" s="42"/>
      <c r="AP860" s="42"/>
      <c r="AQ860" s="42"/>
      <c r="AR860" s="42"/>
      <c r="AS860" s="42"/>
      <c r="AT860" s="42"/>
      <c r="AU860" s="42"/>
      <c r="AV860" s="42"/>
      <c r="AW860" s="42"/>
      <c r="AX860" s="42"/>
      <c r="AY860" s="42"/>
      <c r="AZ860" s="42"/>
      <c r="BA860" s="42"/>
      <c r="BB860" s="42"/>
      <c r="BC860" s="42"/>
      <c r="BD860" s="42"/>
      <c r="BE860" s="42"/>
      <c r="BF860" s="42"/>
      <c r="BG860" s="42"/>
      <c r="BH860" s="42"/>
      <c r="BI860" s="42"/>
      <c r="BJ860" s="42"/>
      <c r="BK860" s="42"/>
      <c r="BL860" s="42"/>
      <c r="BM860" s="42"/>
      <c r="BN860" s="42"/>
      <c r="BO860" s="42"/>
      <c r="BP860" s="42"/>
      <c r="BQ860" s="42"/>
    </row>
    <row r="861" spans="1:69" s="41" customFormat="1" ht="12.75">
      <c r="A861" s="23"/>
      <c r="B861" s="23" t="s">
        <v>146</v>
      </c>
      <c r="C861" s="24" t="s">
        <v>1275</v>
      </c>
      <c r="D861" s="25" t="s">
        <v>52</v>
      </c>
      <c r="E861" s="26">
        <v>19.66</v>
      </c>
      <c r="F861" s="26">
        <v>20.643</v>
      </c>
      <c r="G861" s="27">
        <v>22.7073</v>
      </c>
      <c r="H861" s="27">
        <v>24.898554450000002</v>
      </c>
      <c r="I861" s="28" t="s">
        <v>100</v>
      </c>
      <c r="J861" s="29">
        <f t="shared" si="782"/>
        <v>5</v>
      </c>
      <c r="K861" s="29">
        <f t="shared" si="783"/>
        <v>9.999999999999986</v>
      </c>
      <c r="L861" s="30">
        <f t="shared" si="784"/>
        <v>25.1823957</v>
      </c>
      <c r="M861" s="30">
        <f t="shared" si="785"/>
        <v>26.0679804</v>
      </c>
      <c r="N861" s="31">
        <f t="shared" si="786"/>
        <v>23.002494900000002</v>
      </c>
      <c r="O861" s="31">
        <f t="shared" si="787"/>
        <v>26.794614000000003</v>
      </c>
      <c r="P861" s="31">
        <f t="shared" si="788"/>
        <v>28.611198000000005</v>
      </c>
      <c r="Q861" s="31">
        <f t="shared" si="789"/>
        <v>25.840907400000003</v>
      </c>
      <c r="R861" s="31">
        <f t="shared" si="790"/>
        <v>28.543076100000004</v>
      </c>
      <c r="S861" s="31">
        <f t="shared" si="791"/>
        <v>31.279305750000002</v>
      </c>
      <c r="T861" s="36">
        <f t="shared" si="792"/>
        <v>24.898554450000002</v>
      </c>
      <c r="U861" s="32"/>
      <c r="V861" s="32"/>
      <c r="W861" s="43"/>
      <c r="X861" s="43"/>
      <c r="Y861" s="43"/>
      <c r="Z861" s="43"/>
      <c r="AA861" s="43"/>
      <c r="AB861" s="44"/>
      <c r="AC861" s="43"/>
      <c r="AD861" s="43"/>
      <c r="AE861" s="45"/>
      <c r="AF861" s="45"/>
      <c r="AG861" s="45"/>
      <c r="AH861" s="45"/>
      <c r="AI861" s="45"/>
      <c r="AJ861" s="45"/>
      <c r="AK861" s="35"/>
      <c r="AL861" s="42"/>
      <c r="AM861" s="42"/>
      <c r="AN861" s="42"/>
      <c r="AO861" s="42"/>
      <c r="AP861" s="42"/>
      <c r="AQ861" s="42"/>
      <c r="AR861" s="42"/>
      <c r="AS861" s="42"/>
      <c r="AT861" s="42"/>
      <c r="AU861" s="42"/>
      <c r="AV861" s="42"/>
      <c r="AW861" s="42"/>
      <c r="AX861" s="42"/>
      <c r="AY861" s="42"/>
      <c r="AZ861" s="42"/>
      <c r="BA861" s="42"/>
      <c r="BB861" s="42"/>
      <c r="BC861" s="42"/>
      <c r="BD861" s="42"/>
      <c r="BE861" s="42"/>
      <c r="BF861" s="42"/>
      <c r="BG861" s="42"/>
      <c r="BH861" s="42"/>
      <c r="BI861" s="42"/>
      <c r="BJ861" s="42"/>
      <c r="BK861" s="42"/>
      <c r="BL861" s="42"/>
      <c r="BM861" s="42"/>
      <c r="BN861" s="42"/>
      <c r="BO861" s="42"/>
      <c r="BP861" s="42"/>
      <c r="BQ861" s="42"/>
    </row>
    <row r="862" spans="1:69" s="41" customFormat="1" ht="12.75">
      <c r="A862" s="23"/>
      <c r="B862" s="23" t="s">
        <v>148</v>
      </c>
      <c r="C862" s="24" t="s">
        <v>1276</v>
      </c>
      <c r="D862" s="25" t="s">
        <v>52</v>
      </c>
      <c r="E862" s="26">
        <v>23.59</v>
      </c>
      <c r="F862" s="26">
        <v>24.7695</v>
      </c>
      <c r="G862" s="27">
        <v>27.24645</v>
      </c>
      <c r="H862" s="27">
        <v>29.875732425000002</v>
      </c>
      <c r="I862" s="28" t="s">
        <v>100</v>
      </c>
      <c r="J862" s="29">
        <f t="shared" si="782"/>
        <v>5</v>
      </c>
      <c r="K862" s="29">
        <f t="shared" si="783"/>
        <v>9.999999999999986</v>
      </c>
      <c r="L862" s="30">
        <f t="shared" si="784"/>
        <v>30.21631305</v>
      </c>
      <c r="M862" s="30">
        <f t="shared" si="785"/>
        <v>31.278924599999996</v>
      </c>
      <c r="N862" s="31">
        <f t="shared" si="786"/>
        <v>27.600653850000004</v>
      </c>
      <c r="O862" s="31">
        <f t="shared" si="787"/>
        <v>32.150811000000004</v>
      </c>
      <c r="P862" s="31">
        <f t="shared" si="788"/>
        <v>34.330527000000004</v>
      </c>
      <c r="Q862" s="31">
        <f t="shared" si="789"/>
        <v>31.006460099999998</v>
      </c>
      <c r="R862" s="31">
        <f t="shared" si="790"/>
        <v>34.248787650000004</v>
      </c>
      <c r="S862" s="31">
        <f t="shared" si="791"/>
        <v>37.531984875</v>
      </c>
      <c r="T862" s="36">
        <f t="shared" si="792"/>
        <v>29.875732425000002</v>
      </c>
      <c r="U862" s="32"/>
      <c r="V862" s="32"/>
      <c r="W862" s="43"/>
      <c r="X862" s="43"/>
      <c r="Y862" s="43"/>
      <c r="Z862" s="43"/>
      <c r="AA862" s="43"/>
      <c r="AB862" s="44"/>
      <c r="AC862" s="43"/>
      <c r="AD862" s="43"/>
      <c r="AE862" s="45"/>
      <c r="AF862" s="45"/>
      <c r="AG862" s="45"/>
      <c r="AH862" s="45"/>
      <c r="AI862" s="45"/>
      <c r="AJ862" s="45"/>
      <c r="AK862" s="35"/>
      <c r="AL862" s="42"/>
      <c r="AM862" s="42"/>
      <c r="AN862" s="42"/>
      <c r="AO862" s="42"/>
      <c r="AP862" s="42"/>
      <c r="AQ862" s="42"/>
      <c r="AR862" s="42"/>
      <c r="AS862" s="42"/>
      <c r="AT862" s="42"/>
      <c r="AU862" s="42"/>
      <c r="AV862" s="42"/>
      <c r="AW862" s="42"/>
      <c r="AX862" s="42"/>
      <c r="AY862" s="42"/>
      <c r="AZ862" s="42"/>
      <c r="BA862" s="42"/>
      <c r="BB862" s="42"/>
      <c r="BC862" s="42"/>
      <c r="BD862" s="42"/>
      <c r="BE862" s="42"/>
      <c r="BF862" s="42"/>
      <c r="BG862" s="42"/>
      <c r="BH862" s="42"/>
      <c r="BI862" s="42"/>
      <c r="BJ862" s="42"/>
      <c r="BK862" s="42"/>
      <c r="BL862" s="42"/>
      <c r="BM862" s="42"/>
      <c r="BN862" s="42"/>
      <c r="BO862" s="42"/>
      <c r="BP862" s="42"/>
      <c r="BQ862" s="42"/>
    </row>
    <row r="863" spans="1:69" s="41" customFormat="1" ht="12.75">
      <c r="A863" s="23"/>
      <c r="B863" s="23" t="s">
        <v>150</v>
      </c>
      <c r="C863" s="24" t="s">
        <v>1277</v>
      </c>
      <c r="D863" s="25" t="s">
        <v>52</v>
      </c>
      <c r="E863" s="26">
        <v>3.63</v>
      </c>
      <c r="F863" s="26">
        <v>3.8115</v>
      </c>
      <c r="G863" s="27">
        <v>4.19265</v>
      </c>
      <c r="H863" s="27">
        <v>4.597240725</v>
      </c>
      <c r="I863" s="28" t="s">
        <v>100</v>
      </c>
      <c r="J863" s="29">
        <f t="shared" si="782"/>
        <v>5</v>
      </c>
      <c r="K863" s="29">
        <f t="shared" si="783"/>
        <v>10.000000000000014</v>
      </c>
      <c r="L863" s="30">
        <f t="shared" si="784"/>
        <v>4.64964885</v>
      </c>
      <c r="M863" s="30">
        <f t="shared" si="785"/>
        <v>4.8131622</v>
      </c>
      <c r="N863" s="31">
        <f t="shared" si="786"/>
        <v>4.24715445</v>
      </c>
      <c r="O863" s="31">
        <f t="shared" si="787"/>
        <v>4.947327</v>
      </c>
      <c r="P863" s="31">
        <f t="shared" si="788"/>
        <v>5.282739</v>
      </c>
      <c r="Q863" s="31">
        <f t="shared" si="789"/>
        <v>4.7712357</v>
      </c>
      <c r="R863" s="31">
        <f t="shared" si="790"/>
        <v>5.2701610500000005</v>
      </c>
      <c r="S863" s="31">
        <f t="shared" si="791"/>
        <v>5.775375375</v>
      </c>
      <c r="T863" s="36">
        <f t="shared" si="792"/>
        <v>4.597240725</v>
      </c>
      <c r="U863" s="32"/>
      <c r="V863" s="32"/>
      <c r="W863" s="43"/>
      <c r="X863" s="43"/>
      <c r="Y863" s="43"/>
      <c r="Z863" s="43"/>
      <c r="AA863" s="43"/>
      <c r="AB863" s="44"/>
      <c r="AC863" s="43"/>
      <c r="AD863" s="43"/>
      <c r="AE863" s="45"/>
      <c r="AF863" s="45"/>
      <c r="AG863" s="45"/>
      <c r="AH863" s="45"/>
      <c r="AI863" s="45"/>
      <c r="AJ863" s="45"/>
      <c r="AK863" s="35"/>
      <c r="AL863" s="42"/>
      <c r="AM863" s="42"/>
      <c r="AN863" s="42"/>
      <c r="AO863" s="42"/>
      <c r="AP863" s="42"/>
      <c r="AQ863" s="42"/>
      <c r="AR863" s="42"/>
      <c r="AS863" s="42"/>
      <c r="AT863" s="42"/>
      <c r="AU863" s="42"/>
      <c r="AV863" s="42"/>
      <c r="AW863" s="42"/>
      <c r="AX863" s="42"/>
      <c r="AY863" s="42"/>
      <c r="AZ863" s="42"/>
      <c r="BA863" s="42"/>
      <c r="BB863" s="42"/>
      <c r="BC863" s="42"/>
      <c r="BD863" s="42"/>
      <c r="BE863" s="42"/>
      <c r="BF863" s="42"/>
      <c r="BG863" s="42"/>
      <c r="BH863" s="42"/>
      <c r="BI863" s="42"/>
      <c r="BJ863" s="42"/>
      <c r="BK863" s="42"/>
      <c r="BL863" s="42"/>
      <c r="BM863" s="42"/>
      <c r="BN863" s="42"/>
      <c r="BO863" s="42"/>
      <c r="BP863" s="42"/>
      <c r="BQ863" s="42"/>
    </row>
    <row r="864" spans="1:69" s="41" customFormat="1" ht="12.75">
      <c r="A864" s="23"/>
      <c r="B864" s="23" t="s">
        <v>152</v>
      </c>
      <c r="C864" s="24" t="s">
        <v>1278</v>
      </c>
      <c r="D864" s="25" t="s">
        <v>52</v>
      </c>
      <c r="E864" s="26">
        <v>4.25</v>
      </c>
      <c r="F864" s="26">
        <v>4.4625</v>
      </c>
      <c r="G864" s="27">
        <v>4.90875</v>
      </c>
      <c r="H864" s="27">
        <v>5.3824443749999995</v>
      </c>
      <c r="I864" s="28" t="s">
        <v>100</v>
      </c>
      <c r="J864" s="29">
        <f t="shared" si="782"/>
        <v>5</v>
      </c>
      <c r="K864" s="29">
        <f t="shared" si="783"/>
        <v>10.000000000000014</v>
      </c>
      <c r="L864" s="30">
        <f t="shared" si="784"/>
        <v>5.443803750000001</v>
      </c>
      <c r="M864" s="30">
        <f t="shared" si="785"/>
        <v>5.635245</v>
      </c>
      <c r="N864" s="31">
        <f t="shared" si="786"/>
        <v>4.972563749999999</v>
      </c>
      <c r="O864" s="31">
        <f t="shared" si="787"/>
        <v>5.792325</v>
      </c>
      <c r="P864" s="31">
        <f t="shared" si="788"/>
        <v>6.1850249999999996</v>
      </c>
      <c r="Q864" s="31">
        <f t="shared" si="789"/>
        <v>5.5861575000000006</v>
      </c>
      <c r="R864" s="31">
        <f t="shared" si="790"/>
        <v>6.17029875</v>
      </c>
      <c r="S864" s="31">
        <f t="shared" si="791"/>
        <v>6.761803125</v>
      </c>
      <c r="T864" s="36">
        <f t="shared" si="792"/>
        <v>5.3824443749999995</v>
      </c>
      <c r="U864" s="32"/>
      <c r="V864" s="32"/>
      <c r="W864" s="43"/>
      <c r="X864" s="43"/>
      <c r="Y864" s="43"/>
      <c r="Z864" s="43"/>
      <c r="AA864" s="43"/>
      <c r="AB864" s="44"/>
      <c r="AC864" s="43"/>
      <c r="AD864" s="43"/>
      <c r="AE864" s="45"/>
      <c r="AF864" s="45"/>
      <c r="AG864" s="45"/>
      <c r="AH864" s="45"/>
      <c r="AI864" s="45"/>
      <c r="AJ864" s="45"/>
      <c r="AK864" s="35"/>
      <c r="AL864" s="42"/>
      <c r="AM864" s="42"/>
      <c r="AN864" s="42"/>
      <c r="AO864" s="42"/>
      <c r="AP864" s="42"/>
      <c r="AQ864" s="42"/>
      <c r="AR864" s="42"/>
      <c r="AS864" s="42"/>
      <c r="AT864" s="42"/>
      <c r="AU864" s="42"/>
      <c r="AV864" s="42"/>
      <c r="AW864" s="42"/>
      <c r="AX864" s="42"/>
      <c r="AY864" s="42"/>
      <c r="AZ864" s="42"/>
      <c r="BA864" s="42"/>
      <c r="BB864" s="42"/>
      <c r="BC864" s="42"/>
      <c r="BD864" s="42"/>
      <c r="BE864" s="42"/>
      <c r="BF864" s="42"/>
      <c r="BG864" s="42"/>
      <c r="BH864" s="42"/>
      <c r="BI864" s="42"/>
      <c r="BJ864" s="42"/>
      <c r="BK864" s="42"/>
      <c r="BL864" s="42"/>
      <c r="BM864" s="42"/>
      <c r="BN864" s="42"/>
      <c r="BO864" s="42"/>
      <c r="BP864" s="42"/>
      <c r="BQ864" s="42"/>
    </row>
    <row r="865" spans="1:69" s="41" customFormat="1" ht="12.75">
      <c r="A865" s="23"/>
      <c r="B865" s="23" t="s">
        <v>154</v>
      </c>
      <c r="C865" s="24" t="s">
        <v>1279</v>
      </c>
      <c r="D865" s="25" t="s">
        <v>52</v>
      </c>
      <c r="E865" s="26">
        <v>5.15</v>
      </c>
      <c r="F865" s="26">
        <v>5.4075</v>
      </c>
      <c r="G865" s="27">
        <v>5.94825</v>
      </c>
      <c r="H865" s="27">
        <v>6.522256125</v>
      </c>
      <c r="I865" s="28" t="s">
        <v>100</v>
      </c>
      <c r="J865" s="29">
        <f t="shared" si="782"/>
        <v>4.999999999999986</v>
      </c>
      <c r="K865" s="29">
        <f t="shared" si="783"/>
        <v>10.000000000000014</v>
      </c>
      <c r="L865" s="30">
        <f t="shared" si="784"/>
        <v>6.596609249999999</v>
      </c>
      <c r="M865" s="30">
        <f t="shared" si="785"/>
        <v>6.828590999999999</v>
      </c>
      <c r="N865" s="31">
        <f t="shared" si="786"/>
        <v>6.02557725</v>
      </c>
      <c r="O865" s="31">
        <f t="shared" si="787"/>
        <v>7.018935</v>
      </c>
      <c r="P865" s="31">
        <f t="shared" si="788"/>
        <v>7.494794999999999</v>
      </c>
      <c r="Q865" s="31">
        <f t="shared" si="789"/>
        <v>6.7691085</v>
      </c>
      <c r="R865" s="31">
        <f t="shared" si="790"/>
        <v>7.47695025</v>
      </c>
      <c r="S865" s="31">
        <f t="shared" si="791"/>
        <v>8.193714375</v>
      </c>
      <c r="T865" s="36">
        <f t="shared" si="792"/>
        <v>6.522256125</v>
      </c>
      <c r="U865" s="32"/>
      <c r="V865" s="32"/>
      <c r="W865" s="43"/>
      <c r="X865" s="43"/>
      <c r="Y865" s="43"/>
      <c r="Z865" s="43"/>
      <c r="AA865" s="43"/>
      <c r="AB865" s="44"/>
      <c r="AC865" s="43"/>
      <c r="AD865" s="43"/>
      <c r="AE865" s="45"/>
      <c r="AF865" s="45"/>
      <c r="AG865" s="45"/>
      <c r="AH865" s="45"/>
      <c r="AI865" s="45"/>
      <c r="AJ865" s="45"/>
      <c r="AK865" s="35"/>
      <c r="AL865" s="42"/>
      <c r="AM865" s="42"/>
      <c r="AN865" s="42"/>
      <c r="AO865" s="42"/>
      <c r="AP865" s="42"/>
      <c r="AQ865" s="42"/>
      <c r="AR865" s="42"/>
      <c r="AS865" s="42"/>
      <c r="AT865" s="42"/>
      <c r="AU865" s="42"/>
      <c r="AV865" s="42"/>
      <c r="AW865" s="42"/>
      <c r="AX865" s="42"/>
      <c r="AY865" s="42"/>
      <c r="AZ865" s="42"/>
      <c r="BA865" s="42"/>
      <c r="BB865" s="42"/>
      <c r="BC865" s="42"/>
      <c r="BD865" s="42"/>
      <c r="BE865" s="42"/>
      <c r="BF865" s="42"/>
      <c r="BG865" s="42"/>
      <c r="BH865" s="42"/>
      <c r="BI865" s="42"/>
      <c r="BJ865" s="42"/>
      <c r="BK865" s="42"/>
      <c r="BL865" s="42"/>
      <c r="BM865" s="42"/>
      <c r="BN865" s="42"/>
      <c r="BO865" s="42"/>
      <c r="BP865" s="42"/>
      <c r="BQ865" s="42"/>
    </row>
    <row r="866" spans="1:69" s="41" customFormat="1" ht="12.75">
      <c r="A866" s="23"/>
      <c r="B866" s="23" t="s">
        <v>156</v>
      </c>
      <c r="C866" s="24" t="s">
        <v>1280</v>
      </c>
      <c r="D866" s="25" t="s">
        <v>52</v>
      </c>
      <c r="E866" s="26">
        <v>6.35</v>
      </c>
      <c r="F866" s="26">
        <v>6.6675</v>
      </c>
      <c r="G866" s="27">
        <v>7.33425</v>
      </c>
      <c r="H866" s="27">
        <v>8.042005125000001</v>
      </c>
      <c r="I866" s="28" t="s">
        <v>100</v>
      </c>
      <c r="J866" s="29">
        <f t="shared" si="782"/>
        <v>5</v>
      </c>
      <c r="K866" s="29">
        <f t="shared" si="783"/>
        <v>9.999999999999986</v>
      </c>
      <c r="L866" s="30">
        <f t="shared" si="784"/>
        <v>8.13368325</v>
      </c>
      <c r="M866" s="30">
        <f t="shared" si="785"/>
        <v>8.419718999999999</v>
      </c>
      <c r="N866" s="31">
        <f t="shared" si="786"/>
        <v>7.429595250000001</v>
      </c>
      <c r="O866" s="31">
        <f t="shared" si="787"/>
        <v>8.654415000000002</v>
      </c>
      <c r="P866" s="31">
        <f t="shared" si="788"/>
        <v>9.241155000000001</v>
      </c>
      <c r="Q866" s="31">
        <f t="shared" si="789"/>
        <v>8.3463765</v>
      </c>
      <c r="R866" s="31">
        <f t="shared" si="790"/>
        <v>9.21915225</v>
      </c>
      <c r="S866" s="31">
        <f t="shared" si="791"/>
        <v>10.102929375</v>
      </c>
      <c r="T866" s="36">
        <f t="shared" si="792"/>
        <v>8.042005125000001</v>
      </c>
      <c r="U866" s="32"/>
      <c r="V866" s="32"/>
      <c r="W866" s="43"/>
      <c r="X866" s="43"/>
      <c r="Y866" s="43"/>
      <c r="Z866" s="43"/>
      <c r="AA866" s="43"/>
      <c r="AB866" s="44"/>
      <c r="AC866" s="43"/>
      <c r="AD866" s="43"/>
      <c r="AE866" s="45"/>
      <c r="AF866" s="45"/>
      <c r="AG866" s="45"/>
      <c r="AH866" s="45"/>
      <c r="AI866" s="45"/>
      <c r="AJ866" s="45"/>
      <c r="AK866" s="35"/>
      <c r="AL866" s="42"/>
      <c r="AM866" s="42"/>
      <c r="AN866" s="42"/>
      <c r="AO866" s="42"/>
      <c r="AP866" s="42"/>
      <c r="AQ866" s="42"/>
      <c r="AR866" s="42"/>
      <c r="AS866" s="42"/>
      <c r="AT866" s="42"/>
      <c r="AU866" s="42"/>
      <c r="AV866" s="42"/>
      <c r="AW866" s="42"/>
      <c r="AX866" s="42"/>
      <c r="AY866" s="42"/>
      <c r="AZ866" s="42"/>
      <c r="BA866" s="42"/>
      <c r="BB866" s="42"/>
      <c r="BC866" s="42"/>
      <c r="BD866" s="42"/>
      <c r="BE866" s="42"/>
      <c r="BF866" s="42"/>
      <c r="BG866" s="42"/>
      <c r="BH866" s="42"/>
      <c r="BI866" s="42"/>
      <c r="BJ866" s="42"/>
      <c r="BK866" s="42"/>
      <c r="BL866" s="42"/>
      <c r="BM866" s="42"/>
      <c r="BN866" s="42"/>
      <c r="BO866" s="42"/>
      <c r="BP866" s="42"/>
      <c r="BQ866" s="42"/>
    </row>
    <row r="867" spans="1:69" s="41" customFormat="1" ht="12.75">
      <c r="A867" s="23"/>
      <c r="B867" s="23" t="s">
        <v>157</v>
      </c>
      <c r="C867" s="24" t="s">
        <v>1281</v>
      </c>
      <c r="D867" s="25" t="s">
        <v>52</v>
      </c>
      <c r="E867" s="26">
        <v>7.68</v>
      </c>
      <c r="F867" s="26">
        <v>8.064</v>
      </c>
      <c r="G867" s="27">
        <v>8.8704</v>
      </c>
      <c r="H867" s="27">
        <v>9.726393599999998</v>
      </c>
      <c r="I867" s="28" t="s">
        <v>100</v>
      </c>
      <c r="J867" s="29">
        <f t="shared" si="782"/>
        <v>5</v>
      </c>
      <c r="K867" s="29">
        <f t="shared" si="783"/>
        <v>10.000000000000014</v>
      </c>
      <c r="L867" s="30">
        <f t="shared" si="784"/>
        <v>9.8372736</v>
      </c>
      <c r="M867" s="30">
        <f t="shared" si="785"/>
        <v>10.1832192</v>
      </c>
      <c r="N867" s="31">
        <f t="shared" si="786"/>
        <v>8.985715199999998</v>
      </c>
      <c r="O867" s="31">
        <f t="shared" si="787"/>
        <v>10.467071999999998</v>
      </c>
      <c r="P867" s="31">
        <f t="shared" si="788"/>
        <v>11.176703999999999</v>
      </c>
      <c r="Q867" s="31">
        <f t="shared" si="789"/>
        <v>10.094515199999998</v>
      </c>
      <c r="R867" s="31">
        <f t="shared" si="790"/>
        <v>11.1500928</v>
      </c>
      <c r="S867" s="31">
        <f t="shared" si="791"/>
        <v>12.218976</v>
      </c>
      <c r="T867" s="36">
        <f t="shared" si="792"/>
        <v>9.726393599999998</v>
      </c>
      <c r="U867" s="32"/>
      <c r="V867" s="32"/>
      <c r="W867" s="43"/>
      <c r="X867" s="43"/>
      <c r="Y867" s="43"/>
      <c r="Z867" s="43"/>
      <c r="AA867" s="43"/>
      <c r="AB867" s="44"/>
      <c r="AC867" s="43"/>
      <c r="AD867" s="43"/>
      <c r="AE867" s="45"/>
      <c r="AF867" s="45"/>
      <c r="AG867" s="45"/>
      <c r="AH867" s="45"/>
      <c r="AI867" s="45"/>
      <c r="AJ867" s="45"/>
      <c r="AK867" s="35"/>
      <c r="AL867" s="42"/>
      <c r="AM867" s="42"/>
      <c r="AN867" s="42"/>
      <c r="AO867" s="42"/>
      <c r="AP867" s="42"/>
      <c r="AQ867" s="42"/>
      <c r="AR867" s="42"/>
      <c r="AS867" s="42"/>
      <c r="AT867" s="42"/>
      <c r="AU867" s="42"/>
      <c r="AV867" s="42"/>
      <c r="AW867" s="42"/>
      <c r="AX867" s="42"/>
      <c r="AY867" s="42"/>
      <c r="AZ867" s="42"/>
      <c r="BA867" s="42"/>
      <c r="BB867" s="42"/>
      <c r="BC867" s="42"/>
      <c r="BD867" s="42"/>
      <c r="BE867" s="42"/>
      <c r="BF867" s="42"/>
      <c r="BG867" s="42"/>
      <c r="BH867" s="42"/>
      <c r="BI867" s="42"/>
      <c r="BJ867" s="42"/>
      <c r="BK867" s="42"/>
      <c r="BL867" s="42"/>
      <c r="BM867" s="42"/>
      <c r="BN867" s="42"/>
      <c r="BO867" s="42"/>
      <c r="BP867" s="42"/>
      <c r="BQ867" s="42"/>
    </row>
    <row r="868" spans="1:69" s="41" customFormat="1" ht="12.75">
      <c r="A868" s="23"/>
      <c r="B868" s="23" t="s">
        <v>158</v>
      </c>
      <c r="C868" s="24" t="s">
        <v>1282</v>
      </c>
      <c r="D868" s="25" t="s">
        <v>52</v>
      </c>
      <c r="E868" s="26">
        <v>9.73</v>
      </c>
      <c r="F868" s="26">
        <v>10.2165</v>
      </c>
      <c r="G868" s="27">
        <v>11.23815</v>
      </c>
      <c r="H868" s="27">
        <v>12.322631475000001</v>
      </c>
      <c r="I868" s="28" t="s">
        <v>100</v>
      </c>
      <c r="J868" s="29">
        <f t="shared" si="782"/>
        <v>5</v>
      </c>
      <c r="K868" s="29">
        <f t="shared" si="783"/>
        <v>9.999999999999986</v>
      </c>
      <c r="L868" s="30">
        <f t="shared" si="784"/>
        <v>12.463108349999999</v>
      </c>
      <c r="M868" s="30">
        <f t="shared" si="785"/>
        <v>12.901396199999999</v>
      </c>
      <c r="N868" s="31">
        <f t="shared" si="786"/>
        <v>11.38424595</v>
      </c>
      <c r="O868" s="31">
        <f t="shared" si="787"/>
        <v>13.261017000000002</v>
      </c>
      <c r="P868" s="31">
        <f t="shared" si="788"/>
        <v>14.160069</v>
      </c>
      <c r="Q868" s="31">
        <f t="shared" si="789"/>
        <v>12.789014700000001</v>
      </c>
      <c r="R868" s="31">
        <f t="shared" si="790"/>
        <v>14.12635455</v>
      </c>
      <c r="S868" s="31">
        <f t="shared" si="791"/>
        <v>15.480551625</v>
      </c>
      <c r="T868" s="36">
        <f t="shared" si="792"/>
        <v>12.322631475000001</v>
      </c>
      <c r="U868" s="32"/>
      <c r="V868" s="32"/>
      <c r="W868" s="43"/>
      <c r="X868" s="43"/>
      <c r="Y868" s="43"/>
      <c r="Z868" s="43"/>
      <c r="AA868" s="43"/>
      <c r="AB868" s="44"/>
      <c r="AC868" s="43"/>
      <c r="AD868" s="43"/>
      <c r="AE868" s="45"/>
      <c r="AF868" s="45"/>
      <c r="AG868" s="45"/>
      <c r="AH868" s="45"/>
      <c r="AI868" s="45"/>
      <c r="AJ868" s="45"/>
      <c r="AK868" s="35"/>
      <c r="AL868" s="42"/>
      <c r="AM868" s="42"/>
      <c r="AN868" s="42"/>
      <c r="AO868" s="42"/>
      <c r="AP868" s="42"/>
      <c r="AQ868" s="42"/>
      <c r="AR868" s="42"/>
      <c r="AS868" s="42"/>
      <c r="AT868" s="42"/>
      <c r="AU868" s="42"/>
      <c r="AV868" s="42"/>
      <c r="AW868" s="42"/>
      <c r="AX868" s="42"/>
      <c r="AY868" s="42"/>
      <c r="AZ868" s="42"/>
      <c r="BA868" s="42"/>
      <c r="BB868" s="42"/>
      <c r="BC868" s="42"/>
      <c r="BD868" s="42"/>
      <c r="BE868" s="42"/>
      <c r="BF868" s="42"/>
      <c r="BG868" s="42"/>
      <c r="BH868" s="42"/>
      <c r="BI868" s="42"/>
      <c r="BJ868" s="42"/>
      <c r="BK868" s="42"/>
      <c r="BL868" s="42"/>
      <c r="BM868" s="42"/>
      <c r="BN868" s="42"/>
      <c r="BO868" s="42"/>
      <c r="BP868" s="42"/>
      <c r="BQ868" s="42"/>
    </row>
    <row r="869" spans="1:69" s="41" customFormat="1" ht="12.75">
      <c r="A869" s="23"/>
      <c r="B869" s="23" t="s">
        <v>159</v>
      </c>
      <c r="C869" s="24" t="s">
        <v>1283</v>
      </c>
      <c r="D869" s="25" t="s">
        <v>52</v>
      </c>
      <c r="E869" s="26">
        <v>13.23</v>
      </c>
      <c r="F869" s="26">
        <v>13.8915</v>
      </c>
      <c r="G869" s="27">
        <v>15.28065</v>
      </c>
      <c r="H869" s="27">
        <v>16.755232725000003</v>
      </c>
      <c r="I869" s="28" t="s">
        <v>100</v>
      </c>
      <c r="J869" s="29">
        <f t="shared" si="782"/>
        <v>5</v>
      </c>
      <c r="K869" s="29">
        <f t="shared" si="783"/>
        <v>9.999999999999986</v>
      </c>
      <c r="L869" s="30">
        <f t="shared" si="784"/>
        <v>16.94624085</v>
      </c>
      <c r="M869" s="30">
        <f t="shared" si="785"/>
        <v>17.5421862</v>
      </c>
      <c r="N869" s="31">
        <f t="shared" si="786"/>
        <v>15.479298450000002</v>
      </c>
      <c r="O869" s="31">
        <f t="shared" si="787"/>
        <v>18.031167000000003</v>
      </c>
      <c r="P869" s="31">
        <f t="shared" si="788"/>
        <v>19.253619</v>
      </c>
      <c r="Q869" s="31">
        <f t="shared" si="789"/>
        <v>17.3893797</v>
      </c>
      <c r="R869" s="31">
        <f t="shared" si="790"/>
        <v>19.20777705</v>
      </c>
      <c r="S869" s="31">
        <f t="shared" si="791"/>
        <v>21.049095375</v>
      </c>
      <c r="T869" s="36">
        <f t="shared" si="792"/>
        <v>16.755232725000003</v>
      </c>
      <c r="U869" s="32"/>
      <c r="V869" s="32"/>
      <c r="W869" s="43"/>
      <c r="X869" s="43"/>
      <c r="Y869" s="43"/>
      <c r="Z869" s="43"/>
      <c r="AA869" s="43"/>
      <c r="AB869" s="44"/>
      <c r="AC869" s="43"/>
      <c r="AD869" s="43"/>
      <c r="AE869" s="45"/>
      <c r="AF869" s="45"/>
      <c r="AG869" s="45"/>
      <c r="AH869" s="45"/>
      <c r="AI869" s="45"/>
      <c r="AJ869" s="45"/>
      <c r="AK869" s="35"/>
      <c r="AL869" s="42"/>
      <c r="AM869" s="42"/>
      <c r="AN869" s="42"/>
      <c r="AO869" s="42"/>
      <c r="AP869" s="42"/>
      <c r="AQ869" s="42"/>
      <c r="AR869" s="42"/>
      <c r="AS869" s="42"/>
      <c r="AT869" s="42"/>
      <c r="AU869" s="42"/>
      <c r="AV869" s="42"/>
      <c r="AW869" s="42"/>
      <c r="AX869" s="42"/>
      <c r="AY869" s="42"/>
      <c r="AZ869" s="42"/>
      <c r="BA869" s="42"/>
      <c r="BB869" s="42"/>
      <c r="BC869" s="42"/>
      <c r="BD869" s="42"/>
      <c r="BE869" s="42"/>
      <c r="BF869" s="42"/>
      <c r="BG869" s="42"/>
      <c r="BH869" s="42"/>
      <c r="BI869" s="42"/>
      <c r="BJ869" s="42"/>
      <c r="BK869" s="42"/>
      <c r="BL869" s="42"/>
      <c r="BM869" s="42"/>
      <c r="BN869" s="42"/>
      <c r="BO869" s="42"/>
      <c r="BP869" s="42"/>
      <c r="BQ869" s="42"/>
    </row>
    <row r="870" spans="1:69" s="41" customFormat="1" ht="12.75">
      <c r="A870" s="23"/>
      <c r="B870" s="23" t="s">
        <v>160</v>
      </c>
      <c r="C870" s="24" t="s">
        <v>1284</v>
      </c>
      <c r="D870" s="25" t="s">
        <v>52</v>
      </c>
      <c r="E870" s="26">
        <v>15.15</v>
      </c>
      <c r="F870" s="26">
        <v>15.9075</v>
      </c>
      <c r="G870" s="27">
        <v>17.49825</v>
      </c>
      <c r="H870" s="27">
        <v>19.186831125</v>
      </c>
      <c r="I870" s="28" t="s">
        <v>100</v>
      </c>
      <c r="J870" s="29">
        <f t="shared" si="782"/>
        <v>5</v>
      </c>
      <c r="K870" s="29">
        <f t="shared" si="783"/>
        <v>9.999999999999986</v>
      </c>
      <c r="L870" s="30">
        <f t="shared" si="784"/>
        <v>19.40555925</v>
      </c>
      <c r="M870" s="30">
        <f t="shared" si="785"/>
        <v>20.087990999999995</v>
      </c>
      <c r="N870" s="31">
        <f t="shared" si="786"/>
        <v>17.72572725</v>
      </c>
      <c r="O870" s="31">
        <f t="shared" si="787"/>
        <v>20.647935000000004</v>
      </c>
      <c r="P870" s="31">
        <f t="shared" si="788"/>
        <v>22.047795</v>
      </c>
      <c r="Q870" s="31">
        <f t="shared" si="789"/>
        <v>19.9130085</v>
      </c>
      <c r="R870" s="31">
        <f t="shared" si="790"/>
        <v>21.99530025</v>
      </c>
      <c r="S870" s="31">
        <f t="shared" si="791"/>
        <v>24.103839375</v>
      </c>
      <c r="T870" s="36">
        <f t="shared" si="792"/>
        <v>19.186831125</v>
      </c>
      <c r="U870" s="32"/>
      <c r="V870" s="32"/>
      <c r="W870" s="43"/>
      <c r="X870" s="43"/>
      <c r="Y870" s="43"/>
      <c r="Z870" s="43"/>
      <c r="AA870" s="43"/>
      <c r="AB870" s="44"/>
      <c r="AC870" s="43"/>
      <c r="AD870" s="43"/>
      <c r="AE870" s="45"/>
      <c r="AF870" s="45"/>
      <c r="AG870" s="45"/>
      <c r="AH870" s="45"/>
      <c r="AI870" s="45"/>
      <c r="AJ870" s="45"/>
      <c r="AK870" s="35"/>
      <c r="AL870" s="42"/>
      <c r="AM870" s="42"/>
      <c r="AN870" s="42"/>
      <c r="AO870" s="42"/>
      <c r="AP870" s="42"/>
      <c r="AQ870" s="42"/>
      <c r="AR870" s="42"/>
      <c r="AS870" s="42"/>
      <c r="AT870" s="42"/>
      <c r="AU870" s="42"/>
      <c r="AV870" s="42"/>
      <c r="AW870" s="42"/>
      <c r="AX870" s="42"/>
      <c r="AY870" s="42"/>
      <c r="AZ870" s="42"/>
      <c r="BA870" s="42"/>
      <c r="BB870" s="42"/>
      <c r="BC870" s="42"/>
      <c r="BD870" s="42"/>
      <c r="BE870" s="42"/>
      <c r="BF870" s="42"/>
      <c r="BG870" s="42"/>
      <c r="BH870" s="42"/>
      <c r="BI870" s="42"/>
      <c r="BJ870" s="42"/>
      <c r="BK870" s="42"/>
      <c r="BL870" s="42"/>
      <c r="BM870" s="42"/>
      <c r="BN870" s="42"/>
      <c r="BO870" s="42"/>
      <c r="BP870" s="42"/>
      <c r="BQ870" s="42"/>
    </row>
    <row r="871" spans="1:69" s="41" customFormat="1" ht="12.75">
      <c r="A871" s="23"/>
      <c r="B871" s="23" t="s">
        <v>162</v>
      </c>
      <c r="C871" s="24" t="s">
        <v>1285</v>
      </c>
      <c r="D871" s="25" t="s">
        <v>52</v>
      </c>
      <c r="E871" s="26">
        <v>18.71</v>
      </c>
      <c r="F871" s="26">
        <v>19.6455</v>
      </c>
      <c r="G871" s="27">
        <v>21.61005</v>
      </c>
      <c r="H871" s="27">
        <v>23.695419825000002</v>
      </c>
      <c r="I871" s="28" t="s">
        <v>100</v>
      </c>
      <c r="J871" s="29">
        <f t="shared" si="782"/>
        <v>4.999999999999986</v>
      </c>
      <c r="K871" s="29">
        <f t="shared" si="783"/>
        <v>10.000000000000014</v>
      </c>
      <c r="L871" s="30">
        <f t="shared" si="784"/>
        <v>23.96554545</v>
      </c>
      <c r="M871" s="30">
        <f t="shared" si="785"/>
        <v>24.8083374</v>
      </c>
      <c r="N871" s="31">
        <f t="shared" si="786"/>
        <v>21.890980650000003</v>
      </c>
      <c r="O871" s="31">
        <f t="shared" si="787"/>
        <v>25.499859</v>
      </c>
      <c r="P871" s="31">
        <f t="shared" si="788"/>
        <v>27.228662999999997</v>
      </c>
      <c r="Q871" s="31">
        <f t="shared" si="789"/>
        <v>24.5922369</v>
      </c>
      <c r="R871" s="31">
        <f t="shared" si="790"/>
        <v>27.163832850000002</v>
      </c>
      <c r="S871" s="31">
        <f t="shared" si="791"/>
        <v>29.767843875</v>
      </c>
      <c r="T871" s="36">
        <f t="shared" si="792"/>
        <v>23.695419825000002</v>
      </c>
      <c r="U871" s="32"/>
      <c r="V871" s="32"/>
      <c r="W871" s="43"/>
      <c r="X871" s="43"/>
      <c r="Y871" s="43"/>
      <c r="Z871" s="43"/>
      <c r="AA871" s="43"/>
      <c r="AB871" s="44"/>
      <c r="AC871" s="43"/>
      <c r="AD871" s="43"/>
      <c r="AE871" s="45"/>
      <c r="AF871" s="45"/>
      <c r="AG871" s="45"/>
      <c r="AH871" s="45"/>
      <c r="AI871" s="45"/>
      <c r="AJ871" s="45"/>
      <c r="AK871" s="35"/>
      <c r="AL871" s="42"/>
      <c r="AM871" s="42"/>
      <c r="AN871" s="42"/>
      <c r="AO871" s="42"/>
      <c r="AP871" s="42"/>
      <c r="AQ871" s="42"/>
      <c r="AR871" s="42"/>
      <c r="AS871" s="42"/>
      <c r="AT871" s="42"/>
      <c r="AU871" s="42"/>
      <c r="AV871" s="42"/>
      <c r="AW871" s="42"/>
      <c r="AX871" s="42"/>
      <c r="AY871" s="42"/>
      <c r="AZ871" s="42"/>
      <c r="BA871" s="42"/>
      <c r="BB871" s="42"/>
      <c r="BC871" s="42"/>
      <c r="BD871" s="42"/>
      <c r="BE871" s="42"/>
      <c r="BF871" s="42"/>
      <c r="BG871" s="42"/>
      <c r="BH871" s="42"/>
      <c r="BI871" s="42"/>
      <c r="BJ871" s="42"/>
      <c r="BK871" s="42"/>
      <c r="BL871" s="42"/>
      <c r="BM871" s="42"/>
      <c r="BN871" s="42"/>
      <c r="BO871" s="42"/>
      <c r="BP871" s="42"/>
      <c r="BQ871" s="42"/>
    </row>
    <row r="872" spans="1:69" s="41" customFormat="1" ht="12.75">
      <c r="A872" s="23"/>
      <c r="B872" s="23" t="s">
        <v>164</v>
      </c>
      <c r="C872" s="24" t="s">
        <v>1286</v>
      </c>
      <c r="D872" s="25" t="s">
        <v>52</v>
      </c>
      <c r="E872" s="26">
        <v>22.45</v>
      </c>
      <c r="F872" s="26">
        <v>23.5725</v>
      </c>
      <c r="G872" s="27">
        <v>25.92975</v>
      </c>
      <c r="H872" s="27">
        <v>28.431970875000005</v>
      </c>
      <c r="I872" s="28" t="s">
        <v>100</v>
      </c>
      <c r="J872" s="29">
        <f t="shared" si="782"/>
        <v>5</v>
      </c>
      <c r="K872" s="29">
        <f t="shared" si="783"/>
        <v>9.999999999999986</v>
      </c>
      <c r="L872" s="30">
        <f t="shared" si="784"/>
        <v>28.756092749999997</v>
      </c>
      <c r="M872" s="30">
        <f t="shared" si="785"/>
        <v>29.767352999999996</v>
      </c>
      <c r="N872" s="31">
        <f t="shared" si="786"/>
        <v>26.266836750000003</v>
      </c>
      <c r="O872" s="31">
        <f t="shared" si="787"/>
        <v>30.597105000000003</v>
      </c>
      <c r="P872" s="31">
        <f t="shared" si="788"/>
        <v>32.671485000000004</v>
      </c>
      <c r="Q872" s="31">
        <f t="shared" si="789"/>
        <v>29.5080555</v>
      </c>
      <c r="R872" s="31">
        <f t="shared" si="790"/>
        <v>32.59369575</v>
      </c>
      <c r="S872" s="31">
        <f t="shared" si="791"/>
        <v>35.718230625000004</v>
      </c>
      <c r="T872" s="36">
        <f t="shared" si="792"/>
        <v>28.431970875000005</v>
      </c>
      <c r="U872" s="32"/>
      <c r="V872" s="32"/>
      <c r="W872" s="43"/>
      <c r="X872" s="43"/>
      <c r="Y872" s="43"/>
      <c r="Z872" s="43"/>
      <c r="AA872" s="43"/>
      <c r="AB872" s="44"/>
      <c r="AC872" s="43"/>
      <c r="AD872" s="43"/>
      <c r="AE872" s="45"/>
      <c r="AF872" s="45"/>
      <c r="AG872" s="45"/>
      <c r="AH872" s="45"/>
      <c r="AI872" s="45"/>
      <c r="AJ872" s="45"/>
      <c r="AK872" s="35"/>
      <c r="AL872" s="42"/>
      <c r="AM872" s="42"/>
      <c r="AN872" s="42"/>
      <c r="AO872" s="42"/>
      <c r="AP872" s="42"/>
      <c r="AQ872" s="42"/>
      <c r="AR872" s="42"/>
      <c r="AS872" s="42"/>
      <c r="AT872" s="42"/>
      <c r="AU872" s="42"/>
      <c r="AV872" s="42"/>
      <c r="AW872" s="42"/>
      <c r="AX872" s="42"/>
      <c r="AY872" s="42"/>
      <c r="AZ872" s="42"/>
      <c r="BA872" s="42"/>
      <c r="BB872" s="42"/>
      <c r="BC872" s="42"/>
      <c r="BD872" s="42"/>
      <c r="BE872" s="42"/>
      <c r="BF872" s="42"/>
      <c r="BG872" s="42"/>
      <c r="BH872" s="42"/>
      <c r="BI872" s="42"/>
      <c r="BJ872" s="42"/>
      <c r="BK872" s="42"/>
      <c r="BL872" s="42"/>
      <c r="BM872" s="42"/>
      <c r="BN872" s="42"/>
      <c r="BO872" s="42"/>
      <c r="BP872" s="42"/>
      <c r="BQ872" s="42"/>
    </row>
    <row r="873" spans="1:69" s="41" customFormat="1" ht="12.75">
      <c r="A873" s="23"/>
      <c r="B873" s="23" t="s">
        <v>165</v>
      </c>
      <c r="C873" s="24" t="s">
        <v>1287</v>
      </c>
      <c r="D873" s="25" t="s">
        <v>52</v>
      </c>
      <c r="E873" s="26">
        <v>29.43</v>
      </c>
      <c r="F873" s="26">
        <v>30.9015</v>
      </c>
      <c r="G873" s="27">
        <v>33.99165</v>
      </c>
      <c r="H873" s="27">
        <v>37.271844224999995</v>
      </c>
      <c r="I873" s="28" t="s">
        <v>100</v>
      </c>
      <c r="J873" s="29">
        <f t="shared" si="782"/>
        <v>5</v>
      </c>
      <c r="K873" s="29">
        <f t="shared" si="783"/>
        <v>10.000000000000014</v>
      </c>
      <c r="L873" s="30">
        <f t="shared" si="784"/>
        <v>37.69673985</v>
      </c>
      <c r="M873" s="30">
        <f t="shared" si="785"/>
        <v>39.0224142</v>
      </c>
      <c r="N873" s="31">
        <f t="shared" si="786"/>
        <v>34.43354144999999</v>
      </c>
      <c r="O873" s="31">
        <f t="shared" si="787"/>
        <v>40.110147</v>
      </c>
      <c r="P873" s="31">
        <f t="shared" si="788"/>
        <v>42.82947899999999</v>
      </c>
      <c r="Q873" s="31">
        <f t="shared" si="789"/>
        <v>38.6824977</v>
      </c>
      <c r="R873" s="31">
        <f t="shared" si="790"/>
        <v>42.72750405</v>
      </c>
      <c r="S873" s="31">
        <f t="shared" si="791"/>
        <v>46.823497874999994</v>
      </c>
      <c r="T873" s="36">
        <f t="shared" si="792"/>
        <v>37.271844224999995</v>
      </c>
      <c r="U873" s="32"/>
      <c r="V873" s="32"/>
      <c r="W873" s="43"/>
      <c r="X873" s="43"/>
      <c r="Y873" s="43"/>
      <c r="Z873" s="43"/>
      <c r="AA873" s="43"/>
      <c r="AB873" s="44"/>
      <c r="AC873" s="43"/>
      <c r="AD873" s="43"/>
      <c r="AE873" s="45"/>
      <c r="AF873" s="45"/>
      <c r="AG873" s="45"/>
      <c r="AH873" s="45"/>
      <c r="AI873" s="45"/>
      <c r="AJ873" s="45"/>
      <c r="AK873" s="35"/>
      <c r="AL873" s="42"/>
      <c r="AM873" s="42"/>
      <c r="AN873" s="42"/>
      <c r="AO873" s="42"/>
      <c r="AP873" s="42"/>
      <c r="AQ873" s="42"/>
      <c r="AR873" s="42"/>
      <c r="AS873" s="42"/>
      <c r="AT873" s="42"/>
      <c r="AU873" s="42"/>
      <c r="AV873" s="42"/>
      <c r="AW873" s="42"/>
      <c r="AX873" s="42"/>
      <c r="AY873" s="42"/>
      <c r="AZ873" s="42"/>
      <c r="BA873" s="42"/>
      <c r="BB873" s="42"/>
      <c r="BC873" s="42"/>
      <c r="BD873" s="42"/>
      <c r="BE873" s="42"/>
      <c r="BF873" s="42"/>
      <c r="BG873" s="42"/>
      <c r="BH873" s="42"/>
      <c r="BI873" s="42"/>
      <c r="BJ873" s="42"/>
      <c r="BK873" s="42"/>
      <c r="BL873" s="42"/>
      <c r="BM873" s="42"/>
      <c r="BN873" s="42"/>
      <c r="BO873" s="42"/>
      <c r="BP873" s="42"/>
      <c r="BQ873" s="42"/>
    </row>
    <row r="874" spans="1:69" s="41" customFormat="1" ht="12.75">
      <c r="A874" s="23"/>
      <c r="B874" s="23" t="s">
        <v>167</v>
      </c>
      <c r="C874" s="24" t="s">
        <v>1288</v>
      </c>
      <c r="D874" s="25" t="s">
        <v>52</v>
      </c>
      <c r="E874" s="26">
        <v>30.9</v>
      </c>
      <c r="F874" s="26">
        <v>32.445</v>
      </c>
      <c r="G874" s="27">
        <v>35.6895</v>
      </c>
      <c r="H874" s="27">
        <v>39.133536750000005</v>
      </c>
      <c r="I874" s="28" t="s">
        <v>100</v>
      </c>
      <c r="J874" s="29">
        <f t="shared" si="782"/>
        <v>5</v>
      </c>
      <c r="K874" s="29">
        <f t="shared" si="783"/>
        <v>10.000000000000014</v>
      </c>
      <c r="L874" s="30">
        <f t="shared" si="784"/>
        <v>39.5796555</v>
      </c>
      <c r="M874" s="30">
        <f t="shared" si="785"/>
        <v>40.971546</v>
      </c>
      <c r="N874" s="31">
        <f t="shared" si="786"/>
        <v>36.1534635</v>
      </c>
      <c r="O874" s="31">
        <f t="shared" si="787"/>
        <v>42.11361</v>
      </c>
      <c r="P874" s="31">
        <f t="shared" si="788"/>
        <v>44.96876999999999</v>
      </c>
      <c r="Q874" s="31">
        <f t="shared" si="789"/>
        <v>40.614651</v>
      </c>
      <c r="R874" s="31">
        <f t="shared" si="790"/>
        <v>44.8617015</v>
      </c>
      <c r="S874" s="31">
        <f t="shared" si="791"/>
        <v>49.16228625</v>
      </c>
      <c r="T874" s="36">
        <f t="shared" si="792"/>
        <v>39.133536750000005</v>
      </c>
      <c r="U874" s="32"/>
      <c r="V874" s="32"/>
      <c r="W874" s="43"/>
      <c r="X874" s="43"/>
      <c r="Y874" s="43"/>
      <c r="Z874" s="43"/>
      <c r="AA874" s="43"/>
      <c r="AB874" s="44"/>
      <c r="AC874" s="43"/>
      <c r="AD874" s="43"/>
      <c r="AE874" s="45"/>
      <c r="AF874" s="45"/>
      <c r="AG874" s="45"/>
      <c r="AH874" s="45"/>
      <c r="AI874" s="45"/>
      <c r="AJ874" s="45"/>
      <c r="AK874" s="35"/>
      <c r="AL874" s="42"/>
      <c r="AM874" s="42"/>
      <c r="AN874" s="42"/>
      <c r="AO874" s="42"/>
      <c r="AP874" s="42"/>
      <c r="AQ874" s="42"/>
      <c r="AR874" s="42"/>
      <c r="AS874" s="42"/>
      <c r="AT874" s="42"/>
      <c r="AU874" s="42"/>
      <c r="AV874" s="42"/>
      <c r="AW874" s="42"/>
      <c r="AX874" s="42"/>
      <c r="AY874" s="42"/>
      <c r="AZ874" s="42"/>
      <c r="BA874" s="42"/>
      <c r="BB874" s="42"/>
      <c r="BC874" s="42"/>
      <c r="BD874" s="42"/>
      <c r="BE874" s="42"/>
      <c r="BF874" s="42"/>
      <c r="BG874" s="42"/>
      <c r="BH874" s="42"/>
      <c r="BI874" s="42"/>
      <c r="BJ874" s="42"/>
      <c r="BK874" s="42"/>
      <c r="BL874" s="42"/>
      <c r="BM874" s="42"/>
      <c r="BN874" s="42"/>
      <c r="BO874" s="42"/>
      <c r="BP874" s="42"/>
      <c r="BQ874" s="42"/>
    </row>
    <row r="875" spans="1:69" s="41" customFormat="1" ht="12.75">
      <c r="A875" s="23"/>
      <c r="B875" s="23" t="s">
        <v>169</v>
      </c>
      <c r="C875" s="24" t="s">
        <v>1289</v>
      </c>
      <c r="D875" s="25" t="s">
        <v>52</v>
      </c>
      <c r="E875" s="26">
        <v>11.8</v>
      </c>
      <c r="F875" s="26">
        <v>12.39</v>
      </c>
      <c r="G875" s="27">
        <v>13.629</v>
      </c>
      <c r="H875" s="27">
        <v>14.944198500000002</v>
      </c>
      <c r="I875" s="28" t="s">
        <v>100</v>
      </c>
      <c r="J875" s="29">
        <f t="shared" si="782"/>
        <v>5</v>
      </c>
      <c r="K875" s="29">
        <f t="shared" si="783"/>
        <v>9.999999999999986</v>
      </c>
      <c r="L875" s="30">
        <f t="shared" si="784"/>
        <v>15.114561</v>
      </c>
      <c r="M875" s="30">
        <f t="shared" si="785"/>
        <v>15.646091999999998</v>
      </c>
      <c r="N875" s="31">
        <f t="shared" si="786"/>
        <v>13.806177</v>
      </c>
      <c r="O875" s="31">
        <f t="shared" si="787"/>
        <v>16.082220000000003</v>
      </c>
      <c r="P875" s="31">
        <f t="shared" si="788"/>
        <v>17.17254</v>
      </c>
      <c r="Q875" s="31">
        <f t="shared" si="789"/>
        <v>15.509801999999999</v>
      </c>
      <c r="R875" s="31">
        <f t="shared" si="790"/>
        <v>17.131653</v>
      </c>
      <c r="S875" s="31">
        <f t="shared" si="791"/>
        <v>18.7739475</v>
      </c>
      <c r="T875" s="36">
        <f t="shared" si="792"/>
        <v>14.944198500000002</v>
      </c>
      <c r="U875" s="32"/>
      <c r="V875" s="32"/>
      <c r="W875" s="43"/>
      <c r="X875" s="43"/>
      <c r="Y875" s="43"/>
      <c r="Z875" s="43"/>
      <c r="AA875" s="43"/>
      <c r="AB875" s="44"/>
      <c r="AC875" s="43"/>
      <c r="AD875" s="43"/>
      <c r="AE875" s="45"/>
      <c r="AF875" s="45"/>
      <c r="AG875" s="45"/>
      <c r="AH875" s="45"/>
      <c r="AI875" s="45"/>
      <c r="AJ875" s="45"/>
      <c r="AK875" s="35"/>
      <c r="AL875" s="42"/>
      <c r="AM875" s="42"/>
      <c r="AN875" s="42"/>
      <c r="AO875" s="42"/>
      <c r="AP875" s="42"/>
      <c r="AQ875" s="42"/>
      <c r="AR875" s="42"/>
      <c r="AS875" s="42"/>
      <c r="AT875" s="42"/>
      <c r="AU875" s="42"/>
      <c r="AV875" s="42"/>
      <c r="AW875" s="42"/>
      <c r="AX875" s="42"/>
      <c r="AY875" s="42"/>
      <c r="AZ875" s="42"/>
      <c r="BA875" s="42"/>
      <c r="BB875" s="42"/>
      <c r="BC875" s="42"/>
      <c r="BD875" s="42"/>
      <c r="BE875" s="42"/>
      <c r="BF875" s="42"/>
      <c r="BG875" s="42"/>
      <c r="BH875" s="42"/>
      <c r="BI875" s="42"/>
      <c r="BJ875" s="42"/>
      <c r="BK875" s="42"/>
      <c r="BL875" s="42"/>
      <c r="BM875" s="42"/>
      <c r="BN875" s="42"/>
      <c r="BO875" s="42"/>
      <c r="BP875" s="42"/>
      <c r="BQ875" s="42"/>
    </row>
    <row r="876" spans="1:69" s="41" customFormat="1" ht="12.75">
      <c r="A876" s="23"/>
      <c r="B876" s="23" t="s">
        <v>171</v>
      </c>
      <c r="C876" s="24" t="s">
        <v>1290</v>
      </c>
      <c r="D876" s="25" t="s">
        <v>52</v>
      </c>
      <c r="E876" s="26">
        <v>12.68</v>
      </c>
      <c r="F876" s="26">
        <v>13.314</v>
      </c>
      <c r="G876" s="27">
        <v>14.6454</v>
      </c>
      <c r="H876" s="27">
        <v>16.058681099999998</v>
      </c>
      <c r="I876" s="28" t="s">
        <v>100</v>
      </c>
      <c r="J876" s="29">
        <f t="shared" si="782"/>
        <v>5</v>
      </c>
      <c r="K876" s="29">
        <f t="shared" si="783"/>
        <v>10.000000000000014</v>
      </c>
      <c r="L876" s="30">
        <f t="shared" si="784"/>
        <v>16.2417486</v>
      </c>
      <c r="M876" s="30">
        <f t="shared" si="785"/>
        <v>16.8129192</v>
      </c>
      <c r="N876" s="31">
        <f t="shared" si="786"/>
        <v>14.835790199999998</v>
      </c>
      <c r="O876" s="31">
        <f t="shared" si="787"/>
        <v>17.281571999999997</v>
      </c>
      <c r="P876" s="31">
        <f t="shared" si="788"/>
        <v>18.453204</v>
      </c>
      <c r="Q876" s="31">
        <f t="shared" si="789"/>
        <v>16.6664652</v>
      </c>
      <c r="R876" s="31">
        <f t="shared" si="790"/>
        <v>18.4092678</v>
      </c>
      <c r="S876" s="31">
        <f t="shared" si="791"/>
        <v>20.1740385</v>
      </c>
      <c r="T876" s="36">
        <f t="shared" si="792"/>
        <v>16.058681099999998</v>
      </c>
      <c r="U876" s="32"/>
      <c r="V876" s="32"/>
      <c r="W876" s="43"/>
      <c r="X876" s="43"/>
      <c r="Y876" s="43"/>
      <c r="Z876" s="43"/>
      <c r="AA876" s="43"/>
      <c r="AB876" s="44"/>
      <c r="AC876" s="43"/>
      <c r="AD876" s="43"/>
      <c r="AE876" s="45"/>
      <c r="AF876" s="45"/>
      <c r="AG876" s="45"/>
      <c r="AH876" s="45"/>
      <c r="AI876" s="45"/>
      <c r="AJ876" s="45"/>
      <c r="AK876" s="35"/>
      <c r="AL876" s="42"/>
      <c r="AM876" s="42"/>
      <c r="AN876" s="42"/>
      <c r="AO876" s="42"/>
      <c r="AP876" s="42"/>
      <c r="AQ876" s="42"/>
      <c r="AR876" s="42"/>
      <c r="AS876" s="42"/>
      <c r="AT876" s="42"/>
      <c r="AU876" s="42"/>
      <c r="AV876" s="42"/>
      <c r="AW876" s="42"/>
      <c r="AX876" s="42"/>
      <c r="AY876" s="42"/>
      <c r="AZ876" s="42"/>
      <c r="BA876" s="42"/>
      <c r="BB876" s="42"/>
      <c r="BC876" s="42"/>
      <c r="BD876" s="42"/>
      <c r="BE876" s="42"/>
      <c r="BF876" s="42"/>
      <c r="BG876" s="42"/>
      <c r="BH876" s="42"/>
      <c r="BI876" s="42"/>
      <c r="BJ876" s="42"/>
      <c r="BK876" s="42"/>
      <c r="BL876" s="42"/>
      <c r="BM876" s="42"/>
      <c r="BN876" s="42"/>
      <c r="BO876" s="42"/>
      <c r="BP876" s="42"/>
      <c r="BQ876" s="42"/>
    </row>
    <row r="877" spans="1:69" s="41" customFormat="1" ht="12.75">
      <c r="A877" s="23"/>
      <c r="B877" s="23" t="s">
        <v>173</v>
      </c>
      <c r="C877" s="24" t="s">
        <v>1291</v>
      </c>
      <c r="D877" s="25" t="s">
        <v>52</v>
      </c>
      <c r="E877" s="26">
        <v>17.19</v>
      </c>
      <c r="F877" s="26">
        <v>18.0495</v>
      </c>
      <c r="G877" s="27">
        <v>19.85445</v>
      </c>
      <c r="H877" s="27">
        <v>21.770404425</v>
      </c>
      <c r="I877" s="28" t="s">
        <v>100</v>
      </c>
      <c r="J877" s="29">
        <f t="shared" si="782"/>
        <v>4.999999999999986</v>
      </c>
      <c r="K877" s="29">
        <f t="shared" si="783"/>
        <v>10.000000000000014</v>
      </c>
      <c r="L877" s="30">
        <f t="shared" si="784"/>
        <v>22.01858505</v>
      </c>
      <c r="M877" s="30">
        <f t="shared" si="785"/>
        <v>22.792908599999997</v>
      </c>
      <c r="N877" s="31">
        <f t="shared" si="786"/>
        <v>20.112557849999998</v>
      </c>
      <c r="O877" s="31">
        <f t="shared" si="787"/>
        <v>23.428251</v>
      </c>
      <c r="P877" s="31">
        <f t="shared" si="788"/>
        <v>25.016607</v>
      </c>
      <c r="Q877" s="31">
        <f t="shared" si="789"/>
        <v>22.5943641</v>
      </c>
      <c r="R877" s="31">
        <f t="shared" si="790"/>
        <v>24.95704365</v>
      </c>
      <c r="S877" s="31">
        <f t="shared" si="791"/>
        <v>27.349504875</v>
      </c>
      <c r="T877" s="36">
        <f t="shared" si="792"/>
        <v>21.770404425</v>
      </c>
      <c r="U877" s="32"/>
      <c r="V877" s="32"/>
      <c r="W877" s="43"/>
      <c r="X877" s="43"/>
      <c r="Y877" s="43"/>
      <c r="Z877" s="43"/>
      <c r="AA877" s="43"/>
      <c r="AB877" s="44"/>
      <c r="AC877" s="43"/>
      <c r="AD877" s="43"/>
      <c r="AE877" s="45"/>
      <c r="AF877" s="45"/>
      <c r="AG877" s="45"/>
      <c r="AH877" s="45"/>
      <c r="AI877" s="45"/>
      <c r="AJ877" s="45"/>
      <c r="AK877" s="35"/>
      <c r="AL877" s="42"/>
      <c r="AM877" s="42"/>
      <c r="AN877" s="42"/>
      <c r="AO877" s="42"/>
      <c r="AP877" s="42"/>
      <c r="AQ877" s="42"/>
      <c r="AR877" s="42"/>
      <c r="AS877" s="42"/>
      <c r="AT877" s="42"/>
      <c r="AU877" s="42"/>
      <c r="AV877" s="42"/>
      <c r="AW877" s="42"/>
      <c r="AX877" s="42"/>
      <c r="AY877" s="42"/>
      <c r="AZ877" s="42"/>
      <c r="BA877" s="42"/>
      <c r="BB877" s="42"/>
      <c r="BC877" s="42"/>
      <c r="BD877" s="42"/>
      <c r="BE877" s="42"/>
      <c r="BF877" s="42"/>
      <c r="BG877" s="42"/>
      <c r="BH877" s="42"/>
      <c r="BI877" s="42"/>
      <c r="BJ877" s="42"/>
      <c r="BK877" s="42"/>
      <c r="BL877" s="42"/>
      <c r="BM877" s="42"/>
      <c r="BN877" s="42"/>
      <c r="BO877" s="42"/>
      <c r="BP877" s="42"/>
      <c r="BQ877" s="42"/>
    </row>
    <row r="878" spans="1:69" s="41" customFormat="1" ht="12.75">
      <c r="A878" s="23"/>
      <c r="B878" s="23" t="s">
        <v>175</v>
      </c>
      <c r="C878" s="24" t="s">
        <v>1292</v>
      </c>
      <c r="D878" s="25" t="s">
        <v>52</v>
      </c>
      <c r="E878" s="26">
        <v>20.57</v>
      </c>
      <c r="F878" s="26">
        <v>21.5985</v>
      </c>
      <c r="G878" s="27">
        <v>23.75835</v>
      </c>
      <c r="H878" s="27">
        <v>26.051030775</v>
      </c>
      <c r="I878" s="28" t="s">
        <v>100</v>
      </c>
      <c r="J878" s="29">
        <f t="shared" si="782"/>
        <v>5</v>
      </c>
      <c r="K878" s="29">
        <f t="shared" si="783"/>
        <v>9.999999999999986</v>
      </c>
      <c r="L878" s="30">
        <f t="shared" si="784"/>
        <v>26.34801015</v>
      </c>
      <c r="M878" s="30">
        <f t="shared" si="785"/>
        <v>27.274585799999997</v>
      </c>
      <c r="N878" s="31">
        <f t="shared" si="786"/>
        <v>24.067208550000004</v>
      </c>
      <c r="O878" s="31">
        <f t="shared" si="787"/>
        <v>28.034853000000002</v>
      </c>
      <c r="P878" s="31">
        <f t="shared" si="788"/>
        <v>29.935521000000005</v>
      </c>
      <c r="Q878" s="31">
        <f t="shared" si="789"/>
        <v>27.0370023</v>
      </c>
      <c r="R878" s="31">
        <f t="shared" si="790"/>
        <v>29.864245950000004</v>
      </c>
      <c r="S878" s="31">
        <f t="shared" si="791"/>
        <v>32.727127124999996</v>
      </c>
      <c r="T878" s="36">
        <f t="shared" si="792"/>
        <v>26.051030775</v>
      </c>
      <c r="U878" s="32"/>
      <c r="V878" s="32"/>
      <c r="W878" s="43"/>
      <c r="X878" s="43"/>
      <c r="Y878" s="43"/>
      <c r="Z878" s="43"/>
      <c r="AA878" s="43"/>
      <c r="AB878" s="44"/>
      <c r="AC878" s="43"/>
      <c r="AD878" s="43"/>
      <c r="AE878" s="45"/>
      <c r="AF878" s="45"/>
      <c r="AG878" s="45"/>
      <c r="AH878" s="45"/>
      <c r="AI878" s="45"/>
      <c r="AJ878" s="45"/>
      <c r="AK878" s="35"/>
      <c r="AL878" s="42"/>
      <c r="AM878" s="42"/>
      <c r="AN878" s="42"/>
      <c r="AO878" s="42"/>
      <c r="AP878" s="42"/>
      <c r="AQ878" s="42"/>
      <c r="AR878" s="42"/>
      <c r="AS878" s="42"/>
      <c r="AT878" s="42"/>
      <c r="AU878" s="42"/>
      <c r="AV878" s="42"/>
      <c r="AW878" s="42"/>
      <c r="AX878" s="42"/>
      <c r="AY878" s="42"/>
      <c r="AZ878" s="42"/>
      <c r="BA878" s="42"/>
      <c r="BB878" s="42"/>
      <c r="BC878" s="42"/>
      <c r="BD878" s="42"/>
      <c r="BE878" s="42"/>
      <c r="BF878" s="42"/>
      <c r="BG878" s="42"/>
      <c r="BH878" s="42"/>
      <c r="BI878" s="42"/>
      <c r="BJ878" s="42"/>
      <c r="BK878" s="42"/>
      <c r="BL878" s="42"/>
      <c r="BM878" s="42"/>
      <c r="BN878" s="42"/>
      <c r="BO878" s="42"/>
      <c r="BP878" s="42"/>
      <c r="BQ878" s="42"/>
    </row>
    <row r="879" spans="1:69" s="41" customFormat="1" ht="12.75">
      <c r="A879" s="23"/>
      <c r="B879" s="23" t="s">
        <v>177</v>
      </c>
      <c r="C879" s="24" t="s">
        <v>1293</v>
      </c>
      <c r="D879" s="25" t="s">
        <v>52</v>
      </c>
      <c r="E879" s="26">
        <v>30.91</v>
      </c>
      <c r="F879" s="26">
        <v>32.4555</v>
      </c>
      <c r="G879" s="27">
        <v>35.70105</v>
      </c>
      <c r="H879" s="27">
        <v>39.146201325</v>
      </c>
      <c r="I879" s="28" t="s">
        <v>100</v>
      </c>
      <c r="J879" s="29">
        <f t="shared" si="782"/>
        <v>5</v>
      </c>
      <c r="K879" s="29">
        <f t="shared" si="783"/>
        <v>10.000000000000014</v>
      </c>
      <c r="L879" s="30">
        <f t="shared" si="784"/>
        <v>39.59246445</v>
      </c>
      <c r="M879" s="30">
        <f t="shared" si="785"/>
        <v>40.9848054</v>
      </c>
      <c r="N879" s="31">
        <f t="shared" si="786"/>
        <v>36.16516365</v>
      </c>
      <c r="O879" s="31">
        <f t="shared" si="787"/>
        <v>42.127239</v>
      </c>
      <c r="P879" s="31">
        <f t="shared" si="788"/>
        <v>44.983323</v>
      </c>
      <c r="Q879" s="31">
        <f t="shared" si="789"/>
        <v>40.6277949</v>
      </c>
      <c r="R879" s="31">
        <f t="shared" si="790"/>
        <v>44.87621985</v>
      </c>
      <c r="S879" s="31">
        <f t="shared" si="791"/>
        <v>49.178196375</v>
      </c>
      <c r="T879" s="36">
        <f t="shared" si="792"/>
        <v>39.146201325</v>
      </c>
      <c r="U879" s="32"/>
      <c r="V879" s="32"/>
      <c r="W879" s="43"/>
      <c r="X879" s="43"/>
      <c r="Y879" s="43"/>
      <c r="Z879" s="43"/>
      <c r="AA879" s="43"/>
      <c r="AB879" s="44"/>
      <c r="AC879" s="43"/>
      <c r="AD879" s="43"/>
      <c r="AE879" s="45"/>
      <c r="AF879" s="45"/>
      <c r="AG879" s="45"/>
      <c r="AH879" s="45"/>
      <c r="AI879" s="45"/>
      <c r="AJ879" s="45"/>
      <c r="AK879" s="35"/>
      <c r="AL879" s="42"/>
      <c r="AM879" s="42"/>
      <c r="AN879" s="42"/>
      <c r="AO879" s="42"/>
      <c r="AP879" s="42"/>
      <c r="AQ879" s="42"/>
      <c r="AR879" s="42"/>
      <c r="AS879" s="42"/>
      <c r="AT879" s="42"/>
      <c r="AU879" s="42"/>
      <c r="AV879" s="42"/>
      <c r="AW879" s="42"/>
      <c r="AX879" s="42"/>
      <c r="AY879" s="42"/>
      <c r="AZ879" s="42"/>
      <c r="BA879" s="42"/>
      <c r="BB879" s="42"/>
      <c r="BC879" s="42"/>
      <c r="BD879" s="42"/>
      <c r="BE879" s="42"/>
      <c r="BF879" s="42"/>
      <c r="BG879" s="42"/>
      <c r="BH879" s="42"/>
      <c r="BI879" s="42"/>
      <c r="BJ879" s="42"/>
      <c r="BK879" s="42"/>
      <c r="BL879" s="42"/>
      <c r="BM879" s="42"/>
      <c r="BN879" s="42"/>
      <c r="BO879" s="42"/>
      <c r="BP879" s="42"/>
      <c r="BQ879" s="42"/>
    </row>
    <row r="880" spans="1:69" s="41" customFormat="1" ht="12.75">
      <c r="A880" s="23"/>
      <c r="B880" s="23" t="s">
        <v>179</v>
      </c>
      <c r="C880" s="24" t="s">
        <v>1294</v>
      </c>
      <c r="D880" s="25" t="s">
        <v>52</v>
      </c>
      <c r="E880" s="26">
        <v>47.97</v>
      </c>
      <c r="F880" s="26">
        <v>50.3685</v>
      </c>
      <c r="G880" s="27">
        <v>55.40535</v>
      </c>
      <c r="H880" s="27">
        <v>60.75196627499999</v>
      </c>
      <c r="I880" s="28" t="s">
        <v>100</v>
      </c>
      <c r="J880" s="29">
        <f t="shared" si="782"/>
        <v>5</v>
      </c>
      <c r="K880" s="29">
        <f t="shared" si="783"/>
        <v>10.000000000000014</v>
      </c>
      <c r="L880" s="30">
        <f t="shared" si="784"/>
        <v>61.44453315</v>
      </c>
      <c r="M880" s="30">
        <f t="shared" si="785"/>
        <v>63.60534179999999</v>
      </c>
      <c r="N880" s="31">
        <f t="shared" si="786"/>
        <v>56.12561954999999</v>
      </c>
      <c r="O880" s="31">
        <f t="shared" si="787"/>
        <v>65.37831299999999</v>
      </c>
      <c r="P880" s="31">
        <f t="shared" si="788"/>
        <v>69.810741</v>
      </c>
      <c r="Q880" s="31">
        <f t="shared" si="789"/>
        <v>63.051288299999996</v>
      </c>
      <c r="R880" s="31">
        <f t="shared" si="790"/>
        <v>69.64452494999999</v>
      </c>
      <c r="S880" s="31">
        <f t="shared" si="791"/>
        <v>76.32086962499999</v>
      </c>
      <c r="T880" s="36">
        <f t="shared" si="792"/>
        <v>60.75196627499999</v>
      </c>
      <c r="U880" s="32"/>
      <c r="V880" s="32"/>
      <c r="W880" s="43"/>
      <c r="X880" s="43"/>
      <c r="Y880" s="43"/>
      <c r="Z880" s="43"/>
      <c r="AA880" s="43"/>
      <c r="AB880" s="44"/>
      <c r="AC880" s="43"/>
      <c r="AD880" s="43"/>
      <c r="AE880" s="45"/>
      <c r="AF880" s="45"/>
      <c r="AG880" s="45"/>
      <c r="AH880" s="45"/>
      <c r="AI880" s="45"/>
      <c r="AJ880" s="45"/>
      <c r="AK880" s="35"/>
      <c r="AL880" s="42"/>
      <c r="AM880" s="42"/>
      <c r="AN880" s="42"/>
      <c r="AO880" s="42"/>
      <c r="AP880" s="42"/>
      <c r="AQ880" s="42"/>
      <c r="AR880" s="42"/>
      <c r="AS880" s="42"/>
      <c r="AT880" s="42"/>
      <c r="AU880" s="42"/>
      <c r="AV880" s="42"/>
      <c r="AW880" s="42"/>
      <c r="AX880" s="42"/>
      <c r="AY880" s="42"/>
      <c r="AZ880" s="42"/>
      <c r="BA880" s="42"/>
      <c r="BB880" s="42"/>
      <c r="BC880" s="42"/>
      <c r="BD880" s="42"/>
      <c r="BE880" s="42"/>
      <c r="BF880" s="42"/>
      <c r="BG880" s="42"/>
      <c r="BH880" s="42"/>
      <c r="BI880" s="42"/>
      <c r="BJ880" s="42"/>
      <c r="BK880" s="42"/>
      <c r="BL880" s="42"/>
      <c r="BM880" s="42"/>
      <c r="BN880" s="42"/>
      <c r="BO880" s="42"/>
      <c r="BP880" s="42"/>
      <c r="BQ880" s="42"/>
    </row>
    <row r="881" spans="1:69" s="41" customFormat="1" ht="12.75">
      <c r="A881" s="23"/>
      <c r="B881" s="23" t="s">
        <v>181</v>
      </c>
      <c r="C881" s="24" t="s">
        <v>1295</v>
      </c>
      <c r="D881" s="25" t="s">
        <v>52</v>
      </c>
      <c r="E881" s="26">
        <v>80.36</v>
      </c>
      <c r="F881" s="26">
        <v>84.378</v>
      </c>
      <c r="G881" s="27">
        <v>92.8158</v>
      </c>
      <c r="H881" s="27">
        <v>101.7725247</v>
      </c>
      <c r="I881" s="28" t="s">
        <v>100</v>
      </c>
      <c r="J881" s="29">
        <f t="shared" si="782"/>
        <v>5</v>
      </c>
      <c r="K881" s="29">
        <f t="shared" si="783"/>
        <v>9.999999999999986</v>
      </c>
      <c r="L881" s="30">
        <f t="shared" si="784"/>
        <v>102.9327222</v>
      </c>
      <c r="M881" s="30">
        <f t="shared" si="785"/>
        <v>106.55253839999999</v>
      </c>
      <c r="N881" s="31">
        <f t="shared" si="786"/>
        <v>94.02240540000001</v>
      </c>
      <c r="O881" s="31">
        <f t="shared" si="787"/>
        <v>109.522644</v>
      </c>
      <c r="P881" s="31">
        <f t="shared" si="788"/>
        <v>116.94790800000001</v>
      </c>
      <c r="Q881" s="31">
        <f t="shared" si="789"/>
        <v>105.6243804</v>
      </c>
      <c r="R881" s="31">
        <f t="shared" si="790"/>
        <v>116.66946060000001</v>
      </c>
      <c r="S881" s="31">
        <f t="shared" si="791"/>
        <v>127.85376450000001</v>
      </c>
      <c r="T881" s="36">
        <f t="shared" si="792"/>
        <v>101.7725247</v>
      </c>
      <c r="U881" s="32"/>
      <c r="V881" s="32"/>
      <c r="W881" s="43"/>
      <c r="X881" s="43"/>
      <c r="Y881" s="43"/>
      <c r="Z881" s="43"/>
      <c r="AA881" s="43"/>
      <c r="AB881" s="44"/>
      <c r="AC881" s="43"/>
      <c r="AD881" s="43"/>
      <c r="AE881" s="45"/>
      <c r="AF881" s="45"/>
      <c r="AG881" s="45"/>
      <c r="AH881" s="45"/>
      <c r="AI881" s="45"/>
      <c r="AJ881" s="45"/>
      <c r="AK881" s="35"/>
      <c r="AL881" s="42"/>
      <c r="AM881" s="42"/>
      <c r="AN881" s="42"/>
      <c r="AO881" s="42"/>
      <c r="AP881" s="42"/>
      <c r="AQ881" s="42"/>
      <c r="AR881" s="42"/>
      <c r="AS881" s="42"/>
      <c r="AT881" s="42"/>
      <c r="AU881" s="42"/>
      <c r="AV881" s="42"/>
      <c r="AW881" s="42"/>
      <c r="AX881" s="42"/>
      <c r="AY881" s="42"/>
      <c r="AZ881" s="42"/>
      <c r="BA881" s="42"/>
      <c r="BB881" s="42"/>
      <c r="BC881" s="42"/>
      <c r="BD881" s="42"/>
      <c r="BE881" s="42"/>
      <c r="BF881" s="42"/>
      <c r="BG881" s="42"/>
      <c r="BH881" s="42"/>
      <c r="BI881" s="42"/>
      <c r="BJ881" s="42"/>
      <c r="BK881" s="42"/>
      <c r="BL881" s="42"/>
      <c r="BM881" s="42"/>
      <c r="BN881" s="42"/>
      <c r="BO881" s="42"/>
      <c r="BP881" s="42"/>
      <c r="BQ881" s="42"/>
    </row>
    <row r="882" spans="1:69" s="41" customFormat="1" ht="12.75">
      <c r="A882" s="23"/>
      <c r="B882" s="23" t="s">
        <v>183</v>
      </c>
      <c r="C882" s="24" t="s">
        <v>1296</v>
      </c>
      <c r="D882" s="25" t="s">
        <v>52</v>
      </c>
      <c r="E882" s="26">
        <v>127.13</v>
      </c>
      <c r="F882" s="26">
        <v>133.4865</v>
      </c>
      <c r="G882" s="27">
        <v>146.83515</v>
      </c>
      <c r="H882" s="27">
        <v>161.00474197500003</v>
      </c>
      <c r="I882" s="28" t="s">
        <v>100</v>
      </c>
      <c r="J882" s="29">
        <f t="shared" si="782"/>
        <v>5</v>
      </c>
      <c r="K882" s="29">
        <f t="shared" si="783"/>
        <v>9.999999999999986</v>
      </c>
      <c r="L882" s="30">
        <f t="shared" si="784"/>
        <v>162.84018135</v>
      </c>
      <c r="M882" s="30">
        <f t="shared" si="785"/>
        <v>168.5667522</v>
      </c>
      <c r="N882" s="31">
        <f t="shared" si="786"/>
        <v>148.74400695000003</v>
      </c>
      <c r="O882" s="31">
        <f t="shared" si="787"/>
        <v>173.26547700000003</v>
      </c>
      <c r="P882" s="31">
        <f t="shared" si="788"/>
        <v>185.012289</v>
      </c>
      <c r="Q882" s="31">
        <f t="shared" si="789"/>
        <v>167.0984007</v>
      </c>
      <c r="R882" s="31">
        <f t="shared" si="790"/>
        <v>184.57178355000005</v>
      </c>
      <c r="S882" s="31">
        <f t="shared" si="791"/>
        <v>202.26541912500002</v>
      </c>
      <c r="T882" s="36">
        <f t="shared" si="792"/>
        <v>161.00474197500003</v>
      </c>
      <c r="U882" s="32"/>
      <c r="V882" s="32"/>
      <c r="W882" s="43"/>
      <c r="X882" s="43"/>
      <c r="Y882" s="43"/>
      <c r="Z882" s="43"/>
      <c r="AA882" s="43"/>
      <c r="AB882" s="44"/>
      <c r="AC882" s="43"/>
      <c r="AD882" s="43"/>
      <c r="AE882" s="45"/>
      <c r="AF882" s="45"/>
      <c r="AG882" s="45"/>
      <c r="AH882" s="45"/>
      <c r="AI882" s="45"/>
      <c r="AJ882" s="45"/>
      <c r="AK882" s="35"/>
      <c r="AL882" s="42"/>
      <c r="AM882" s="42"/>
      <c r="AN882" s="42"/>
      <c r="AO882" s="42"/>
      <c r="AP882" s="42"/>
      <c r="AQ882" s="42"/>
      <c r="AR882" s="42"/>
      <c r="AS882" s="42"/>
      <c r="AT882" s="42"/>
      <c r="AU882" s="42"/>
      <c r="AV882" s="42"/>
      <c r="AW882" s="42"/>
      <c r="AX882" s="42"/>
      <c r="AY882" s="42"/>
      <c r="AZ882" s="42"/>
      <c r="BA882" s="42"/>
      <c r="BB882" s="42"/>
      <c r="BC882" s="42"/>
      <c r="BD882" s="42"/>
      <c r="BE882" s="42"/>
      <c r="BF882" s="42"/>
      <c r="BG882" s="42"/>
      <c r="BH882" s="42"/>
      <c r="BI882" s="42"/>
      <c r="BJ882" s="42"/>
      <c r="BK882" s="42"/>
      <c r="BL882" s="42"/>
      <c r="BM882" s="42"/>
      <c r="BN882" s="42"/>
      <c r="BO882" s="42"/>
      <c r="BP882" s="42"/>
      <c r="BQ882" s="42"/>
    </row>
    <row r="883" spans="1:69" s="41" customFormat="1" ht="12.75">
      <c r="A883" s="23"/>
      <c r="B883" s="23" t="s">
        <v>185</v>
      </c>
      <c r="C883" s="24" t="s">
        <v>1297</v>
      </c>
      <c r="D883" s="25" t="s">
        <v>1298</v>
      </c>
      <c r="E883" s="26">
        <v>201.88</v>
      </c>
      <c r="F883" s="26">
        <v>211.974</v>
      </c>
      <c r="G883" s="27">
        <v>233.1714</v>
      </c>
      <c r="H883" s="27">
        <v>255.67244009999996</v>
      </c>
      <c r="I883" s="28" t="s">
        <v>100</v>
      </c>
      <c r="J883" s="29">
        <f t="shared" si="782"/>
        <v>5</v>
      </c>
      <c r="K883" s="29">
        <f t="shared" si="783"/>
        <v>10.000000000000014</v>
      </c>
      <c r="L883" s="30">
        <f t="shared" si="784"/>
        <v>258.58708260000003</v>
      </c>
      <c r="M883" s="30">
        <f t="shared" si="785"/>
        <v>267.6807672</v>
      </c>
      <c r="N883" s="31">
        <f t="shared" si="786"/>
        <v>236.20262819999996</v>
      </c>
      <c r="O883" s="31">
        <f t="shared" si="787"/>
        <v>275.142252</v>
      </c>
      <c r="P883" s="31">
        <f t="shared" si="788"/>
        <v>293.79596399999997</v>
      </c>
      <c r="Q883" s="31">
        <f t="shared" si="789"/>
        <v>265.3490532</v>
      </c>
      <c r="R883" s="31">
        <f t="shared" si="790"/>
        <v>293.09644979999996</v>
      </c>
      <c r="S883" s="31">
        <f t="shared" si="791"/>
        <v>321.1936035</v>
      </c>
      <c r="T883" s="36">
        <f t="shared" si="792"/>
        <v>255.67244009999996</v>
      </c>
      <c r="U883" s="32"/>
      <c r="V883" s="32"/>
      <c r="W883" s="43"/>
      <c r="X883" s="43"/>
      <c r="Y883" s="43"/>
      <c r="Z883" s="43"/>
      <c r="AA883" s="43"/>
      <c r="AB883" s="44"/>
      <c r="AC883" s="43"/>
      <c r="AD883" s="43"/>
      <c r="AE883" s="45"/>
      <c r="AF883" s="45"/>
      <c r="AG883" s="45"/>
      <c r="AH883" s="45"/>
      <c r="AI883" s="45"/>
      <c r="AJ883" s="45"/>
      <c r="AK883" s="35"/>
      <c r="AL883" s="42"/>
      <c r="AM883" s="42"/>
      <c r="AN883" s="42"/>
      <c r="AO883" s="42"/>
      <c r="AP883" s="42"/>
      <c r="AQ883" s="42"/>
      <c r="AR883" s="42"/>
      <c r="AS883" s="42"/>
      <c r="AT883" s="42"/>
      <c r="AU883" s="42"/>
      <c r="AV883" s="42"/>
      <c r="AW883" s="42"/>
      <c r="AX883" s="42"/>
      <c r="AY883" s="42"/>
      <c r="AZ883" s="42"/>
      <c r="BA883" s="42"/>
      <c r="BB883" s="42"/>
      <c r="BC883" s="42"/>
      <c r="BD883" s="42"/>
      <c r="BE883" s="42"/>
      <c r="BF883" s="42"/>
      <c r="BG883" s="42"/>
      <c r="BH883" s="42"/>
      <c r="BI883" s="42"/>
      <c r="BJ883" s="42"/>
      <c r="BK883" s="42"/>
      <c r="BL883" s="42"/>
      <c r="BM883" s="42"/>
      <c r="BN883" s="42"/>
      <c r="BO883" s="42"/>
      <c r="BP883" s="42"/>
      <c r="BQ883" s="42"/>
    </row>
    <row r="884" spans="1:69" s="41" customFormat="1" ht="12.75">
      <c r="A884" s="23"/>
      <c r="B884" s="23" t="s">
        <v>187</v>
      </c>
      <c r="C884" s="24" t="s">
        <v>1299</v>
      </c>
      <c r="D884" s="25" t="s">
        <v>52</v>
      </c>
      <c r="E884" s="26">
        <v>11.8</v>
      </c>
      <c r="F884" s="26">
        <v>12.39</v>
      </c>
      <c r="G884" s="27">
        <v>13.629</v>
      </c>
      <c r="H884" s="27">
        <v>14.944198500000002</v>
      </c>
      <c r="I884" s="28" t="s">
        <v>100</v>
      </c>
      <c r="J884" s="29">
        <f t="shared" si="782"/>
        <v>5</v>
      </c>
      <c r="K884" s="29">
        <f t="shared" si="783"/>
        <v>9.999999999999986</v>
      </c>
      <c r="L884" s="30">
        <f t="shared" si="784"/>
        <v>15.114561</v>
      </c>
      <c r="M884" s="30">
        <f t="shared" si="785"/>
        <v>15.646091999999998</v>
      </c>
      <c r="N884" s="31">
        <f t="shared" si="786"/>
        <v>13.806177</v>
      </c>
      <c r="O884" s="31">
        <f t="shared" si="787"/>
        <v>16.082220000000003</v>
      </c>
      <c r="P884" s="31">
        <f t="shared" si="788"/>
        <v>17.17254</v>
      </c>
      <c r="Q884" s="31">
        <f t="shared" si="789"/>
        <v>15.509801999999999</v>
      </c>
      <c r="R884" s="31">
        <f t="shared" si="790"/>
        <v>17.131653</v>
      </c>
      <c r="S884" s="31">
        <f t="shared" si="791"/>
        <v>18.7739475</v>
      </c>
      <c r="T884" s="36">
        <f t="shared" si="792"/>
        <v>14.944198500000002</v>
      </c>
      <c r="U884" s="32"/>
      <c r="V884" s="32"/>
      <c r="W884" s="43"/>
      <c r="X884" s="43"/>
      <c r="Y884" s="43"/>
      <c r="Z884" s="43"/>
      <c r="AA884" s="43"/>
      <c r="AB884" s="44"/>
      <c r="AC884" s="43"/>
      <c r="AD884" s="43"/>
      <c r="AE884" s="45"/>
      <c r="AF884" s="45"/>
      <c r="AG884" s="45"/>
      <c r="AH884" s="45"/>
      <c r="AI884" s="45"/>
      <c r="AJ884" s="45"/>
      <c r="AK884" s="35"/>
      <c r="AL884" s="42"/>
      <c r="AM884" s="42"/>
      <c r="AN884" s="42"/>
      <c r="AO884" s="42"/>
      <c r="AP884" s="42"/>
      <c r="AQ884" s="42"/>
      <c r="AR884" s="42"/>
      <c r="AS884" s="42"/>
      <c r="AT884" s="42"/>
      <c r="AU884" s="42"/>
      <c r="AV884" s="42"/>
      <c r="AW884" s="42"/>
      <c r="AX884" s="42"/>
      <c r="AY884" s="42"/>
      <c r="AZ884" s="42"/>
      <c r="BA884" s="42"/>
      <c r="BB884" s="42"/>
      <c r="BC884" s="42"/>
      <c r="BD884" s="42"/>
      <c r="BE884" s="42"/>
      <c r="BF884" s="42"/>
      <c r="BG884" s="42"/>
      <c r="BH884" s="42"/>
      <c r="BI884" s="42"/>
      <c r="BJ884" s="42"/>
      <c r="BK884" s="42"/>
      <c r="BL884" s="42"/>
      <c r="BM884" s="42"/>
      <c r="BN884" s="42"/>
      <c r="BO884" s="42"/>
      <c r="BP884" s="42"/>
      <c r="BQ884" s="42"/>
    </row>
    <row r="885" spans="1:69" s="41" customFormat="1" ht="12.75">
      <c r="A885" s="23"/>
      <c r="B885" s="23" t="s">
        <v>189</v>
      </c>
      <c r="C885" s="24" t="s">
        <v>1300</v>
      </c>
      <c r="D885" s="25" t="s">
        <v>52</v>
      </c>
      <c r="E885" s="26">
        <v>14.1</v>
      </c>
      <c r="F885" s="26">
        <v>14.805</v>
      </c>
      <c r="G885" s="27">
        <v>16.2855</v>
      </c>
      <c r="H885" s="27">
        <v>17.85705075</v>
      </c>
      <c r="I885" s="28" t="s">
        <v>100</v>
      </c>
      <c r="J885" s="29">
        <f t="shared" si="782"/>
        <v>5</v>
      </c>
      <c r="K885" s="29">
        <f t="shared" si="783"/>
        <v>9.999999999999986</v>
      </c>
      <c r="L885" s="30">
        <f t="shared" si="784"/>
        <v>18.060619499999998</v>
      </c>
      <c r="M885" s="30">
        <f t="shared" si="785"/>
        <v>18.695753999999997</v>
      </c>
      <c r="N885" s="31">
        <f t="shared" si="786"/>
        <v>16.497211500000002</v>
      </c>
      <c r="O885" s="31">
        <f t="shared" si="787"/>
        <v>19.21689</v>
      </c>
      <c r="P885" s="31">
        <f t="shared" si="788"/>
        <v>20.51973</v>
      </c>
      <c r="Q885" s="31">
        <f t="shared" si="789"/>
        <v>18.532899</v>
      </c>
      <c r="R885" s="31">
        <f t="shared" si="790"/>
        <v>20.470873500000003</v>
      </c>
      <c r="S885" s="31">
        <f t="shared" si="791"/>
        <v>22.43327625</v>
      </c>
      <c r="T885" s="36">
        <f t="shared" si="792"/>
        <v>17.85705075</v>
      </c>
      <c r="U885" s="32"/>
      <c r="V885" s="32"/>
      <c r="W885" s="43"/>
      <c r="X885" s="43"/>
      <c r="Y885" s="43"/>
      <c r="Z885" s="43"/>
      <c r="AA885" s="43"/>
      <c r="AB885" s="44"/>
      <c r="AC885" s="43"/>
      <c r="AD885" s="43"/>
      <c r="AE885" s="45"/>
      <c r="AF885" s="45"/>
      <c r="AG885" s="45"/>
      <c r="AH885" s="45"/>
      <c r="AI885" s="45"/>
      <c r="AJ885" s="45"/>
      <c r="AK885" s="35"/>
      <c r="AL885" s="42"/>
      <c r="AM885" s="42"/>
      <c r="AN885" s="42"/>
      <c r="AO885" s="42"/>
      <c r="AP885" s="42"/>
      <c r="AQ885" s="42"/>
      <c r="AR885" s="42"/>
      <c r="AS885" s="42"/>
      <c r="AT885" s="42"/>
      <c r="AU885" s="42"/>
      <c r="AV885" s="42"/>
      <c r="AW885" s="42"/>
      <c r="AX885" s="42"/>
      <c r="AY885" s="42"/>
      <c r="AZ885" s="42"/>
      <c r="BA885" s="42"/>
      <c r="BB885" s="42"/>
      <c r="BC885" s="42"/>
      <c r="BD885" s="42"/>
      <c r="BE885" s="42"/>
      <c r="BF885" s="42"/>
      <c r="BG885" s="42"/>
      <c r="BH885" s="42"/>
      <c r="BI885" s="42"/>
      <c r="BJ885" s="42"/>
      <c r="BK885" s="42"/>
      <c r="BL885" s="42"/>
      <c r="BM885" s="42"/>
      <c r="BN885" s="42"/>
      <c r="BO885" s="42"/>
      <c r="BP885" s="42"/>
      <c r="BQ885" s="42"/>
    </row>
    <row r="886" spans="1:69" s="41" customFormat="1" ht="12.75">
      <c r="A886" s="23"/>
      <c r="B886" s="23" t="s">
        <v>191</v>
      </c>
      <c r="C886" s="24" t="s">
        <v>1301</v>
      </c>
      <c r="D886" s="25" t="s">
        <v>52</v>
      </c>
      <c r="E886" s="26">
        <v>18.99</v>
      </c>
      <c r="F886" s="26">
        <v>19.9395</v>
      </c>
      <c r="G886" s="27">
        <v>21.93345</v>
      </c>
      <c r="H886" s="27">
        <v>24.050027925</v>
      </c>
      <c r="I886" s="28" t="s">
        <v>100</v>
      </c>
      <c r="J886" s="29">
        <f t="shared" si="782"/>
        <v>5</v>
      </c>
      <c r="K886" s="29">
        <f t="shared" si="783"/>
        <v>10.000000000000014</v>
      </c>
      <c r="L886" s="30">
        <f t="shared" si="784"/>
        <v>24.32419605</v>
      </c>
      <c r="M886" s="30">
        <f t="shared" si="785"/>
        <v>25.179600599999997</v>
      </c>
      <c r="N886" s="31">
        <f t="shared" si="786"/>
        <v>22.21858485</v>
      </c>
      <c r="O886" s="31">
        <f t="shared" si="787"/>
        <v>25.881470999999998</v>
      </c>
      <c r="P886" s="31">
        <f t="shared" si="788"/>
        <v>27.636146999999998</v>
      </c>
      <c r="Q886" s="31">
        <f t="shared" si="789"/>
        <v>24.960266100000002</v>
      </c>
      <c r="R886" s="31">
        <f t="shared" si="790"/>
        <v>27.570346649999998</v>
      </c>
      <c r="S886" s="31">
        <f t="shared" si="791"/>
        <v>30.213327375000002</v>
      </c>
      <c r="T886" s="36">
        <f t="shared" si="792"/>
        <v>24.050027925</v>
      </c>
      <c r="U886" s="32"/>
      <c r="V886" s="32"/>
      <c r="W886" s="43"/>
      <c r="X886" s="43"/>
      <c r="Y886" s="43"/>
      <c r="Z886" s="43"/>
      <c r="AA886" s="43"/>
      <c r="AB886" s="44"/>
      <c r="AC886" s="43"/>
      <c r="AD886" s="43"/>
      <c r="AE886" s="45"/>
      <c r="AF886" s="45"/>
      <c r="AG886" s="45"/>
      <c r="AH886" s="45"/>
      <c r="AI886" s="45"/>
      <c r="AJ886" s="45"/>
      <c r="AK886" s="35"/>
      <c r="AL886" s="42"/>
      <c r="AM886" s="42"/>
      <c r="AN886" s="42"/>
      <c r="AO886" s="42"/>
      <c r="AP886" s="42"/>
      <c r="AQ886" s="42"/>
      <c r="AR886" s="42"/>
      <c r="AS886" s="42"/>
      <c r="AT886" s="42"/>
      <c r="AU886" s="42"/>
      <c r="AV886" s="42"/>
      <c r="AW886" s="42"/>
      <c r="AX886" s="42"/>
      <c r="AY886" s="42"/>
      <c r="AZ886" s="42"/>
      <c r="BA886" s="42"/>
      <c r="BB886" s="42"/>
      <c r="BC886" s="42"/>
      <c r="BD886" s="42"/>
      <c r="BE886" s="42"/>
      <c r="BF886" s="42"/>
      <c r="BG886" s="42"/>
      <c r="BH886" s="42"/>
      <c r="BI886" s="42"/>
      <c r="BJ886" s="42"/>
      <c r="BK886" s="42"/>
      <c r="BL886" s="42"/>
      <c r="BM886" s="42"/>
      <c r="BN886" s="42"/>
      <c r="BO886" s="42"/>
      <c r="BP886" s="42"/>
      <c r="BQ886" s="42"/>
    </row>
    <row r="887" spans="1:69" s="41" customFormat="1" ht="12.75">
      <c r="A887" s="23"/>
      <c r="B887" s="23" t="s">
        <v>192</v>
      </c>
      <c r="C887" s="24" t="s">
        <v>1302</v>
      </c>
      <c r="D887" s="25" t="s">
        <v>52</v>
      </c>
      <c r="E887" s="26">
        <v>22.77</v>
      </c>
      <c r="F887" s="26">
        <v>23.9085</v>
      </c>
      <c r="G887" s="27">
        <v>26.29935</v>
      </c>
      <c r="H887" s="27">
        <v>28.837237274999996</v>
      </c>
      <c r="I887" s="28" t="s">
        <v>100</v>
      </c>
      <c r="J887" s="29">
        <f t="shared" si="782"/>
        <v>5</v>
      </c>
      <c r="K887" s="29">
        <f t="shared" si="783"/>
        <v>10.000000000000014</v>
      </c>
      <c r="L887" s="30">
        <f t="shared" si="784"/>
        <v>29.165979150000002</v>
      </c>
      <c r="M887" s="30">
        <f t="shared" si="785"/>
        <v>30.191653799999997</v>
      </c>
      <c r="N887" s="31">
        <f t="shared" si="786"/>
        <v>26.641241549999997</v>
      </c>
      <c r="O887" s="31">
        <f t="shared" si="787"/>
        <v>31.033232999999996</v>
      </c>
      <c r="P887" s="31">
        <f t="shared" si="788"/>
        <v>33.137181</v>
      </c>
      <c r="Q887" s="31">
        <f t="shared" si="789"/>
        <v>29.928660299999997</v>
      </c>
      <c r="R887" s="31">
        <f t="shared" si="790"/>
        <v>33.05828295</v>
      </c>
      <c r="S887" s="31">
        <f t="shared" si="791"/>
        <v>36.227354625000004</v>
      </c>
      <c r="T887" s="36">
        <f t="shared" si="792"/>
        <v>28.837237274999996</v>
      </c>
      <c r="U887" s="32"/>
      <c r="V887" s="32"/>
      <c r="W887" s="43"/>
      <c r="X887" s="43"/>
      <c r="Y887" s="43"/>
      <c r="Z887" s="43"/>
      <c r="AA887" s="43"/>
      <c r="AB887" s="44"/>
      <c r="AC887" s="43"/>
      <c r="AD887" s="43"/>
      <c r="AE887" s="45"/>
      <c r="AF887" s="45"/>
      <c r="AG887" s="45"/>
      <c r="AH887" s="45"/>
      <c r="AI887" s="45"/>
      <c r="AJ887" s="45"/>
      <c r="AK887" s="35"/>
      <c r="AL887" s="42"/>
      <c r="AM887" s="42"/>
      <c r="AN887" s="42"/>
      <c r="AO887" s="42"/>
      <c r="AP887" s="42"/>
      <c r="AQ887" s="42"/>
      <c r="AR887" s="42"/>
      <c r="AS887" s="42"/>
      <c r="AT887" s="42"/>
      <c r="AU887" s="42"/>
      <c r="AV887" s="42"/>
      <c r="AW887" s="42"/>
      <c r="AX887" s="42"/>
      <c r="AY887" s="42"/>
      <c r="AZ887" s="42"/>
      <c r="BA887" s="42"/>
      <c r="BB887" s="42"/>
      <c r="BC887" s="42"/>
      <c r="BD887" s="42"/>
      <c r="BE887" s="42"/>
      <c r="BF887" s="42"/>
      <c r="BG887" s="42"/>
      <c r="BH887" s="42"/>
      <c r="BI887" s="42"/>
      <c r="BJ887" s="42"/>
      <c r="BK887" s="42"/>
      <c r="BL887" s="42"/>
      <c r="BM887" s="42"/>
      <c r="BN887" s="42"/>
      <c r="BO887" s="42"/>
      <c r="BP887" s="42"/>
      <c r="BQ887" s="42"/>
    </row>
    <row r="888" spans="1:69" s="41" customFormat="1" ht="12.75">
      <c r="A888" s="23"/>
      <c r="B888" s="23" t="s">
        <v>194</v>
      </c>
      <c r="C888" s="24" t="s">
        <v>1303</v>
      </c>
      <c r="D888" s="25" t="s">
        <v>52</v>
      </c>
      <c r="E888" s="26">
        <v>34.21</v>
      </c>
      <c r="F888" s="26">
        <v>35.9205</v>
      </c>
      <c r="G888" s="27">
        <v>39.51255</v>
      </c>
      <c r="H888" s="27">
        <v>43.325511074999994</v>
      </c>
      <c r="I888" s="28" t="s">
        <v>100</v>
      </c>
      <c r="J888" s="29">
        <f t="shared" si="782"/>
        <v>4.999999999999986</v>
      </c>
      <c r="K888" s="29">
        <f t="shared" si="783"/>
        <v>10.000000000000014</v>
      </c>
      <c r="L888" s="30">
        <f t="shared" si="784"/>
        <v>43.819417949999995</v>
      </c>
      <c r="M888" s="30">
        <f t="shared" si="785"/>
        <v>45.36040739999999</v>
      </c>
      <c r="N888" s="31">
        <f t="shared" si="786"/>
        <v>40.02621315</v>
      </c>
      <c r="O888" s="31">
        <f t="shared" si="787"/>
        <v>46.624809</v>
      </c>
      <c r="P888" s="31">
        <f t="shared" si="788"/>
        <v>49.78581299999999</v>
      </c>
      <c r="Q888" s="31">
        <f t="shared" si="789"/>
        <v>44.9652819</v>
      </c>
      <c r="R888" s="31">
        <f t="shared" si="790"/>
        <v>49.66727535</v>
      </c>
      <c r="S888" s="31">
        <f t="shared" si="791"/>
        <v>54.428537625</v>
      </c>
      <c r="T888" s="36">
        <f t="shared" si="792"/>
        <v>43.325511074999994</v>
      </c>
      <c r="U888" s="32"/>
      <c r="V888" s="32"/>
      <c r="W888" s="43"/>
      <c r="X888" s="43"/>
      <c r="Y888" s="43"/>
      <c r="Z888" s="43"/>
      <c r="AA888" s="43"/>
      <c r="AB888" s="44"/>
      <c r="AC888" s="43"/>
      <c r="AD888" s="43"/>
      <c r="AE888" s="45"/>
      <c r="AF888" s="45"/>
      <c r="AG888" s="45"/>
      <c r="AH888" s="45"/>
      <c r="AI888" s="45"/>
      <c r="AJ888" s="45"/>
      <c r="AK888" s="35"/>
      <c r="AL888" s="42"/>
      <c r="AM888" s="42"/>
      <c r="AN888" s="42"/>
      <c r="AO888" s="42"/>
      <c r="AP888" s="42"/>
      <c r="AQ888" s="42"/>
      <c r="AR888" s="42"/>
      <c r="AS888" s="42"/>
      <c r="AT888" s="42"/>
      <c r="AU888" s="42"/>
      <c r="AV888" s="42"/>
      <c r="AW888" s="42"/>
      <c r="AX888" s="42"/>
      <c r="AY888" s="42"/>
      <c r="AZ888" s="42"/>
      <c r="BA888" s="42"/>
      <c r="BB888" s="42"/>
      <c r="BC888" s="42"/>
      <c r="BD888" s="42"/>
      <c r="BE888" s="42"/>
      <c r="BF888" s="42"/>
      <c r="BG888" s="42"/>
      <c r="BH888" s="42"/>
      <c r="BI888" s="42"/>
      <c r="BJ888" s="42"/>
      <c r="BK888" s="42"/>
      <c r="BL888" s="42"/>
      <c r="BM888" s="42"/>
      <c r="BN888" s="42"/>
      <c r="BO888" s="42"/>
      <c r="BP888" s="42"/>
      <c r="BQ888" s="42"/>
    </row>
    <row r="889" spans="1:69" s="41" customFormat="1" ht="12.75">
      <c r="A889" s="23"/>
      <c r="B889" s="23" t="s">
        <v>196</v>
      </c>
      <c r="C889" s="24" t="s">
        <v>1304</v>
      </c>
      <c r="D889" s="25" t="s">
        <v>52</v>
      </c>
      <c r="E889" s="26">
        <v>53.24</v>
      </c>
      <c r="F889" s="26">
        <v>55.902</v>
      </c>
      <c r="G889" s="27">
        <v>61.4922</v>
      </c>
      <c r="H889" s="27">
        <v>67.42619730000001</v>
      </c>
      <c r="I889" s="28" t="s">
        <v>100</v>
      </c>
      <c r="J889" s="29">
        <f t="shared" si="782"/>
        <v>5</v>
      </c>
      <c r="K889" s="29">
        <f t="shared" si="783"/>
        <v>9.999999999999986</v>
      </c>
      <c r="L889" s="30">
        <f t="shared" si="784"/>
        <v>68.1948498</v>
      </c>
      <c r="M889" s="30">
        <f t="shared" si="785"/>
        <v>70.5930456</v>
      </c>
      <c r="N889" s="31">
        <f t="shared" si="786"/>
        <v>62.29159860000001</v>
      </c>
      <c r="O889" s="31">
        <f t="shared" si="787"/>
        <v>72.56079600000001</v>
      </c>
      <c r="P889" s="31">
        <f t="shared" si="788"/>
        <v>77.480172</v>
      </c>
      <c r="Q889" s="31">
        <f t="shared" si="789"/>
        <v>69.9781236</v>
      </c>
      <c r="R889" s="31">
        <f t="shared" si="790"/>
        <v>77.2956954</v>
      </c>
      <c r="S889" s="31">
        <f t="shared" si="791"/>
        <v>84.7055055</v>
      </c>
      <c r="T889" s="36">
        <f t="shared" si="792"/>
        <v>67.42619730000001</v>
      </c>
      <c r="U889" s="32"/>
      <c r="V889" s="32"/>
      <c r="W889" s="43"/>
      <c r="X889" s="43"/>
      <c r="Y889" s="43"/>
      <c r="Z889" s="43"/>
      <c r="AA889" s="43"/>
      <c r="AB889" s="44"/>
      <c r="AC889" s="43"/>
      <c r="AD889" s="43"/>
      <c r="AE889" s="45"/>
      <c r="AF889" s="45"/>
      <c r="AG889" s="45"/>
      <c r="AH889" s="45"/>
      <c r="AI889" s="45"/>
      <c r="AJ889" s="45"/>
      <c r="AK889" s="35"/>
      <c r="AL889" s="42"/>
      <c r="AM889" s="42"/>
      <c r="AN889" s="42"/>
      <c r="AO889" s="42"/>
      <c r="AP889" s="42"/>
      <c r="AQ889" s="42"/>
      <c r="AR889" s="42"/>
      <c r="AS889" s="42"/>
      <c r="AT889" s="42"/>
      <c r="AU889" s="42"/>
      <c r="AV889" s="42"/>
      <c r="AW889" s="42"/>
      <c r="AX889" s="42"/>
      <c r="AY889" s="42"/>
      <c r="AZ889" s="42"/>
      <c r="BA889" s="42"/>
      <c r="BB889" s="42"/>
      <c r="BC889" s="42"/>
      <c r="BD889" s="42"/>
      <c r="BE889" s="42"/>
      <c r="BF889" s="42"/>
      <c r="BG889" s="42"/>
      <c r="BH889" s="42"/>
      <c r="BI889" s="42"/>
      <c r="BJ889" s="42"/>
      <c r="BK889" s="42"/>
      <c r="BL889" s="42"/>
      <c r="BM889" s="42"/>
      <c r="BN889" s="42"/>
      <c r="BO889" s="42"/>
      <c r="BP889" s="42"/>
      <c r="BQ889" s="42"/>
    </row>
    <row r="890" spans="1:69" s="41" customFormat="1" ht="12.75">
      <c r="A890" s="23"/>
      <c r="B890" s="23" t="s">
        <v>198</v>
      </c>
      <c r="C890" s="24" t="s">
        <v>1305</v>
      </c>
      <c r="D890" s="25" t="s">
        <v>52</v>
      </c>
      <c r="E890" s="26">
        <v>88.33</v>
      </c>
      <c r="F890" s="26">
        <v>92.7465</v>
      </c>
      <c r="G890" s="27">
        <v>102.02115</v>
      </c>
      <c r="H890" s="27">
        <v>111.866190975</v>
      </c>
      <c r="I890" s="28" t="s">
        <v>100</v>
      </c>
      <c r="J890" s="29">
        <f t="shared" si="782"/>
        <v>5</v>
      </c>
      <c r="K890" s="29">
        <f t="shared" si="783"/>
        <v>10.000000000000014</v>
      </c>
      <c r="L890" s="30">
        <f t="shared" si="784"/>
        <v>113.14145535</v>
      </c>
      <c r="M890" s="30">
        <f t="shared" si="785"/>
        <v>117.1202802</v>
      </c>
      <c r="N890" s="31">
        <f t="shared" si="786"/>
        <v>103.34742494999999</v>
      </c>
      <c r="O890" s="31">
        <f t="shared" si="787"/>
        <v>120.384957</v>
      </c>
      <c r="P890" s="31">
        <f t="shared" si="788"/>
        <v>128.546649</v>
      </c>
      <c r="Q890" s="31">
        <f t="shared" si="789"/>
        <v>116.10006870000001</v>
      </c>
      <c r="R890" s="31">
        <f t="shared" si="790"/>
        <v>128.24058555</v>
      </c>
      <c r="S890" s="31">
        <f t="shared" si="791"/>
        <v>140.53413412499998</v>
      </c>
      <c r="T890" s="36">
        <f t="shared" si="792"/>
        <v>111.866190975</v>
      </c>
      <c r="U890" s="32"/>
      <c r="V890" s="32"/>
      <c r="W890" s="43"/>
      <c r="X890" s="43"/>
      <c r="Y890" s="43"/>
      <c r="Z890" s="43"/>
      <c r="AA890" s="43"/>
      <c r="AB890" s="44"/>
      <c r="AC890" s="43"/>
      <c r="AD890" s="43"/>
      <c r="AE890" s="45"/>
      <c r="AF890" s="45"/>
      <c r="AG890" s="45"/>
      <c r="AH890" s="45"/>
      <c r="AI890" s="45"/>
      <c r="AJ890" s="45"/>
      <c r="AK890" s="35"/>
      <c r="AL890" s="42"/>
      <c r="AM890" s="42"/>
      <c r="AN890" s="42"/>
      <c r="AO890" s="42"/>
      <c r="AP890" s="42"/>
      <c r="AQ890" s="42"/>
      <c r="AR890" s="42"/>
      <c r="AS890" s="42"/>
      <c r="AT890" s="42"/>
      <c r="AU890" s="42"/>
      <c r="AV890" s="42"/>
      <c r="AW890" s="42"/>
      <c r="AX890" s="42"/>
      <c r="AY890" s="42"/>
      <c r="AZ890" s="42"/>
      <c r="BA890" s="42"/>
      <c r="BB890" s="42"/>
      <c r="BC890" s="42"/>
      <c r="BD890" s="42"/>
      <c r="BE890" s="42"/>
      <c r="BF890" s="42"/>
      <c r="BG890" s="42"/>
      <c r="BH890" s="42"/>
      <c r="BI890" s="42"/>
      <c r="BJ890" s="42"/>
      <c r="BK890" s="42"/>
      <c r="BL890" s="42"/>
      <c r="BM890" s="42"/>
      <c r="BN890" s="42"/>
      <c r="BO890" s="42"/>
      <c r="BP890" s="42"/>
      <c r="BQ890" s="42"/>
    </row>
    <row r="891" spans="1:69" s="41" customFormat="1" ht="12.75">
      <c r="A891" s="23"/>
      <c r="B891" s="23" t="s">
        <v>200</v>
      </c>
      <c r="C891" s="24" t="s">
        <v>1306</v>
      </c>
      <c r="D891" s="25" t="s">
        <v>52</v>
      </c>
      <c r="E891" s="26">
        <v>139.66</v>
      </c>
      <c r="F891" s="26">
        <v>146.643</v>
      </c>
      <c r="G891" s="27">
        <v>161.3073</v>
      </c>
      <c r="H891" s="27">
        <v>176.87345444999997</v>
      </c>
      <c r="I891" s="28" t="s">
        <v>100</v>
      </c>
      <c r="J891" s="29">
        <f t="shared" si="782"/>
        <v>5</v>
      </c>
      <c r="K891" s="29">
        <f t="shared" si="783"/>
        <v>10.000000000000014</v>
      </c>
      <c r="L891" s="30">
        <f t="shared" si="784"/>
        <v>178.8897957</v>
      </c>
      <c r="M891" s="30">
        <f t="shared" si="785"/>
        <v>185.18078039999997</v>
      </c>
      <c r="N891" s="31">
        <f t="shared" si="786"/>
        <v>163.40429489999997</v>
      </c>
      <c r="O891" s="31">
        <f t="shared" si="787"/>
        <v>190.34261399999997</v>
      </c>
      <c r="P891" s="31">
        <f t="shared" si="788"/>
        <v>203.247198</v>
      </c>
      <c r="Q891" s="31">
        <f t="shared" si="789"/>
        <v>183.5677074</v>
      </c>
      <c r="R891" s="31">
        <f t="shared" si="790"/>
        <v>202.76327609999996</v>
      </c>
      <c r="S891" s="31">
        <f t="shared" si="791"/>
        <v>222.20080575</v>
      </c>
      <c r="T891" s="36">
        <f t="shared" si="792"/>
        <v>176.87345444999997</v>
      </c>
      <c r="U891" s="32"/>
      <c r="V891" s="32"/>
      <c r="W891" s="43"/>
      <c r="X891" s="43"/>
      <c r="Y891" s="43"/>
      <c r="Z891" s="43"/>
      <c r="AA891" s="43"/>
      <c r="AB891" s="44"/>
      <c r="AC891" s="43"/>
      <c r="AD891" s="43"/>
      <c r="AE891" s="45"/>
      <c r="AF891" s="45"/>
      <c r="AG891" s="45"/>
      <c r="AH891" s="45"/>
      <c r="AI891" s="45"/>
      <c r="AJ891" s="45"/>
      <c r="AK891" s="35"/>
      <c r="AL891" s="42"/>
      <c r="AM891" s="42"/>
      <c r="AN891" s="42"/>
      <c r="AO891" s="42"/>
      <c r="AP891" s="42"/>
      <c r="AQ891" s="42"/>
      <c r="AR891" s="42"/>
      <c r="AS891" s="42"/>
      <c r="AT891" s="42"/>
      <c r="AU891" s="42"/>
      <c r="AV891" s="42"/>
      <c r="AW891" s="42"/>
      <c r="AX891" s="42"/>
      <c r="AY891" s="42"/>
      <c r="AZ891" s="42"/>
      <c r="BA891" s="42"/>
      <c r="BB891" s="42"/>
      <c r="BC891" s="42"/>
      <c r="BD891" s="42"/>
      <c r="BE891" s="42"/>
      <c r="BF891" s="42"/>
      <c r="BG891" s="42"/>
      <c r="BH891" s="42"/>
      <c r="BI891" s="42"/>
      <c r="BJ891" s="42"/>
      <c r="BK891" s="42"/>
      <c r="BL891" s="42"/>
      <c r="BM891" s="42"/>
      <c r="BN891" s="42"/>
      <c r="BO891" s="42"/>
      <c r="BP891" s="42"/>
      <c r="BQ891" s="42"/>
    </row>
    <row r="892" spans="1:69" s="41" customFormat="1" ht="12.75">
      <c r="A892" s="23"/>
      <c r="B892" s="23" t="s">
        <v>202</v>
      </c>
      <c r="C892" s="24" t="s">
        <v>1307</v>
      </c>
      <c r="D892" s="25" t="s">
        <v>52</v>
      </c>
      <c r="E892" s="26">
        <v>224.13</v>
      </c>
      <c r="F892" s="26">
        <v>235.3365</v>
      </c>
      <c r="G892" s="27">
        <v>258.87015</v>
      </c>
      <c r="H892" s="27">
        <v>283.851119475</v>
      </c>
      <c r="I892" s="28" t="s">
        <v>100</v>
      </c>
      <c r="J892" s="29">
        <f t="shared" si="782"/>
        <v>5</v>
      </c>
      <c r="K892" s="29">
        <f t="shared" si="783"/>
        <v>10.000000000000014</v>
      </c>
      <c r="L892" s="30">
        <f t="shared" si="784"/>
        <v>287.08699635000005</v>
      </c>
      <c r="M892" s="30">
        <f t="shared" si="785"/>
        <v>297.1829322</v>
      </c>
      <c r="N892" s="31">
        <f t="shared" si="786"/>
        <v>262.23546195</v>
      </c>
      <c r="O892" s="31">
        <f t="shared" si="787"/>
        <v>305.466777</v>
      </c>
      <c r="P892" s="31">
        <f t="shared" si="788"/>
        <v>326.176389</v>
      </c>
      <c r="Q892" s="31">
        <f t="shared" si="789"/>
        <v>294.5942307</v>
      </c>
      <c r="R892" s="31">
        <f t="shared" si="790"/>
        <v>325.39977855</v>
      </c>
      <c r="S892" s="31">
        <f t="shared" si="791"/>
        <v>356.593631625</v>
      </c>
      <c r="T892" s="36">
        <f t="shared" si="792"/>
        <v>283.851119475</v>
      </c>
      <c r="U892" s="32"/>
      <c r="V892" s="32"/>
      <c r="W892" s="43"/>
      <c r="X892" s="43"/>
      <c r="Y892" s="43"/>
      <c r="Z892" s="43"/>
      <c r="AA892" s="43"/>
      <c r="AB892" s="44"/>
      <c r="AC892" s="43"/>
      <c r="AD892" s="43"/>
      <c r="AE892" s="45"/>
      <c r="AF892" s="45"/>
      <c r="AG892" s="45"/>
      <c r="AH892" s="45"/>
      <c r="AI892" s="45"/>
      <c r="AJ892" s="45"/>
      <c r="AK892" s="35"/>
      <c r="AL892" s="42"/>
      <c r="AM892" s="42"/>
      <c r="AN892" s="42"/>
      <c r="AO892" s="42"/>
      <c r="AP892" s="42"/>
      <c r="AQ892" s="42"/>
      <c r="AR892" s="42"/>
      <c r="AS892" s="42"/>
      <c r="AT892" s="42"/>
      <c r="AU892" s="42"/>
      <c r="AV892" s="42"/>
      <c r="AW892" s="42"/>
      <c r="AX892" s="42"/>
      <c r="AY892" s="42"/>
      <c r="AZ892" s="42"/>
      <c r="BA892" s="42"/>
      <c r="BB892" s="42"/>
      <c r="BC892" s="42"/>
      <c r="BD892" s="42"/>
      <c r="BE892" s="42"/>
      <c r="BF892" s="42"/>
      <c r="BG892" s="42"/>
      <c r="BH892" s="42"/>
      <c r="BI892" s="42"/>
      <c r="BJ892" s="42"/>
      <c r="BK892" s="42"/>
      <c r="BL892" s="42"/>
      <c r="BM892" s="42"/>
      <c r="BN892" s="42"/>
      <c r="BO892" s="42"/>
      <c r="BP892" s="42"/>
      <c r="BQ892" s="42"/>
    </row>
    <row r="893" spans="1:69" s="41" customFormat="1" ht="12.75">
      <c r="A893" s="23"/>
      <c r="B893" s="23" t="s">
        <v>204</v>
      </c>
      <c r="C893" s="24" t="s">
        <v>1308</v>
      </c>
      <c r="D893" s="25" t="s">
        <v>52</v>
      </c>
      <c r="E893" s="26">
        <v>17.6</v>
      </c>
      <c r="F893" s="26">
        <v>18.48</v>
      </c>
      <c r="G893" s="27">
        <v>20.328</v>
      </c>
      <c r="H893" s="27">
        <v>22.289652</v>
      </c>
      <c r="I893" s="28" t="s">
        <v>100</v>
      </c>
      <c r="J893" s="29">
        <f t="shared" si="782"/>
        <v>5</v>
      </c>
      <c r="K893" s="29">
        <f t="shared" si="783"/>
        <v>9.999999999999986</v>
      </c>
      <c r="L893" s="30">
        <f t="shared" si="784"/>
        <v>22.543751999999998</v>
      </c>
      <c r="M893" s="30">
        <f t="shared" si="785"/>
        <v>23.336543999999996</v>
      </c>
      <c r="N893" s="31">
        <f t="shared" si="786"/>
        <v>20.592264</v>
      </c>
      <c r="O893" s="31">
        <f t="shared" si="787"/>
        <v>23.98704</v>
      </c>
      <c r="P893" s="31">
        <f t="shared" si="788"/>
        <v>25.613280000000003</v>
      </c>
      <c r="Q893" s="31">
        <f t="shared" si="789"/>
        <v>23.133264</v>
      </c>
      <c r="R893" s="31">
        <f t="shared" si="790"/>
        <v>25.552296000000002</v>
      </c>
      <c r="S893" s="31">
        <f t="shared" si="791"/>
        <v>28.001820000000002</v>
      </c>
      <c r="T893" s="36">
        <f t="shared" si="792"/>
        <v>22.289652</v>
      </c>
      <c r="U893" s="32"/>
      <c r="V893" s="32"/>
      <c r="W893" s="43"/>
      <c r="X893" s="43"/>
      <c r="Y893" s="43"/>
      <c r="Z893" s="43"/>
      <c r="AA893" s="43"/>
      <c r="AB893" s="44"/>
      <c r="AC893" s="43"/>
      <c r="AD893" s="43"/>
      <c r="AE893" s="45"/>
      <c r="AF893" s="45"/>
      <c r="AG893" s="45"/>
      <c r="AH893" s="45"/>
      <c r="AI893" s="45"/>
      <c r="AJ893" s="45"/>
      <c r="AK893" s="35"/>
      <c r="AL893" s="42"/>
      <c r="AM893" s="42"/>
      <c r="AN893" s="42"/>
      <c r="AO893" s="42"/>
      <c r="AP893" s="42"/>
      <c r="AQ893" s="42"/>
      <c r="AR893" s="42"/>
      <c r="AS893" s="42"/>
      <c r="AT893" s="42"/>
      <c r="AU893" s="42"/>
      <c r="AV893" s="42"/>
      <c r="AW893" s="42"/>
      <c r="AX893" s="42"/>
      <c r="AY893" s="42"/>
      <c r="AZ893" s="42"/>
      <c r="BA893" s="42"/>
      <c r="BB893" s="42"/>
      <c r="BC893" s="42"/>
      <c r="BD893" s="42"/>
      <c r="BE893" s="42"/>
      <c r="BF893" s="42"/>
      <c r="BG893" s="42"/>
      <c r="BH893" s="42"/>
      <c r="BI893" s="42"/>
      <c r="BJ893" s="42"/>
      <c r="BK893" s="42"/>
      <c r="BL893" s="42"/>
      <c r="BM893" s="42"/>
      <c r="BN893" s="42"/>
      <c r="BO893" s="42"/>
      <c r="BP893" s="42"/>
      <c r="BQ893" s="42"/>
    </row>
    <row r="894" spans="1:69" s="41" customFormat="1" ht="12.75">
      <c r="A894" s="23"/>
      <c r="B894" s="23" t="s">
        <v>206</v>
      </c>
      <c r="C894" s="24" t="s">
        <v>1309</v>
      </c>
      <c r="D894" s="25" t="s">
        <v>52</v>
      </c>
      <c r="E894" s="26">
        <v>26.24</v>
      </c>
      <c r="F894" s="26">
        <v>27.552</v>
      </c>
      <c r="G894" s="27">
        <v>30.3072</v>
      </c>
      <c r="H894" s="27">
        <v>33.2318448</v>
      </c>
      <c r="I894" s="28" t="s">
        <v>100</v>
      </c>
      <c r="J894" s="29">
        <f t="shared" si="782"/>
        <v>5</v>
      </c>
      <c r="K894" s="29">
        <f t="shared" si="783"/>
        <v>10.000000000000014</v>
      </c>
      <c r="L894" s="30">
        <f t="shared" si="784"/>
        <v>33.6106848</v>
      </c>
      <c r="M894" s="30">
        <f t="shared" si="785"/>
        <v>34.7926656</v>
      </c>
      <c r="N894" s="31">
        <f t="shared" si="786"/>
        <v>30.701193599999996</v>
      </c>
      <c r="O894" s="31">
        <f t="shared" si="787"/>
        <v>35.762496</v>
      </c>
      <c r="P894" s="31">
        <f t="shared" si="788"/>
        <v>38.187072</v>
      </c>
      <c r="Q894" s="31">
        <f t="shared" si="789"/>
        <v>34.4895936</v>
      </c>
      <c r="R894" s="31">
        <f t="shared" si="790"/>
        <v>38.0961504</v>
      </c>
      <c r="S894" s="31">
        <f t="shared" si="791"/>
        <v>41.748168</v>
      </c>
      <c r="T894" s="36">
        <f t="shared" si="792"/>
        <v>33.2318448</v>
      </c>
      <c r="U894" s="32"/>
      <c r="V894" s="32"/>
      <c r="W894" s="43"/>
      <c r="X894" s="43"/>
      <c r="Y894" s="43"/>
      <c r="Z894" s="43"/>
      <c r="AA894" s="43"/>
      <c r="AB894" s="44"/>
      <c r="AC894" s="43"/>
      <c r="AD894" s="43"/>
      <c r="AE894" s="45"/>
      <c r="AF894" s="45"/>
      <c r="AG894" s="45"/>
      <c r="AH894" s="45"/>
      <c r="AI894" s="45"/>
      <c r="AJ894" s="45"/>
      <c r="AK894" s="35"/>
      <c r="AL894" s="42"/>
      <c r="AM894" s="42"/>
      <c r="AN894" s="42"/>
      <c r="AO894" s="42"/>
      <c r="AP894" s="42"/>
      <c r="AQ894" s="42"/>
      <c r="AR894" s="42"/>
      <c r="AS894" s="42"/>
      <c r="AT894" s="42"/>
      <c r="AU894" s="42"/>
      <c r="AV894" s="42"/>
      <c r="AW894" s="42"/>
      <c r="AX894" s="42"/>
      <c r="AY894" s="42"/>
      <c r="AZ894" s="42"/>
      <c r="BA894" s="42"/>
      <c r="BB894" s="42"/>
      <c r="BC894" s="42"/>
      <c r="BD894" s="42"/>
      <c r="BE894" s="42"/>
      <c r="BF894" s="42"/>
      <c r="BG894" s="42"/>
      <c r="BH894" s="42"/>
      <c r="BI894" s="42"/>
      <c r="BJ894" s="42"/>
      <c r="BK894" s="42"/>
      <c r="BL894" s="42"/>
      <c r="BM894" s="42"/>
      <c r="BN894" s="42"/>
      <c r="BO894" s="42"/>
      <c r="BP894" s="42"/>
      <c r="BQ894" s="42"/>
    </row>
    <row r="895" spans="1:69" s="41" customFormat="1" ht="12.75">
      <c r="A895" s="23"/>
      <c r="B895" s="23" t="s">
        <v>208</v>
      </c>
      <c r="C895" s="24" t="s">
        <v>1310</v>
      </c>
      <c r="D895" s="25" t="s">
        <v>52</v>
      </c>
      <c r="E895" s="26">
        <v>31.83</v>
      </c>
      <c r="F895" s="26">
        <v>33.4215</v>
      </c>
      <c r="G895" s="27">
        <v>36.76365</v>
      </c>
      <c r="H895" s="27">
        <v>40.311342225000004</v>
      </c>
      <c r="I895" s="28" t="s">
        <v>100</v>
      </c>
      <c r="J895" s="29">
        <f t="shared" si="782"/>
        <v>5</v>
      </c>
      <c r="K895" s="29">
        <f t="shared" si="783"/>
        <v>9.999999999999986</v>
      </c>
      <c r="L895" s="30">
        <f t="shared" si="784"/>
        <v>40.77088785</v>
      </c>
      <c r="M895" s="30">
        <f t="shared" si="785"/>
        <v>42.204670199999995</v>
      </c>
      <c r="N895" s="31">
        <f t="shared" si="786"/>
        <v>37.24157745</v>
      </c>
      <c r="O895" s="31">
        <f t="shared" si="787"/>
        <v>43.381107</v>
      </c>
      <c r="P895" s="31">
        <f t="shared" si="788"/>
        <v>46.322199</v>
      </c>
      <c r="Q895" s="31">
        <f t="shared" si="789"/>
        <v>41.8370337</v>
      </c>
      <c r="R895" s="31">
        <f t="shared" si="790"/>
        <v>46.211908050000005</v>
      </c>
      <c r="S895" s="31">
        <f t="shared" si="791"/>
        <v>50.641927875</v>
      </c>
      <c r="T895" s="36">
        <f t="shared" si="792"/>
        <v>40.311342225000004</v>
      </c>
      <c r="U895" s="32"/>
      <c r="V895" s="32"/>
      <c r="W895" s="43"/>
      <c r="X895" s="43"/>
      <c r="Y895" s="43"/>
      <c r="Z895" s="43"/>
      <c r="AA895" s="43"/>
      <c r="AB895" s="44"/>
      <c r="AC895" s="43"/>
      <c r="AD895" s="43"/>
      <c r="AE895" s="45"/>
      <c r="AF895" s="45"/>
      <c r="AG895" s="45"/>
      <c r="AH895" s="45"/>
      <c r="AI895" s="45"/>
      <c r="AJ895" s="45"/>
      <c r="AK895" s="35"/>
      <c r="AL895" s="42"/>
      <c r="AM895" s="42"/>
      <c r="AN895" s="42"/>
      <c r="AO895" s="42"/>
      <c r="AP895" s="42"/>
      <c r="AQ895" s="42"/>
      <c r="AR895" s="42"/>
      <c r="AS895" s="42"/>
      <c r="AT895" s="42"/>
      <c r="AU895" s="42"/>
      <c r="AV895" s="42"/>
      <c r="AW895" s="42"/>
      <c r="AX895" s="42"/>
      <c r="AY895" s="42"/>
      <c r="AZ895" s="42"/>
      <c r="BA895" s="42"/>
      <c r="BB895" s="42"/>
      <c r="BC895" s="42"/>
      <c r="BD895" s="42"/>
      <c r="BE895" s="42"/>
      <c r="BF895" s="42"/>
      <c r="BG895" s="42"/>
      <c r="BH895" s="42"/>
      <c r="BI895" s="42"/>
      <c r="BJ895" s="42"/>
      <c r="BK895" s="42"/>
      <c r="BL895" s="42"/>
      <c r="BM895" s="42"/>
      <c r="BN895" s="42"/>
      <c r="BO895" s="42"/>
      <c r="BP895" s="42"/>
      <c r="BQ895" s="42"/>
    </row>
    <row r="896" spans="1:69" s="41" customFormat="1" ht="12.75">
      <c r="A896" s="23"/>
      <c r="B896" s="23" t="s">
        <v>210</v>
      </c>
      <c r="C896" s="24" t="s">
        <v>1311</v>
      </c>
      <c r="D896" s="25" t="s">
        <v>1298</v>
      </c>
      <c r="E896" s="26">
        <v>35.31</v>
      </c>
      <c r="F896" s="26">
        <v>37.0755</v>
      </c>
      <c r="G896" s="27">
        <v>40.78305</v>
      </c>
      <c r="H896" s="27">
        <v>44.718614325000004</v>
      </c>
      <c r="I896" s="28" t="s">
        <v>100</v>
      </c>
      <c r="J896" s="29">
        <f t="shared" si="782"/>
        <v>4.999999999999986</v>
      </c>
      <c r="K896" s="29">
        <f t="shared" si="783"/>
        <v>10.000000000000014</v>
      </c>
      <c r="L896" s="30">
        <f t="shared" si="784"/>
        <v>45.228402450000004</v>
      </c>
      <c r="M896" s="30">
        <f t="shared" si="785"/>
        <v>46.8189414</v>
      </c>
      <c r="N896" s="31">
        <f t="shared" si="786"/>
        <v>41.313229650000004</v>
      </c>
      <c r="O896" s="31">
        <f t="shared" si="787"/>
        <v>48.123999000000005</v>
      </c>
      <c r="P896" s="31">
        <f t="shared" si="788"/>
        <v>51.38664299999999</v>
      </c>
      <c r="Q896" s="31">
        <f t="shared" si="789"/>
        <v>46.411110900000004</v>
      </c>
      <c r="R896" s="31">
        <f t="shared" si="790"/>
        <v>51.26429385</v>
      </c>
      <c r="S896" s="31">
        <f t="shared" si="791"/>
        <v>56.17865137500001</v>
      </c>
      <c r="T896" s="36">
        <f t="shared" si="792"/>
        <v>44.718614325000004</v>
      </c>
      <c r="U896" s="32"/>
      <c r="V896" s="32"/>
      <c r="W896" s="43"/>
      <c r="X896" s="43"/>
      <c r="Y896" s="43"/>
      <c r="Z896" s="43"/>
      <c r="AA896" s="43"/>
      <c r="AB896" s="44"/>
      <c r="AC896" s="43"/>
      <c r="AD896" s="43"/>
      <c r="AE896" s="45"/>
      <c r="AF896" s="45"/>
      <c r="AG896" s="45"/>
      <c r="AH896" s="45"/>
      <c r="AI896" s="45"/>
      <c r="AJ896" s="45"/>
      <c r="AK896" s="35"/>
      <c r="AL896" s="42"/>
      <c r="AM896" s="42"/>
      <c r="AN896" s="42"/>
      <c r="AO896" s="42"/>
      <c r="AP896" s="42"/>
      <c r="AQ896" s="42"/>
      <c r="AR896" s="42"/>
      <c r="AS896" s="42"/>
      <c r="AT896" s="42"/>
      <c r="AU896" s="42"/>
      <c r="AV896" s="42"/>
      <c r="AW896" s="42"/>
      <c r="AX896" s="42"/>
      <c r="AY896" s="42"/>
      <c r="AZ896" s="42"/>
      <c r="BA896" s="42"/>
      <c r="BB896" s="42"/>
      <c r="BC896" s="42"/>
      <c r="BD896" s="42"/>
      <c r="BE896" s="42"/>
      <c r="BF896" s="42"/>
      <c r="BG896" s="42"/>
      <c r="BH896" s="42"/>
      <c r="BI896" s="42"/>
      <c r="BJ896" s="42"/>
      <c r="BK896" s="42"/>
      <c r="BL896" s="42"/>
      <c r="BM896" s="42"/>
      <c r="BN896" s="42"/>
      <c r="BO896" s="42"/>
      <c r="BP896" s="42"/>
      <c r="BQ896" s="42"/>
    </row>
    <row r="897" spans="1:69" s="41" customFormat="1" ht="12.75">
      <c r="A897" s="23"/>
      <c r="B897" s="23" t="s">
        <v>212</v>
      </c>
      <c r="C897" s="24" t="s">
        <v>1312</v>
      </c>
      <c r="D897" s="25" t="s">
        <v>52</v>
      </c>
      <c r="E897" s="26">
        <v>54.67</v>
      </c>
      <c r="F897" s="26">
        <v>57.4035</v>
      </c>
      <c r="G897" s="27">
        <v>63.14385</v>
      </c>
      <c r="H897" s="27">
        <v>69.23723152499998</v>
      </c>
      <c r="I897" s="28" t="s">
        <v>100</v>
      </c>
      <c r="J897" s="29">
        <f t="shared" si="782"/>
        <v>5</v>
      </c>
      <c r="K897" s="29">
        <f t="shared" si="783"/>
        <v>10.000000000000014</v>
      </c>
      <c r="L897" s="30">
        <f t="shared" si="784"/>
        <v>70.02652965</v>
      </c>
      <c r="M897" s="30">
        <f t="shared" si="785"/>
        <v>72.48913979999999</v>
      </c>
      <c r="N897" s="31">
        <f t="shared" si="786"/>
        <v>63.96472004999999</v>
      </c>
      <c r="O897" s="31">
        <f t="shared" si="787"/>
        <v>74.50974299999999</v>
      </c>
      <c r="P897" s="31">
        <f t="shared" si="788"/>
        <v>79.561251</v>
      </c>
      <c r="Q897" s="31">
        <f t="shared" si="789"/>
        <v>71.85770129999999</v>
      </c>
      <c r="R897" s="31">
        <f t="shared" si="790"/>
        <v>79.37181944999999</v>
      </c>
      <c r="S897" s="31">
        <f t="shared" si="791"/>
        <v>86.980653375</v>
      </c>
      <c r="T897" s="36">
        <f t="shared" si="792"/>
        <v>69.23723152499998</v>
      </c>
      <c r="U897" s="32"/>
      <c r="V897" s="32"/>
      <c r="W897" s="43"/>
      <c r="X897" s="43"/>
      <c r="Y897" s="43"/>
      <c r="Z897" s="43"/>
      <c r="AA897" s="43"/>
      <c r="AB897" s="44"/>
      <c r="AC897" s="43"/>
      <c r="AD897" s="43"/>
      <c r="AE897" s="45"/>
      <c r="AF897" s="45"/>
      <c r="AG897" s="45"/>
      <c r="AH897" s="45"/>
      <c r="AI897" s="45"/>
      <c r="AJ897" s="45"/>
      <c r="AK897" s="35"/>
      <c r="AL897" s="42"/>
      <c r="AM897" s="42"/>
      <c r="AN897" s="42"/>
      <c r="AO897" s="42"/>
      <c r="AP897" s="42"/>
      <c r="AQ897" s="42"/>
      <c r="AR897" s="42"/>
      <c r="AS897" s="42"/>
      <c r="AT897" s="42"/>
      <c r="AU897" s="42"/>
      <c r="AV897" s="42"/>
      <c r="AW897" s="42"/>
      <c r="AX897" s="42"/>
      <c r="AY897" s="42"/>
      <c r="AZ897" s="42"/>
      <c r="BA897" s="42"/>
      <c r="BB897" s="42"/>
      <c r="BC897" s="42"/>
      <c r="BD897" s="42"/>
      <c r="BE897" s="42"/>
      <c r="BF897" s="42"/>
      <c r="BG897" s="42"/>
      <c r="BH897" s="42"/>
      <c r="BI897" s="42"/>
      <c r="BJ897" s="42"/>
      <c r="BK897" s="42"/>
      <c r="BL897" s="42"/>
      <c r="BM897" s="42"/>
      <c r="BN897" s="42"/>
      <c r="BO897" s="42"/>
      <c r="BP897" s="42"/>
      <c r="BQ897" s="42"/>
    </row>
    <row r="898" spans="1:69" s="41" customFormat="1" ht="12.75">
      <c r="A898" s="23"/>
      <c r="B898" s="23" t="s">
        <v>214</v>
      </c>
      <c r="C898" s="24" t="s">
        <v>1313</v>
      </c>
      <c r="D898" s="25" t="s">
        <v>52</v>
      </c>
      <c r="E898" s="26">
        <v>81.85</v>
      </c>
      <c r="F898" s="26">
        <v>85.9425</v>
      </c>
      <c r="G898" s="27">
        <v>94.53675</v>
      </c>
      <c r="H898" s="27">
        <v>103.65954637499998</v>
      </c>
      <c r="I898" s="28" t="s">
        <v>100</v>
      </c>
      <c r="J898" s="29">
        <f t="shared" si="782"/>
        <v>5</v>
      </c>
      <c r="K898" s="29">
        <f t="shared" si="783"/>
        <v>10.000000000000014</v>
      </c>
      <c r="L898" s="30">
        <f t="shared" si="784"/>
        <v>104.84125575</v>
      </c>
      <c r="M898" s="30">
        <f t="shared" si="785"/>
        <v>108.52818899999998</v>
      </c>
      <c r="N898" s="31">
        <f t="shared" si="786"/>
        <v>95.76572774999998</v>
      </c>
      <c r="O898" s="31">
        <f t="shared" si="787"/>
        <v>111.55336499999997</v>
      </c>
      <c r="P898" s="31">
        <f t="shared" si="788"/>
        <v>119.11630499999997</v>
      </c>
      <c r="Q898" s="31">
        <f t="shared" si="789"/>
        <v>107.5828215</v>
      </c>
      <c r="R898" s="31">
        <f t="shared" si="790"/>
        <v>118.83269474999999</v>
      </c>
      <c r="S898" s="31">
        <f t="shared" si="791"/>
        <v>130.22437312499997</v>
      </c>
      <c r="T898" s="36">
        <f t="shared" si="792"/>
        <v>103.65954637499998</v>
      </c>
      <c r="U898" s="32"/>
      <c r="V898" s="32"/>
      <c r="W898" s="43"/>
      <c r="X898" s="43"/>
      <c r="Y898" s="43"/>
      <c r="Z898" s="43"/>
      <c r="AA898" s="43"/>
      <c r="AB898" s="44"/>
      <c r="AC898" s="43"/>
      <c r="AD898" s="43"/>
      <c r="AE898" s="45"/>
      <c r="AF898" s="45"/>
      <c r="AG898" s="45"/>
      <c r="AH898" s="45"/>
      <c r="AI898" s="45"/>
      <c r="AJ898" s="45"/>
      <c r="AK898" s="35"/>
      <c r="AL898" s="42"/>
      <c r="AM898" s="42"/>
      <c r="AN898" s="42"/>
      <c r="AO898" s="42"/>
      <c r="AP898" s="42"/>
      <c r="AQ898" s="42"/>
      <c r="AR898" s="42"/>
      <c r="AS898" s="42"/>
      <c r="AT898" s="42"/>
      <c r="AU898" s="42"/>
      <c r="AV898" s="42"/>
      <c r="AW898" s="42"/>
      <c r="AX898" s="42"/>
      <c r="AY898" s="42"/>
      <c r="AZ898" s="42"/>
      <c r="BA898" s="42"/>
      <c r="BB898" s="42"/>
      <c r="BC898" s="42"/>
      <c r="BD898" s="42"/>
      <c r="BE898" s="42"/>
      <c r="BF898" s="42"/>
      <c r="BG898" s="42"/>
      <c r="BH898" s="42"/>
      <c r="BI898" s="42"/>
      <c r="BJ898" s="42"/>
      <c r="BK898" s="42"/>
      <c r="BL898" s="42"/>
      <c r="BM898" s="42"/>
      <c r="BN898" s="42"/>
      <c r="BO898" s="42"/>
      <c r="BP898" s="42"/>
      <c r="BQ898" s="42"/>
    </row>
    <row r="899" spans="1:69" s="41" customFormat="1" ht="12.75">
      <c r="A899" s="23"/>
      <c r="B899" s="23" t="s">
        <v>216</v>
      </c>
      <c r="C899" s="24" t="s">
        <v>1314</v>
      </c>
      <c r="D899" s="25" t="s">
        <v>52</v>
      </c>
      <c r="E899" s="26">
        <v>129.04</v>
      </c>
      <c r="F899" s="26">
        <v>135.492</v>
      </c>
      <c r="G899" s="27">
        <v>149.0412</v>
      </c>
      <c r="H899" s="27">
        <v>163.42367579999998</v>
      </c>
      <c r="I899" s="28" t="s">
        <v>100</v>
      </c>
      <c r="J899" s="29">
        <f t="shared" si="782"/>
        <v>5</v>
      </c>
      <c r="K899" s="29">
        <f t="shared" si="783"/>
        <v>10.000000000000014</v>
      </c>
      <c r="L899" s="30">
        <f t="shared" si="784"/>
        <v>165.2866908</v>
      </c>
      <c r="M899" s="30">
        <f t="shared" si="785"/>
        <v>171.0992976</v>
      </c>
      <c r="N899" s="31">
        <f t="shared" si="786"/>
        <v>150.9787356</v>
      </c>
      <c r="O899" s="31">
        <f t="shared" si="787"/>
        <v>175.86861599999997</v>
      </c>
      <c r="P899" s="31">
        <f t="shared" si="788"/>
        <v>187.79191199999997</v>
      </c>
      <c r="Q899" s="31">
        <f t="shared" si="789"/>
        <v>169.60888559999998</v>
      </c>
      <c r="R899" s="31">
        <f t="shared" si="790"/>
        <v>187.3447884</v>
      </c>
      <c r="S899" s="31">
        <f t="shared" si="791"/>
        <v>205.304253</v>
      </c>
      <c r="T899" s="36">
        <f t="shared" si="792"/>
        <v>163.42367579999998</v>
      </c>
      <c r="U899" s="32"/>
      <c r="V899" s="32"/>
      <c r="W899" s="43"/>
      <c r="X899" s="43"/>
      <c r="Y899" s="43"/>
      <c r="Z899" s="43"/>
      <c r="AA899" s="43"/>
      <c r="AB899" s="44"/>
      <c r="AC899" s="43"/>
      <c r="AD899" s="43"/>
      <c r="AE899" s="45"/>
      <c r="AF899" s="45"/>
      <c r="AG899" s="45"/>
      <c r="AH899" s="45"/>
      <c r="AI899" s="45"/>
      <c r="AJ899" s="45"/>
      <c r="AK899" s="35"/>
      <c r="AL899" s="42"/>
      <c r="AM899" s="42"/>
      <c r="AN899" s="42"/>
      <c r="AO899" s="42"/>
      <c r="AP899" s="42"/>
      <c r="AQ899" s="42"/>
      <c r="AR899" s="42"/>
      <c r="AS899" s="42"/>
      <c r="AT899" s="42"/>
      <c r="AU899" s="42"/>
      <c r="AV899" s="42"/>
      <c r="AW899" s="42"/>
      <c r="AX899" s="42"/>
      <c r="AY899" s="42"/>
      <c r="AZ899" s="42"/>
      <c r="BA899" s="42"/>
      <c r="BB899" s="42"/>
      <c r="BC899" s="42"/>
      <c r="BD899" s="42"/>
      <c r="BE899" s="42"/>
      <c r="BF899" s="42"/>
      <c r="BG899" s="42"/>
      <c r="BH899" s="42"/>
      <c r="BI899" s="42"/>
      <c r="BJ899" s="42"/>
      <c r="BK899" s="42"/>
      <c r="BL899" s="42"/>
      <c r="BM899" s="42"/>
      <c r="BN899" s="42"/>
      <c r="BO899" s="42"/>
      <c r="BP899" s="42"/>
      <c r="BQ899" s="42"/>
    </row>
    <row r="900" spans="1:69" s="41" customFormat="1" ht="12.75">
      <c r="A900" s="23"/>
      <c r="B900" s="23" t="s">
        <v>218</v>
      </c>
      <c r="C900" s="24" t="s">
        <v>1315</v>
      </c>
      <c r="D900" s="25" t="s">
        <v>52</v>
      </c>
      <c r="E900" s="26">
        <v>209.97</v>
      </c>
      <c r="F900" s="26">
        <v>220.4685</v>
      </c>
      <c r="G900" s="27">
        <v>242.51535</v>
      </c>
      <c r="H900" s="27">
        <v>265.91808127499996</v>
      </c>
      <c r="I900" s="28" t="s">
        <v>100</v>
      </c>
      <c r="J900" s="29">
        <f t="shared" si="782"/>
        <v>5</v>
      </c>
      <c r="K900" s="29">
        <f t="shared" si="783"/>
        <v>10.000000000000014</v>
      </c>
      <c r="L900" s="30">
        <f t="shared" si="784"/>
        <v>268.94952315</v>
      </c>
      <c r="M900" s="30">
        <f t="shared" si="785"/>
        <v>278.4076218</v>
      </c>
      <c r="N900" s="31">
        <f t="shared" si="786"/>
        <v>245.66804954999995</v>
      </c>
      <c r="O900" s="31">
        <f t="shared" si="787"/>
        <v>286.16811299999995</v>
      </c>
      <c r="P900" s="31">
        <f t="shared" si="788"/>
        <v>305.569341</v>
      </c>
      <c r="Q900" s="31">
        <f t="shared" si="789"/>
        <v>275.9824683</v>
      </c>
      <c r="R900" s="31">
        <f t="shared" si="790"/>
        <v>304.84179495</v>
      </c>
      <c r="S900" s="31">
        <f t="shared" si="791"/>
        <v>334.06489462499997</v>
      </c>
      <c r="T900" s="36">
        <f t="shared" si="792"/>
        <v>265.91808127499996</v>
      </c>
      <c r="U900" s="32"/>
      <c r="V900" s="32"/>
      <c r="W900" s="43"/>
      <c r="X900" s="43"/>
      <c r="Y900" s="43"/>
      <c r="Z900" s="43"/>
      <c r="AA900" s="43"/>
      <c r="AB900" s="44"/>
      <c r="AC900" s="43"/>
      <c r="AD900" s="43"/>
      <c r="AE900" s="45"/>
      <c r="AF900" s="45"/>
      <c r="AG900" s="45"/>
      <c r="AH900" s="45"/>
      <c r="AI900" s="45"/>
      <c r="AJ900" s="45"/>
      <c r="AK900" s="35"/>
      <c r="AL900" s="42"/>
      <c r="AM900" s="42"/>
      <c r="AN900" s="42"/>
      <c r="AO900" s="42"/>
      <c r="AP900" s="42"/>
      <c r="AQ900" s="42"/>
      <c r="AR900" s="42"/>
      <c r="AS900" s="42"/>
      <c r="AT900" s="42"/>
      <c r="AU900" s="42"/>
      <c r="AV900" s="42"/>
      <c r="AW900" s="42"/>
      <c r="AX900" s="42"/>
      <c r="AY900" s="42"/>
      <c r="AZ900" s="42"/>
      <c r="BA900" s="42"/>
      <c r="BB900" s="42"/>
      <c r="BC900" s="42"/>
      <c r="BD900" s="42"/>
      <c r="BE900" s="42"/>
      <c r="BF900" s="42"/>
      <c r="BG900" s="42"/>
      <c r="BH900" s="42"/>
      <c r="BI900" s="42"/>
      <c r="BJ900" s="42"/>
      <c r="BK900" s="42"/>
      <c r="BL900" s="42"/>
      <c r="BM900" s="42"/>
      <c r="BN900" s="42"/>
      <c r="BO900" s="42"/>
      <c r="BP900" s="42"/>
      <c r="BQ900" s="42"/>
    </row>
    <row r="901" spans="1:69" s="41" customFormat="1" ht="12.75">
      <c r="A901" s="23"/>
      <c r="B901" s="23" t="s">
        <v>220</v>
      </c>
      <c r="C901" s="24" t="s">
        <v>1316</v>
      </c>
      <c r="D901" s="25" t="s">
        <v>52</v>
      </c>
      <c r="E901" s="26">
        <v>283.3</v>
      </c>
      <c r="F901" s="26">
        <v>297.465</v>
      </c>
      <c r="G901" s="27">
        <v>327.2115</v>
      </c>
      <c r="H901" s="27">
        <v>358.78740975</v>
      </c>
      <c r="I901" s="28" t="s">
        <v>100</v>
      </c>
      <c r="J901" s="29">
        <f t="shared" si="782"/>
        <v>4.999999999999986</v>
      </c>
      <c r="K901" s="29">
        <f t="shared" si="783"/>
        <v>10.000000000000014</v>
      </c>
      <c r="L901" s="30">
        <f t="shared" si="784"/>
        <v>362.8775535</v>
      </c>
      <c r="M901" s="30">
        <f t="shared" si="785"/>
        <v>375.638802</v>
      </c>
      <c r="N901" s="31">
        <f t="shared" si="786"/>
        <v>331.46524949999997</v>
      </c>
      <c r="O901" s="31">
        <f t="shared" si="787"/>
        <v>386.10957</v>
      </c>
      <c r="P901" s="31">
        <f t="shared" si="788"/>
        <v>412.28648999999996</v>
      </c>
      <c r="Q901" s="31">
        <f t="shared" si="789"/>
        <v>372.36668699999996</v>
      </c>
      <c r="R901" s="31">
        <f t="shared" si="790"/>
        <v>411.3048555</v>
      </c>
      <c r="S901" s="31">
        <f t="shared" si="791"/>
        <v>450.73384125</v>
      </c>
      <c r="T901" s="36">
        <f t="shared" si="792"/>
        <v>358.78740975</v>
      </c>
      <c r="U901" s="32"/>
      <c r="V901" s="32"/>
      <c r="W901" s="43"/>
      <c r="X901" s="43"/>
      <c r="Y901" s="43"/>
      <c r="Z901" s="43"/>
      <c r="AA901" s="43"/>
      <c r="AB901" s="44"/>
      <c r="AC901" s="43"/>
      <c r="AD901" s="43"/>
      <c r="AE901" s="45"/>
      <c r="AF901" s="45"/>
      <c r="AG901" s="45"/>
      <c r="AH901" s="45"/>
      <c r="AI901" s="45"/>
      <c r="AJ901" s="45"/>
      <c r="AK901" s="35"/>
      <c r="AL901" s="42"/>
      <c r="AM901" s="42"/>
      <c r="AN901" s="42"/>
      <c r="AO901" s="42"/>
      <c r="AP901" s="42"/>
      <c r="AQ901" s="42"/>
      <c r="AR901" s="42"/>
      <c r="AS901" s="42"/>
      <c r="AT901" s="42"/>
      <c r="AU901" s="42"/>
      <c r="AV901" s="42"/>
      <c r="AW901" s="42"/>
      <c r="AX901" s="42"/>
      <c r="AY901" s="42"/>
      <c r="AZ901" s="42"/>
      <c r="BA901" s="42"/>
      <c r="BB901" s="42"/>
      <c r="BC901" s="42"/>
      <c r="BD901" s="42"/>
      <c r="BE901" s="42"/>
      <c r="BF901" s="42"/>
      <c r="BG901" s="42"/>
      <c r="BH901" s="42"/>
      <c r="BI901" s="42"/>
      <c r="BJ901" s="42"/>
      <c r="BK901" s="42"/>
      <c r="BL901" s="42"/>
      <c r="BM901" s="42"/>
      <c r="BN901" s="42"/>
      <c r="BO901" s="42"/>
      <c r="BP901" s="42"/>
      <c r="BQ901" s="42"/>
    </row>
    <row r="902" spans="1:69" s="41" customFormat="1" ht="12.75">
      <c r="A902" s="23"/>
      <c r="B902" s="23" t="s">
        <v>222</v>
      </c>
      <c r="C902" s="24" t="s">
        <v>1317</v>
      </c>
      <c r="D902" s="38"/>
      <c r="E902" s="26"/>
      <c r="F902" s="26"/>
      <c r="G902" s="27"/>
      <c r="H902" s="27"/>
      <c r="I902" s="18"/>
      <c r="J902" s="39"/>
      <c r="K902" s="39"/>
      <c r="L902" s="30"/>
      <c r="M902" s="30"/>
      <c r="N902" s="31"/>
      <c r="O902" s="31"/>
      <c r="P902" s="31"/>
      <c r="Q902" s="31"/>
      <c r="R902" s="31"/>
      <c r="S902" s="31"/>
      <c r="T902" s="19"/>
      <c r="U902" s="32"/>
      <c r="V902" s="32"/>
      <c r="W902" s="43"/>
      <c r="X902" s="43"/>
      <c r="Y902" s="43"/>
      <c r="Z902" s="43"/>
      <c r="AA902" s="43"/>
      <c r="AB902" s="44"/>
      <c r="AC902" s="43"/>
      <c r="AD902" s="43"/>
      <c r="AE902" s="45"/>
      <c r="AF902" s="45"/>
      <c r="AG902" s="45"/>
      <c r="AH902" s="45"/>
      <c r="AI902" s="45"/>
      <c r="AJ902" s="45"/>
      <c r="AK902" s="35"/>
      <c r="AL902" s="42"/>
      <c r="AM902" s="42"/>
      <c r="AN902" s="42"/>
      <c r="AO902" s="42"/>
      <c r="AP902" s="42"/>
      <c r="AQ902" s="42"/>
      <c r="AR902" s="42"/>
      <c r="AS902" s="42"/>
      <c r="AT902" s="42"/>
      <c r="AU902" s="42"/>
      <c r="AV902" s="42"/>
      <c r="AW902" s="42"/>
      <c r="AX902" s="42"/>
      <c r="AY902" s="42"/>
      <c r="AZ902" s="42"/>
      <c r="BA902" s="42"/>
      <c r="BB902" s="42"/>
      <c r="BC902" s="42"/>
      <c r="BD902" s="42"/>
      <c r="BE902" s="42"/>
      <c r="BF902" s="42"/>
      <c r="BG902" s="42"/>
      <c r="BH902" s="42"/>
      <c r="BI902" s="42"/>
      <c r="BJ902" s="42"/>
      <c r="BK902" s="42"/>
      <c r="BL902" s="42"/>
      <c r="BM902" s="42"/>
      <c r="BN902" s="42"/>
      <c r="BO902" s="42"/>
      <c r="BP902" s="42"/>
      <c r="BQ902" s="42"/>
    </row>
    <row r="903" spans="1:69" s="41" customFormat="1" ht="12.75">
      <c r="A903" s="23"/>
      <c r="B903" s="23" t="s">
        <v>225</v>
      </c>
      <c r="C903" s="24" t="s">
        <v>613</v>
      </c>
      <c r="D903" s="25" t="s">
        <v>26</v>
      </c>
      <c r="E903" s="26">
        <v>49.6</v>
      </c>
      <c r="F903" s="26">
        <v>52.08</v>
      </c>
      <c r="G903" s="27">
        <v>57.288</v>
      </c>
      <c r="H903" s="27">
        <v>62.816292000000004</v>
      </c>
      <c r="I903" s="28" t="s">
        <v>100</v>
      </c>
      <c r="J903" s="29">
        <f aca="true" t="shared" si="793" ref="J903:J918">(F903/E903*100)-100</f>
        <v>5</v>
      </c>
      <c r="K903" s="29">
        <f aca="true" t="shared" si="794" ref="K903:K918">(G903/F903*100)-100</f>
        <v>9.999999999999986</v>
      </c>
      <c r="L903" s="30">
        <f aca="true" t="shared" si="795" ref="L903:L918">+G903*1.109</f>
        <v>63.532391999999994</v>
      </c>
      <c r="M903" s="30">
        <f aca="true" t="shared" si="796" ref="M903:M918">+G903*1.148</f>
        <v>65.766624</v>
      </c>
      <c r="N903" s="31">
        <f aca="true" t="shared" si="797" ref="N903:N918">+G903*(100+(16.3-J903-K903))/100</f>
        <v>58.032744</v>
      </c>
      <c r="O903" s="31">
        <f aca="true" t="shared" si="798" ref="O903:O918">+G903*(100+(33-J903-K903))/100</f>
        <v>67.59984</v>
      </c>
      <c r="P903" s="31">
        <f aca="true" t="shared" si="799" ref="P903:P918">+G903*(100+(67.5+14.5)/2-J903-K903)/100</f>
        <v>72.18288000000001</v>
      </c>
      <c r="Q903" s="31">
        <f aca="true" t="shared" si="800" ref="Q903:Q918">+G903+(G903*0.5)*((67.5+14.5)/2-J903-K903)/100+(G903*0.5)*0.016</f>
        <v>65.193744</v>
      </c>
      <c r="R903" s="31">
        <f aca="true" t="shared" si="801" ref="R903:R918">+G903*(100+(40.7-J903-K903))/100</f>
        <v>72.01101600000001</v>
      </c>
      <c r="S903" s="31">
        <f aca="true" t="shared" si="802" ref="S903:S918">+G903+(G903*0.5)*(88.9-J903-K903)/100+(G903*0.5)*0.016</f>
        <v>78.91422</v>
      </c>
      <c r="T903" s="36">
        <f aca="true" t="shared" si="803" ref="T903:T918">+N903*50/100+O903*50/100</f>
        <v>62.816292000000004</v>
      </c>
      <c r="U903" s="32"/>
      <c r="V903" s="32"/>
      <c r="W903" s="43"/>
      <c r="X903" s="43"/>
      <c r="Y903" s="43"/>
      <c r="Z903" s="43"/>
      <c r="AA903" s="43"/>
      <c r="AB903" s="44"/>
      <c r="AC903" s="43"/>
      <c r="AD903" s="43"/>
      <c r="AE903" s="45"/>
      <c r="AF903" s="45"/>
      <c r="AG903" s="45"/>
      <c r="AH903" s="45"/>
      <c r="AI903" s="45"/>
      <c r="AJ903" s="45"/>
      <c r="AK903" s="35"/>
      <c r="AL903" s="42"/>
      <c r="AM903" s="42"/>
      <c r="AN903" s="42"/>
      <c r="AO903" s="42"/>
      <c r="AP903" s="42"/>
      <c r="AQ903" s="42"/>
      <c r="AR903" s="42"/>
      <c r="AS903" s="42"/>
      <c r="AT903" s="42"/>
      <c r="AU903" s="42"/>
      <c r="AV903" s="42"/>
      <c r="AW903" s="42"/>
      <c r="AX903" s="42"/>
      <c r="AY903" s="42"/>
      <c r="AZ903" s="42"/>
      <c r="BA903" s="42"/>
      <c r="BB903" s="42"/>
      <c r="BC903" s="42"/>
      <c r="BD903" s="42"/>
      <c r="BE903" s="42"/>
      <c r="BF903" s="42"/>
      <c r="BG903" s="42"/>
      <c r="BH903" s="42"/>
      <c r="BI903" s="42"/>
      <c r="BJ903" s="42"/>
      <c r="BK903" s="42"/>
      <c r="BL903" s="42"/>
      <c r="BM903" s="42"/>
      <c r="BN903" s="42"/>
      <c r="BO903" s="42"/>
      <c r="BP903" s="42"/>
      <c r="BQ903" s="42"/>
    </row>
    <row r="904" spans="1:69" s="41" customFormat="1" ht="12.75">
      <c r="A904" s="23"/>
      <c r="B904" s="23" t="s">
        <v>227</v>
      </c>
      <c r="C904" s="24" t="s">
        <v>615</v>
      </c>
      <c r="D904" s="25" t="s">
        <v>26</v>
      </c>
      <c r="E904" s="26">
        <v>52.49</v>
      </c>
      <c r="F904" s="26">
        <v>55.1145</v>
      </c>
      <c r="G904" s="27">
        <v>60.62595</v>
      </c>
      <c r="H904" s="27">
        <v>66.47635417499998</v>
      </c>
      <c r="I904" s="28" t="s">
        <v>100</v>
      </c>
      <c r="J904" s="29">
        <f t="shared" si="793"/>
        <v>5</v>
      </c>
      <c r="K904" s="29">
        <f t="shared" si="794"/>
        <v>10.000000000000014</v>
      </c>
      <c r="L904" s="30">
        <f t="shared" si="795"/>
        <v>67.23417855</v>
      </c>
      <c r="M904" s="30">
        <f t="shared" si="796"/>
        <v>69.5985906</v>
      </c>
      <c r="N904" s="31">
        <f t="shared" si="797"/>
        <v>61.41408734999999</v>
      </c>
      <c r="O904" s="31">
        <f t="shared" si="798"/>
        <v>71.53862099999999</v>
      </c>
      <c r="P904" s="31">
        <f t="shared" si="799"/>
        <v>76.388697</v>
      </c>
      <c r="Q904" s="31">
        <f t="shared" si="800"/>
        <v>68.9923311</v>
      </c>
      <c r="R904" s="31">
        <f t="shared" si="801"/>
        <v>76.20681915</v>
      </c>
      <c r="S904" s="31">
        <f t="shared" si="802"/>
        <v>83.512246125</v>
      </c>
      <c r="T904" s="36">
        <f t="shared" si="803"/>
        <v>66.47635417499998</v>
      </c>
      <c r="U904" s="32"/>
      <c r="V904" s="32"/>
      <c r="W904" s="43"/>
      <c r="X904" s="43"/>
      <c r="Y904" s="43"/>
      <c r="Z904" s="43"/>
      <c r="AA904" s="43"/>
      <c r="AB904" s="44"/>
      <c r="AC904" s="43"/>
      <c r="AD904" s="43"/>
      <c r="AE904" s="45"/>
      <c r="AF904" s="45"/>
      <c r="AG904" s="45"/>
      <c r="AH904" s="45"/>
      <c r="AI904" s="45"/>
      <c r="AJ904" s="45"/>
      <c r="AK904" s="35"/>
      <c r="AL904" s="42"/>
      <c r="AM904" s="42"/>
      <c r="AN904" s="42"/>
      <c r="AO904" s="42"/>
      <c r="AP904" s="42"/>
      <c r="AQ904" s="42"/>
      <c r="AR904" s="42"/>
      <c r="AS904" s="42"/>
      <c r="AT904" s="42"/>
      <c r="AU904" s="42"/>
      <c r="AV904" s="42"/>
      <c r="AW904" s="42"/>
      <c r="AX904" s="42"/>
      <c r="AY904" s="42"/>
      <c r="AZ904" s="42"/>
      <c r="BA904" s="42"/>
      <c r="BB904" s="42"/>
      <c r="BC904" s="42"/>
      <c r="BD904" s="42"/>
      <c r="BE904" s="42"/>
      <c r="BF904" s="42"/>
      <c r="BG904" s="42"/>
      <c r="BH904" s="42"/>
      <c r="BI904" s="42"/>
      <c r="BJ904" s="42"/>
      <c r="BK904" s="42"/>
      <c r="BL904" s="42"/>
      <c r="BM904" s="42"/>
      <c r="BN904" s="42"/>
      <c r="BO904" s="42"/>
      <c r="BP904" s="42"/>
      <c r="BQ904" s="42"/>
    </row>
    <row r="905" spans="1:69" s="41" customFormat="1" ht="12.75">
      <c r="A905" s="23"/>
      <c r="B905" s="23" t="s">
        <v>229</v>
      </c>
      <c r="C905" s="24" t="s">
        <v>617</v>
      </c>
      <c r="D905" s="25" t="s">
        <v>26</v>
      </c>
      <c r="E905" s="26">
        <v>83.16</v>
      </c>
      <c r="F905" s="26">
        <v>87.318</v>
      </c>
      <c r="G905" s="27">
        <v>96.0498</v>
      </c>
      <c r="H905" s="27">
        <v>105.31860569999999</v>
      </c>
      <c r="I905" s="28" t="s">
        <v>100</v>
      </c>
      <c r="J905" s="29">
        <f t="shared" si="793"/>
        <v>5</v>
      </c>
      <c r="K905" s="29">
        <f t="shared" si="794"/>
        <v>10.000000000000014</v>
      </c>
      <c r="L905" s="30">
        <f t="shared" si="795"/>
        <v>106.5192282</v>
      </c>
      <c r="M905" s="30">
        <f t="shared" si="796"/>
        <v>110.2651704</v>
      </c>
      <c r="N905" s="31">
        <f t="shared" si="797"/>
        <v>97.29844739999999</v>
      </c>
      <c r="O905" s="31">
        <f t="shared" si="798"/>
        <v>113.338764</v>
      </c>
      <c r="P905" s="31">
        <f t="shared" si="799"/>
        <v>121.02274799999999</v>
      </c>
      <c r="Q905" s="31">
        <f t="shared" si="800"/>
        <v>109.30467239999999</v>
      </c>
      <c r="R905" s="31">
        <f t="shared" si="801"/>
        <v>120.73459859999998</v>
      </c>
      <c r="S905" s="31">
        <f t="shared" si="802"/>
        <v>132.30859949999999</v>
      </c>
      <c r="T905" s="36">
        <f t="shared" si="803"/>
        <v>105.31860569999999</v>
      </c>
      <c r="U905" s="32"/>
      <c r="V905" s="32"/>
      <c r="W905" s="43"/>
      <c r="X905" s="43"/>
      <c r="Y905" s="43"/>
      <c r="Z905" s="43"/>
      <c r="AA905" s="43"/>
      <c r="AB905" s="44"/>
      <c r="AC905" s="43"/>
      <c r="AD905" s="43"/>
      <c r="AE905" s="45"/>
      <c r="AF905" s="45"/>
      <c r="AG905" s="45"/>
      <c r="AH905" s="45"/>
      <c r="AI905" s="45"/>
      <c r="AJ905" s="45"/>
      <c r="AK905" s="35"/>
      <c r="AL905" s="42"/>
      <c r="AM905" s="42"/>
      <c r="AN905" s="42"/>
      <c r="AO905" s="42"/>
      <c r="AP905" s="42"/>
      <c r="AQ905" s="42"/>
      <c r="AR905" s="42"/>
      <c r="AS905" s="42"/>
      <c r="AT905" s="42"/>
      <c r="AU905" s="42"/>
      <c r="AV905" s="42"/>
      <c r="AW905" s="42"/>
      <c r="AX905" s="42"/>
      <c r="AY905" s="42"/>
      <c r="AZ905" s="42"/>
      <c r="BA905" s="42"/>
      <c r="BB905" s="42"/>
      <c r="BC905" s="42"/>
      <c r="BD905" s="42"/>
      <c r="BE905" s="42"/>
      <c r="BF905" s="42"/>
      <c r="BG905" s="42"/>
      <c r="BH905" s="42"/>
      <c r="BI905" s="42"/>
      <c r="BJ905" s="42"/>
      <c r="BK905" s="42"/>
      <c r="BL905" s="42"/>
      <c r="BM905" s="42"/>
      <c r="BN905" s="42"/>
      <c r="BO905" s="42"/>
      <c r="BP905" s="42"/>
      <c r="BQ905" s="42"/>
    </row>
    <row r="906" spans="1:69" s="41" customFormat="1" ht="12.75">
      <c r="A906" s="23"/>
      <c r="B906" s="23" t="s">
        <v>231</v>
      </c>
      <c r="C906" s="24" t="s">
        <v>619</v>
      </c>
      <c r="D906" s="25" t="s">
        <v>26</v>
      </c>
      <c r="E906" s="26">
        <v>90.39</v>
      </c>
      <c r="F906" s="26">
        <v>94.9095</v>
      </c>
      <c r="G906" s="27">
        <v>104.40045</v>
      </c>
      <c r="H906" s="27">
        <v>114.47509342500001</v>
      </c>
      <c r="I906" s="28" t="s">
        <v>100</v>
      </c>
      <c r="J906" s="29">
        <f t="shared" si="793"/>
        <v>4.999999999999986</v>
      </c>
      <c r="K906" s="29">
        <f t="shared" si="794"/>
        <v>10.000000000000014</v>
      </c>
      <c r="L906" s="30">
        <f t="shared" si="795"/>
        <v>115.78009905</v>
      </c>
      <c r="M906" s="30">
        <f t="shared" si="796"/>
        <v>119.8517166</v>
      </c>
      <c r="N906" s="31">
        <f t="shared" si="797"/>
        <v>105.75765585</v>
      </c>
      <c r="O906" s="31">
        <f t="shared" si="798"/>
        <v>123.192531</v>
      </c>
      <c r="P906" s="31">
        <f t="shared" si="799"/>
        <v>131.544567</v>
      </c>
      <c r="Q906" s="31">
        <f t="shared" si="800"/>
        <v>118.8077121</v>
      </c>
      <c r="R906" s="31">
        <f t="shared" si="801"/>
        <v>131.23136565000001</v>
      </c>
      <c r="S906" s="31">
        <f t="shared" si="802"/>
        <v>143.81161987500002</v>
      </c>
      <c r="T906" s="36">
        <f t="shared" si="803"/>
        <v>114.47509342500001</v>
      </c>
      <c r="U906" s="32"/>
      <c r="V906" s="32"/>
      <c r="W906" s="43"/>
      <c r="X906" s="43"/>
      <c r="Y906" s="43"/>
      <c r="Z906" s="43"/>
      <c r="AA906" s="43"/>
      <c r="AB906" s="44"/>
      <c r="AC906" s="43"/>
      <c r="AD906" s="43"/>
      <c r="AE906" s="45"/>
      <c r="AF906" s="45"/>
      <c r="AG906" s="45"/>
      <c r="AH906" s="45"/>
      <c r="AI906" s="45"/>
      <c r="AJ906" s="45"/>
      <c r="AK906" s="35"/>
      <c r="AL906" s="42"/>
      <c r="AM906" s="42"/>
      <c r="AN906" s="42"/>
      <c r="AO906" s="42"/>
      <c r="AP906" s="42"/>
      <c r="AQ906" s="42"/>
      <c r="AR906" s="42"/>
      <c r="AS906" s="42"/>
      <c r="AT906" s="42"/>
      <c r="AU906" s="42"/>
      <c r="AV906" s="42"/>
      <c r="AW906" s="42"/>
      <c r="AX906" s="42"/>
      <c r="AY906" s="42"/>
      <c r="AZ906" s="42"/>
      <c r="BA906" s="42"/>
      <c r="BB906" s="42"/>
      <c r="BC906" s="42"/>
      <c r="BD906" s="42"/>
      <c r="BE906" s="42"/>
      <c r="BF906" s="42"/>
      <c r="BG906" s="42"/>
      <c r="BH906" s="42"/>
      <c r="BI906" s="42"/>
      <c r="BJ906" s="42"/>
      <c r="BK906" s="42"/>
      <c r="BL906" s="42"/>
      <c r="BM906" s="42"/>
      <c r="BN906" s="42"/>
      <c r="BO906" s="42"/>
      <c r="BP906" s="42"/>
      <c r="BQ906" s="42"/>
    </row>
    <row r="907" spans="1:69" s="41" customFormat="1" ht="12.75">
      <c r="A907" s="23"/>
      <c r="B907" s="23" t="s">
        <v>233</v>
      </c>
      <c r="C907" s="24" t="s">
        <v>621</v>
      </c>
      <c r="D907" s="25" t="s">
        <v>26</v>
      </c>
      <c r="E907" s="26">
        <v>115.2</v>
      </c>
      <c r="F907" s="26">
        <v>120.96</v>
      </c>
      <c r="G907" s="27">
        <v>133.056</v>
      </c>
      <c r="H907" s="27">
        <v>145.89590400000003</v>
      </c>
      <c r="I907" s="28" t="s">
        <v>100</v>
      </c>
      <c r="J907" s="29">
        <f t="shared" si="793"/>
        <v>4.999999999999986</v>
      </c>
      <c r="K907" s="29">
        <f t="shared" si="794"/>
        <v>10.000000000000014</v>
      </c>
      <c r="L907" s="30">
        <f t="shared" si="795"/>
        <v>147.55910400000002</v>
      </c>
      <c r="M907" s="30">
        <f t="shared" si="796"/>
        <v>152.748288</v>
      </c>
      <c r="N907" s="31">
        <f t="shared" si="797"/>
        <v>134.785728</v>
      </c>
      <c r="O907" s="31">
        <f t="shared" si="798"/>
        <v>157.00608000000003</v>
      </c>
      <c r="P907" s="31">
        <f t="shared" si="799"/>
        <v>167.65056</v>
      </c>
      <c r="Q907" s="31">
        <f t="shared" si="800"/>
        <v>151.417728</v>
      </c>
      <c r="R907" s="31">
        <f t="shared" si="801"/>
        <v>167.251392</v>
      </c>
      <c r="S907" s="31">
        <f t="shared" si="802"/>
        <v>183.28464000000002</v>
      </c>
      <c r="T907" s="36">
        <f t="shared" si="803"/>
        <v>145.89590400000003</v>
      </c>
      <c r="U907" s="32"/>
      <c r="V907" s="32"/>
      <c r="W907" s="43"/>
      <c r="X907" s="43"/>
      <c r="Y907" s="43"/>
      <c r="Z907" s="43"/>
      <c r="AA907" s="43"/>
      <c r="AB907" s="44"/>
      <c r="AC907" s="43"/>
      <c r="AD907" s="43"/>
      <c r="AE907" s="45"/>
      <c r="AF907" s="45"/>
      <c r="AG907" s="45"/>
      <c r="AH907" s="45"/>
      <c r="AI907" s="45"/>
      <c r="AJ907" s="45"/>
      <c r="AK907" s="35"/>
      <c r="AL907" s="42"/>
      <c r="AM907" s="42"/>
      <c r="AN907" s="42"/>
      <c r="AO907" s="42"/>
      <c r="AP907" s="42"/>
      <c r="AQ907" s="42"/>
      <c r="AR907" s="42"/>
      <c r="AS907" s="42"/>
      <c r="AT907" s="42"/>
      <c r="AU907" s="42"/>
      <c r="AV907" s="42"/>
      <c r="AW907" s="42"/>
      <c r="AX907" s="42"/>
      <c r="AY907" s="42"/>
      <c r="AZ907" s="42"/>
      <c r="BA907" s="42"/>
      <c r="BB907" s="42"/>
      <c r="BC907" s="42"/>
      <c r="BD907" s="42"/>
      <c r="BE907" s="42"/>
      <c r="BF907" s="42"/>
      <c r="BG907" s="42"/>
      <c r="BH907" s="42"/>
      <c r="BI907" s="42"/>
      <c r="BJ907" s="42"/>
      <c r="BK907" s="42"/>
      <c r="BL907" s="42"/>
      <c r="BM907" s="42"/>
      <c r="BN907" s="42"/>
      <c r="BO907" s="42"/>
      <c r="BP907" s="42"/>
      <c r="BQ907" s="42"/>
    </row>
    <row r="908" spans="1:69" s="41" customFormat="1" ht="12.75">
      <c r="A908" s="23"/>
      <c r="B908" s="23" t="s">
        <v>235</v>
      </c>
      <c r="C908" s="24" t="s">
        <v>623</v>
      </c>
      <c r="D908" s="25" t="s">
        <v>26</v>
      </c>
      <c r="E908" s="26">
        <v>141.42</v>
      </c>
      <c r="F908" s="26">
        <v>148.491</v>
      </c>
      <c r="G908" s="27">
        <v>163.3401</v>
      </c>
      <c r="H908" s="27">
        <v>179.10241965</v>
      </c>
      <c r="I908" s="28" t="s">
        <v>100</v>
      </c>
      <c r="J908" s="29">
        <f t="shared" si="793"/>
        <v>5.000000000000028</v>
      </c>
      <c r="K908" s="29">
        <f t="shared" si="794"/>
        <v>9.999999999999986</v>
      </c>
      <c r="L908" s="30">
        <f t="shared" si="795"/>
        <v>181.1441709</v>
      </c>
      <c r="M908" s="30">
        <f t="shared" si="796"/>
        <v>187.5144348</v>
      </c>
      <c r="N908" s="31">
        <f t="shared" si="797"/>
        <v>165.4635213</v>
      </c>
      <c r="O908" s="31">
        <f t="shared" si="798"/>
        <v>192.74131799999998</v>
      </c>
      <c r="P908" s="31">
        <f t="shared" si="799"/>
        <v>205.80852599999997</v>
      </c>
      <c r="Q908" s="31">
        <f t="shared" si="800"/>
        <v>185.88103379999998</v>
      </c>
      <c r="R908" s="31">
        <f t="shared" si="801"/>
        <v>205.31850569999997</v>
      </c>
      <c r="S908" s="31">
        <f t="shared" si="802"/>
        <v>225.00098775</v>
      </c>
      <c r="T908" s="36">
        <f t="shared" si="803"/>
        <v>179.10241965</v>
      </c>
      <c r="U908" s="32"/>
      <c r="V908" s="32"/>
      <c r="W908" s="43"/>
      <c r="X908" s="43"/>
      <c r="Y908" s="43"/>
      <c r="Z908" s="43"/>
      <c r="AA908" s="43"/>
      <c r="AB908" s="44"/>
      <c r="AC908" s="43"/>
      <c r="AD908" s="43"/>
      <c r="AE908" s="45"/>
      <c r="AF908" s="45"/>
      <c r="AG908" s="45"/>
      <c r="AH908" s="45"/>
      <c r="AI908" s="45"/>
      <c r="AJ908" s="45"/>
      <c r="AK908" s="35"/>
      <c r="AL908" s="42"/>
      <c r="AM908" s="42"/>
      <c r="AN908" s="42"/>
      <c r="AO908" s="42"/>
      <c r="AP908" s="42"/>
      <c r="AQ908" s="42"/>
      <c r="AR908" s="42"/>
      <c r="AS908" s="42"/>
      <c r="AT908" s="42"/>
      <c r="AU908" s="42"/>
      <c r="AV908" s="42"/>
      <c r="AW908" s="42"/>
      <c r="AX908" s="42"/>
      <c r="AY908" s="42"/>
      <c r="AZ908" s="42"/>
      <c r="BA908" s="42"/>
      <c r="BB908" s="42"/>
      <c r="BC908" s="42"/>
      <c r="BD908" s="42"/>
      <c r="BE908" s="42"/>
      <c r="BF908" s="42"/>
      <c r="BG908" s="42"/>
      <c r="BH908" s="42"/>
      <c r="BI908" s="42"/>
      <c r="BJ908" s="42"/>
      <c r="BK908" s="42"/>
      <c r="BL908" s="42"/>
      <c r="BM908" s="42"/>
      <c r="BN908" s="42"/>
      <c r="BO908" s="42"/>
      <c r="BP908" s="42"/>
      <c r="BQ908" s="42"/>
    </row>
    <row r="909" spans="1:69" s="41" customFormat="1" ht="12.75">
      <c r="A909" s="23"/>
      <c r="B909" s="23" t="s">
        <v>237</v>
      </c>
      <c r="C909" s="24" t="s">
        <v>625</v>
      </c>
      <c r="D909" s="25" t="s">
        <v>26</v>
      </c>
      <c r="E909" s="26">
        <v>196.85</v>
      </c>
      <c r="F909" s="26">
        <v>206.6925</v>
      </c>
      <c r="G909" s="27">
        <v>227.36175</v>
      </c>
      <c r="H909" s="27">
        <v>249.30215887499998</v>
      </c>
      <c r="I909" s="28" t="s">
        <v>100</v>
      </c>
      <c r="J909" s="29">
        <f t="shared" si="793"/>
        <v>5</v>
      </c>
      <c r="K909" s="29">
        <f t="shared" si="794"/>
        <v>10.000000000000014</v>
      </c>
      <c r="L909" s="30">
        <f t="shared" si="795"/>
        <v>252.14418075</v>
      </c>
      <c r="M909" s="30">
        <f t="shared" si="796"/>
        <v>261.011289</v>
      </c>
      <c r="N909" s="31">
        <f t="shared" si="797"/>
        <v>230.31745274999997</v>
      </c>
      <c r="O909" s="31">
        <f t="shared" si="798"/>
        <v>268.286865</v>
      </c>
      <c r="P909" s="31">
        <f t="shared" si="799"/>
        <v>286.475805</v>
      </c>
      <c r="Q909" s="31">
        <f t="shared" si="800"/>
        <v>258.7376715</v>
      </c>
      <c r="R909" s="31">
        <f t="shared" si="801"/>
        <v>285.79371975</v>
      </c>
      <c r="S909" s="31">
        <f t="shared" si="802"/>
        <v>313.190810625</v>
      </c>
      <c r="T909" s="36">
        <f t="shared" si="803"/>
        <v>249.30215887499998</v>
      </c>
      <c r="U909" s="32"/>
      <c r="V909" s="32"/>
      <c r="W909" s="43"/>
      <c r="X909" s="43"/>
      <c r="Y909" s="43"/>
      <c r="Z909" s="43"/>
      <c r="AA909" s="43"/>
      <c r="AB909" s="44"/>
      <c r="AC909" s="43"/>
      <c r="AD909" s="43"/>
      <c r="AE909" s="45"/>
      <c r="AF909" s="45"/>
      <c r="AG909" s="45"/>
      <c r="AH909" s="45"/>
      <c r="AI909" s="45"/>
      <c r="AJ909" s="45"/>
      <c r="AK909" s="35"/>
      <c r="AL909" s="42"/>
      <c r="AM909" s="42"/>
      <c r="AN909" s="42"/>
      <c r="AO909" s="42"/>
      <c r="AP909" s="42"/>
      <c r="AQ909" s="42"/>
      <c r="AR909" s="42"/>
      <c r="AS909" s="42"/>
      <c r="AT909" s="42"/>
      <c r="AU909" s="42"/>
      <c r="AV909" s="42"/>
      <c r="AW909" s="42"/>
      <c r="AX909" s="42"/>
      <c r="AY909" s="42"/>
      <c r="AZ909" s="42"/>
      <c r="BA909" s="42"/>
      <c r="BB909" s="42"/>
      <c r="BC909" s="42"/>
      <c r="BD909" s="42"/>
      <c r="BE909" s="42"/>
      <c r="BF909" s="42"/>
      <c r="BG909" s="42"/>
      <c r="BH909" s="42"/>
      <c r="BI909" s="42"/>
      <c r="BJ909" s="42"/>
      <c r="BK909" s="42"/>
      <c r="BL909" s="42"/>
      <c r="BM909" s="42"/>
      <c r="BN909" s="42"/>
      <c r="BO909" s="42"/>
      <c r="BP909" s="42"/>
      <c r="BQ909" s="42"/>
    </row>
    <row r="910" spans="1:69" s="41" customFormat="1" ht="12.75">
      <c r="A910" s="23"/>
      <c r="B910" s="23" t="s">
        <v>239</v>
      </c>
      <c r="C910" s="24" t="s">
        <v>627</v>
      </c>
      <c r="D910" s="25" t="s">
        <v>26</v>
      </c>
      <c r="E910" s="26">
        <v>298.93</v>
      </c>
      <c r="F910" s="26">
        <v>313.8765</v>
      </c>
      <c r="G910" s="27">
        <v>345.26415</v>
      </c>
      <c r="H910" s="27">
        <v>378.582140475</v>
      </c>
      <c r="I910" s="28" t="s">
        <v>100</v>
      </c>
      <c r="J910" s="29">
        <f t="shared" si="793"/>
        <v>5</v>
      </c>
      <c r="K910" s="29">
        <f t="shared" si="794"/>
        <v>9.999999999999986</v>
      </c>
      <c r="L910" s="30">
        <f t="shared" si="795"/>
        <v>382.89794234999994</v>
      </c>
      <c r="M910" s="30">
        <f t="shared" si="796"/>
        <v>396.36324419999994</v>
      </c>
      <c r="N910" s="31">
        <f t="shared" si="797"/>
        <v>349.75258395000003</v>
      </c>
      <c r="O910" s="31">
        <f t="shared" si="798"/>
        <v>407.411697</v>
      </c>
      <c r="P910" s="31">
        <f t="shared" si="799"/>
        <v>435.032829</v>
      </c>
      <c r="Q910" s="31">
        <f t="shared" si="800"/>
        <v>392.91060269999997</v>
      </c>
      <c r="R910" s="31">
        <f t="shared" si="801"/>
        <v>433.9970365500001</v>
      </c>
      <c r="S910" s="31">
        <f t="shared" si="802"/>
        <v>475.60136662499997</v>
      </c>
      <c r="T910" s="36">
        <f t="shared" si="803"/>
        <v>378.582140475</v>
      </c>
      <c r="U910" s="32"/>
      <c r="V910" s="32"/>
      <c r="W910" s="43"/>
      <c r="X910" s="43"/>
      <c r="Y910" s="43"/>
      <c r="Z910" s="43"/>
      <c r="AA910" s="43"/>
      <c r="AB910" s="44"/>
      <c r="AC910" s="43"/>
      <c r="AD910" s="43"/>
      <c r="AE910" s="45"/>
      <c r="AF910" s="45"/>
      <c r="AG910" s="45"/>
      <c r="AH910" s="45"/>
      <c r="AI910" s="45"/>
      <c r="AJ910" s="45"/>
      <c r="AK910" s="35"/>
      <c r="AL910" s="42"/>
      <c r="AM910" s="42"/>
      <c r="AN910" s="42"/>
      <c r="AO910" s="42"/>
      <c r="AP910" s="42"/>
      <c r="AQ910" s="42"/>
      <c r="AR910" s="42"/>
      <c r="AS910" s="42"/>
      <c r="AT910" s="42"/>
      <c r="AU910" s="42"/>
      <c r="AV910" s="42"/>
      <c r="AW910" s="42"/>
      <c r="AX910" s="42"/>
      <c r="AY910" s="42"/>
      <c r="AZ910" s="42"/>
      <c r="BA910" s="42"/>
      <c r="BB910" s="42"/>
      <c r="BC910" s="42"/>
      <c r="BD910" s="42"/>
      <c r="BE910" s="42"/>
      <c r="BF910" s="42"/>
      <c r="BG910" s="42"/>
      <c r="BH910" s="42"/>
      <c r="BI910" s="42"/>
      <c r="BJ910" s="42"/>
      <c r="BK910" s="42"/>
      <c r="BL910" s="42"/>
      <c r="BM910" s="42"/>
      <c r="BN910" s="42"/>
      <c r="BO910" s="42"/>
      <c r="BP910" s="42"/>
      <c r="BQ910" s="42"/>
    </row>
    <row r="911" spans="1:69" s="41" customFormat="1" ht="12.75">
      <c r="A911" s="23"/>
      <c r="B911" s="23" t="s">
        <v>240</v>
      </c>
      <c r="C911" s="24" t="s">
        <v>633</v>
      </c>
      <c r="D911" s="25" t="s">
        <v>26</v>
      </c>
      <c r="E911" s="26">
        <v>58.31</v>
      </c>
      <c r="F911" s="26">
        <v>61.2255</v>
      </c>
      <c r="G911" s="27">
        <v>67.34805</v>
      </c>
      <c r="H911" s="27">
        <v>73.847136825</v>
      </c>
      <c r="I911" s="28" t="s">
        <v>100</v>
      </c>
      <c r="J911" s="29">
        <f t="shared" si="793"/>
        <v>4.999999999999986</v>
      </c>
      <c r="K911" s="29">
        <f t="shared" si="794"/>
        <v>10.000000000000014</v>
      </c>
      <c r="L911" s="30">
        <f t="shared" si="795"/>
        <v>74.68898745</v>
      </c>
      <c r="M911" s="30">
        <f t="shared" si="796"/>
        <v>77.31556139999999</v>
      </c>
      <c r="N911" s="31">
        <f t="shared" si="797"/>
        <v>68.22357465</v>
      </c>
      <c r="O911" s="31">
        <f t="shared" si="798"/>
        <v>79.47069900000001</v>
      </c>
      <c r="P911" s="31">
        <f t="shared" si="799"/>
        <v>84.858543</v>
      </c>
      <c r="Q911" s="31">
        <f t="shared" si="800"/>
        <v>76.6420809</v>
      </c>
      <c r="R911" s="31">
        <f t="shared" si="801"/>
        <v>84.65649885</v>
      </c>
      <c r="S911" s="31">
        <f t="shared" si="802"/>
        <v>92.771938875</v>
      </c>
      <c r="T911" s="36">
        <f t="shared" si="803"/>
        <v>73.847136825</v>
      </c>
      <c r="U911" s="32"/>
      <c r="V911" s="32"/>
      <c r="W911" s="43"/>
      <c r="X911" s="43"/>
      <c r="Y911" s="43"/>
      <c r="Z911" s="43"/>
      <c r="AA911" s="43"/>
      <c r="AB911" s="44"/>
      <c r="AC911" s="43"/>
      <c r="AD911" s="43"/>
      <c r="AE911" s="45"/>
      <c r="AF911" s="45"/>
      <c r="AG911" s="45"/>
      <c r="AH911" s="45"/>
      <c r="AI911" s="45"/>
      <c r="AJ911" s="45"/>
      <c r="AK911" s="35"/>
      <c r="AL911" s="42"/>
      <c r="AM911" s="42"/>
      <c r="AN911" s="42"/>
      <c r="AO911" s="42"/>
      <c r="AP911" s="42"/>
      <c r="AQ911" s="42"/>
      <c r="AR911" s="42"/>
      <c r="AS911" s="42"/>
      <c r="AT911" s="42"/>
      <c r="AU911" s="42"/>
      <c r="AV911" s="42"/>
      <c r="AW911" s="42"/>
      <c r="AX911" s="42"/>
      <c r="AY911" s="42"/>
      <c r="AZ911" s="42"/>
      <c r="BA911" s="42"/>
      <c r="BB911" s="42"/>
      <c r="BC911" s="42"/>
      <c r="BD911" s="42"/>
      <c r="BE911" s="42"/>
      <c r="BF911" s="42"/>
      <c r="BG911" s="42"/>
      <c r="BH911" s="42"/>
      <c r="BI911" s="42"/>
      <c r="BJ911" s="42"/>
      <c r="BK911" s="42"/>
      <c r="BL911" s="42"/>
      <c r="BM911" s="42"/>
      <c r="BN911" s="42"/>
      <c r="BO911" s="42"/>
      <c r="BP911" s="42"/>
      <c r="BQ911" s="42"/>
    </row>
    <row r="912" spans="1:69" s="41" customFormat="1" ht="12.75">
      <c r="A912" s="23"/>
      <c r="B912" s="23" t="s">
        <v>241</v>
      </c>
      <c r="C912" s="24" t="s">
        <v>635</v>
      </c>
      <c r="D912" s="25" t="s">
        <v>26</v>
      </c>
      <c r="E912" s="26">
        <v>86.16</v>
      </c>
      <c r="F912" s="26">
        <v>90.468</v>
      </c>
      <c r="G912" s="27">
        <v>99.5148</v>
      </c>
      <c r="H912" s="27">
        <v>109.11797820000001</v>
      </c>
      <c r="I912" s="28" t="s">
        <v>100</v>
      </c>
      <c r="J912" s="29">
        <f t="shared" si="793"/>
        <v>5</v>
      </c>
      <c r="K912" s="29">
        <f t="shared" si="794"/>
        <v>9.999999999999986</v>
      </c>
      <c r="L912" s="30">
        <f t="shared" si="795"/>
        <v>110.36191319999999</v>
      </c>
      <c r="M912" s="30">
        <f t="shared" si="796"/>
        <v>114.24299039999998</v>
      </c>
      <c r="N912" s="31">
        <f t="shared" si="797"/>
        <v>100.80849240000002</v>
      </c>
      <c r="O912" s="31">
        <f t="shared" si="798"/>
        <v>117.427464</v>
      </c>
      <c r="P912" s="31">
        <f t="shared" si="799"/>
        <v>125.38864800000002</v>
      </c>
      <c r="Q912" s="31">
        <f t="shared" si="800"/>
        <v>113.2478424</v>
      </c>
      <c r="R912" s="31">
        <f t="shared" si="801"/>
        <v>125.0901036</v>
      </c>
      <c r="S912" s="31">
        <f t="shared" si="802"/>
        <v>137.081637</v>
      </c>
      <c r="T912" s="36">
        <f t="shared" si="803"/>
        <v>109.11797820000001</v>
      </c>
      <c r="U912" s="32"/>
      <c r="V912" s="32"/>
      <c r="W912" s="43"/>
      <c r="X912" s="43"/>
      <c r="Y912" s="43"/>
      <c r="Z912" s="43"/>
      <c r="AA912" s="43"/>
      <c r="AB912" s="44"/>
      <c r="AC912" s="43"/>
      <c r="AD912" s="43"/>
      <c r="AE912" s="45"/>
      <c r="AF912" s="45"/>
      <c r="AG912" s="45"/>
      <c r="AH912" s="45"/>
      <c r="AI912" s="45"/>
      <c r="AJ912" s="45"/>
      <c r="AK912" s="35"/>
      <c r="AL912" s="42"/>
      <c r="AM912" s="42"/>
      <c r="AN912" s="42"/>
      <c r="AO912" s="42"/>
      <c r="AP912" s="42"/>
      <c r="AQ912" s="42"/>
      <c r="AR912" s="42"/>
      <c r="AS912" s="42"/>
      <c r="AT912" s="42"/>
      <c r="AU912" s="42"/>
      <c r="AV912" s="42"/>
      <c r="AW912" s="42"/>
      <c r="AX912" s="42"/>
      <c r="AY912" s="42"/>
      <c r="AZ912" s="42"/>
      <c r="BA912" s="42"/>
      <c r="BB912" s="42"/>
      <c r="BC912" s="42"/>
      <c r="BD912" s="42"/>
      <c r="BE912" s="42"/>
      <c r="BF912" s="42"/>
      <c r="BG912" s="42"/>
      <c r="BH912" s="42"/>
      <c r="BI912" s="42"/>
      <c r="BJ912" s="42"/>
      <c r="BK912" s="42"/>
      <c r="BL912" s="42"/>
      <c r="BM912" s="42"/>
      <c r="BN912" s="42"/>
      <c r="BO912" s="42"/>
      <c r="BP912" s="42"/>
      <c r="BQ912" s="42"/>
    </row>
    <row r="913" spans="1:69" s="41" customFormat="1" ht="12.75">
      <c r="A913" s="23"/>
      <c r="B913" s="23" t="s">
        <v>242</v>
      </c>
      <c r="C913" s="24" t="s">
        <v>637</v>
      </c>
      <c r="D913" s="25" t="s">
        <v>26</v>
      </c>
      <c r="E913" s="26">
        <v>102.75</v>
      </c>
      <c r="F913" s="26">
        <v>107.8875</v>
      </c>
      <c r="G913" s="27">
        <v>118.67625</v>
      </c>
      <c r="H913" s="27">
        <v>130.128508125</v>
      </c>
      <c r="I913" s="28" t="s">
        <v>100</v>
      </c>
      <c r="J913" s="29">
        <f t="shared" si="793"/>
        <v>5</v>
      </c>
      <c r="K913" s="29">
        <f t="shared" si="794"/>
        <v>9.999999999999986</v>
      </c>
      <c r="L913" s="30">
        <f t="shared" si="795"/>
        <v>131.61196125</v>
      </c>
      <c r="M913" s="30">
        <f t="shared" si="796"/>
        <v>136.240335</v>
      </c>
      <c r="N913" s="31">
        <f t="shared" si="797"/>
        <v>120.21904125</v>
      </c>
      <c r="O913" s="31">
        <f t="shared" si="798"/>
        <v>140.03797500000002</v>
      </c>
      <c r="P913" s="31">
        <f t="shared" si="799"/>
        <v>149.532075</v>
      </c>
      <c r="Q913" s="31">
        <f t="shared" si="800"/>
        <v>135.0535725</v>
      </c>
      <c r="R913" s="31">
        <f t="shared" si="801"/>
        <v>149.17604625</v>
      </c>
      <c r="S913" s="31">
        <f t="shared" si="802"/>
        <v>163.476534375</v>
      </c>
      <c r="T913" s="36">
        <f t="shared" si="803"/>
        <v>130.128508125</v>
      </c>
      <c r="U913" s="32"/>
      <c r="V913" s="32"/>
      <c r="W913" s="43"/>
      <c r="X913" s="43"/>
      <c r="Y913" s="43"/>
      <c r="Z913" s="43"/>
      <c r="AA913" s="43"/>
      <c r="AB913" s="44"/>
      <c r="AC913" s="43"/>
      <c r="AD913" s="43"/>
      <c r="AE913" s="45"/>
      <c r="AF913" s="45"/>
      <c r="AG913" s="45"/>
      <c r="AH913" s="45"/>
      <c r="AI913" s="45"/>
      <c r="AJ913" s="45"/>
      <c r="AK913" s="35"/>
      <c r="AL913" s="42"/>
      <c r="AM913" s="42"/>
      <c r="AN913" s="42"/>
      <c r="AO913" s="42"/>
      <c r="AP913" s="42"/>
      <c r="AQ913" s="42"/>
      <c r="AR913" s="42"/>
      <c r="AS913" s="42"/>
      <c r="AT913" s="42"/>
      <c r="AU913" s="42"/>
      <c r="AV913" s="42"/>
      <c r="AW913" s="42"/>
      <c r="AX913" s="42"/>
      <c r="AY913" s="42"/>
      <c r="AZ913" s="42"/>
      <c r="BA913" s="42"/>
      <c r="BB913" s="42"/>
      <c r="BC913" s="42"/>
      <c r="BD913" s="42"/>
      <c r="BE913" s="42"/>
      <c r="BF913" s="42"/>
      <c r="BG913" s="42"/>
      <c r="BH913" s="42"/>
      <c r="BI913" s="42"/>
      <c r="BJ913" s="42"/>
      <c r="BK913" s="42"/>
      <c r="BL913" s="42"/>
      <c r="BM913" s="42"/>
      <c r="BN913" s="42"/>
      <c r="BO913" s="42"/>
      <c r="BP913" s="42"/>
      <c r="BQ913" s="42"/>
    </row>
    <row r="914" spans="1:69" s="41" customFormat="1" ht="12.75">
      <c r="A914" s="23"/>
      <c r="B914" s="23" t="s">
        <v>244</v>
      </c>
      <c r="C914" s="24" t="s">
        <v>639</v>
      </c>
      <c r="D914" s="25" t="s">
        <v>26</v>
      </c>
      <c r="E914" s="26">
        <v>119.3</v>
      </c>
      <c r="F914" s="26">
        <v>125.265</v>
      </c>
      <c r="G914" s="27">
        <v>137.7915</v>
      </c>
      <c r="H914" s="27">
        <v>151.08837975</v>
      </c>
      <c r="I914" s="28" t="s">
        <v>100</v>
      </c>
      <c r="J914" s="29">
        <f t="shared" si="793"/>
        <v>5</v>
      </c>
      <c r="K914" s="29">
        <f t="shared" si="794"/>
        <v>10.000000000000014</v>
      </c>
      <c r="L914" s="30">
        <f t="shared" si="795"/>
        <v>152.8107735</v>
      </c>
      <c r="M914" s="30">
        <f t="shared" si="796"/>
        <v>158.184642</v>
      </c>
      <c r="N914" s="31">
        <f t="shared" si="797"/>
        <v>139.5827895</v>
      </c>
      <c r="O914" s="31">
        <f t="shared" si="798"/>
        <v>162.59396999999998</v>
      </c>
      <c r="P914" s="31">
        <f t="shared" si="799"/>
        <v>173.61729</v>
      </c>
      <c r="Q914" s="31">
        <f t="shared" si="800"/>
        <v>156.806727</v>
      </c>
      <c r="R914" s="31">
        <f t="shared" si="801"/>
        <v>173.2039155</v>
      </c>
      <c r="S914" s="31">
        <f t="shared" si="802"/>
        <v>189.80779125</v>
      </c>
      <c r="T914" s="36">
        <f t="shared" si="803"/>
        <v>151.08837975</v>
      </c>
      <c r="U914" s="32"/>
      <c r="V914" s="32"/>
      <c r="W914" s="43"/>
      <c r="X914" s="43"/>
      <c r="Y914" s="43"/>
      <c r="Z914" s="43"/>
      <c r="AA914" s="43"/>
      <c r="AB914" s="44"/>
      <c r="AC914" s="43"/>
      <c r="AD914" s="43"/>
      <c r="AE914" s="45"/>
      <c r="AF914" s="45"/>
      <c r="AG914" s="45"/>
      <c r="AH914" s="45"/>
      <c r="AI914" s="45"/>
      <c r="AJ914" s="45"/>
      <c r="AK914" s="35"/>
      <c r="AL914" s="42"/>
      <c r="AM914" s="42"/>
      <c r="AN914" s="42"/>
      <c r="AO914" s="42"/>
      <c r="AP914" s="42"/>
      <c r="AQ914" s="42"/>
      <c r="AR914" s="42"/>
      <c r="AS914" s="42"/>
      <c r="AT914" s="42"/>
      <c r="AU914" s="42"/>
      <c r="AV914" s="42"/>
      <c r="AW914" s="42"/>
      <c r="AX914" s="42"/>
      <c r="AY914" s="42"/>
      <c r="AZ914" s="42"/>
      <c r="BA914" s="42"/>
      <c r="BB914" s="42"/>
      <c r="BC914" s="42"/>
      <c r="BD914" s="42"/>
      <c r="BE914" s="42"/>
      <c r="BF914" s="42"/>
      <c r="BG914" s="42"/>
      <c r="BH914" s="42"/>
      <c r="BI914" s="42"/>
      <c r="BJ914" s="42"/>
      <c r="BK914" s="42"/>
      <c r="BL914" s="42"/>
      <c r="BM914" s="42"/>
      <c r="BN914" s="42"/>
      <c r="BO914" s="42"/>
      <c r="BP914" s="42"/>
      <c r="BQ914" s="42"/>
    </row>
    <row r="915" spans="1:69" s="41" customFormat="1" ht="12.75">
      <c r="A915" s="23"/>
      <c r="B915" s="23" t="s">
        <v>246</v>
      </c>
      <c r="C915" s="24" t="s">
        <v>641</v>
      </c>
      <c r="D915" s="25" t="s">
        <v>26</v>
      </c>
      <c r="E915" s="26">
        <v>149.14</v>
      </c>
      <c r="F915" s="26">
        <v>156.597</v>
      </c>
      <c r="G915" s="27">
        <v>172.2567</v>
      </c>
      <c r="H915" s="27">
        <v>188.87947155</v>
      </c>
      <c r="I915" s="28" t="s">
        <v>100</v>
      </c>
      <c r="J915" s="29">
        <f t="shared" si="793"/>
        <v>5</v>
      </c>
      <c r="K915" s="29">
        <f t="shared" si="794"/>
        <v>9.999999999999986</v>
      </c>
      <c r="L915" s="30">
        <f t="shared" si="795"/>
        <v>191.03268029999998</v>
      </c>
      <c r="M915" s="30">
        <f t="shared" si="796"/>
        <v>197.75069159999998</v>
      </c>
      <c r="N915" s="31">
        <f t="shared" si="797"/>
        <v>174.49603710000002</v>
      </c>
      <c r="O915" s="31">
        <f t="shared" si="798"/>
        <v>203.26290600000002</v>
      </c>
      <c r="P915" s="31">
        <f t="shared" si="799"/>
        <v>217.04344200000003</v>
      </c>
      <c r="Q915" s="31">
        <f t="shared" si="800"/>
        <v>196.02812459999998</v>
      </c>
      <c r="R915" s="31">
        <f t="shared" si="801"/>
        <v>216.52667190000003</v>
      </c>
      <c r="S915" s="31">
        <f t="shared" si="802"/>
        <v>237.28360425</v>
      </c>
      <c r="T915" s="36">
        <f t="shared" si="803"/>
        <v>188.87947155</v>
      </c>
      <c r="U915" s="32"/>
      <c r="V915" s="32"/>
      <c r="W915" s="43"/>
      <c r="X915" s="43"/>
      <c r="Y915" s="43"/>
      <c r="Z915" s="43"/>
      <c r="AA915" s="43"/>
      <c r="AB915" s="44"/>
      <c r="AC915" s="43"/>
      <c r="AD915" s="43"/>
      <c r="AE915" s="45"/>
      <c r="AF915" s="45"/>
      <c r="AG915" s="45"/>
      <c r="AH915" s="45"/>
      <c r="AI915" s="45"/>
      <c r="AJ915" s="45"/>
      <c r="AK915" s="35"/>
      <c r="AL915" s="42"/>
      <c r="AM915" s="42"/>
      <c r="AN915" s="42"/>
      <c r="AO915" s="42"/>
      <c r="AP915" s="42"/>
      <c r="AQ915" s="42"/>
      <c r="AR915" s="42"/>
      <c r="AS915" s="42"/>
      <c r="AT915" s="42"/>
      <c r="AU915" s="42"/>
      <c r="AV915" s="42"/>
      <c r="AW915" s="42"/>
      <c r="AX915" s="42"/>
      <c r="AY915" s="42"/>
      <c r="AZ915" s="42"/>
      <c r="BA915" s="42"/>
      <c r="BB915" s="42"/>
      <c r="BC915" s="42"/>
      <c r="BD915" s="42"/>
      <c r="BE915" s="42"/>
      <c r="BF915" s="42"/>
      <c r="BG915" s="42"/>
      <c r="BH915" s="42"/>
      <c r="BI915" s="42"/>
      <c r="BJ915" s="42"/>
      <c r="BK915" s="42"/>
      <c r="BL915" s="42"/>
      <c r="BM915" s="42"/>
      <c r="BN915" s="42"/>
      <c r="BO915" s="42"/>
      <c r="BP915" s="42"/>
      <c r="BQ915" s="42"/>
    </row>
    <row r="916" spans="1:69" s="41" customFormat="1" ht="12.75">
      <c r="A916" s="23"/>
      <c r="B916" s="23" t="s">
        <v>248</v>
      </c>
      <c r="C916" s="24" t="s">
        <v>643</v>
      </c>
      <c r="D916" s="25" t="s">
        <v>26</v>
      </c>
      <c r="E916" s="26">
        <v>165.7</v>
      </c>
      <c r="F916" s="26">
        <v>173.985</v>
      </c>
      <c r="G916" s="27">
        <v>191.3835</v>
      </c>
      <c r="H916" s="27">
        <v>209.85200775000004</v>
      </c>
      <c r="I916" s="28" t="s">
        <v>100</v>
      </c>
      <c r="J916" s="29">
        <f t="shared" si="793"/>
        <v>5</v>
      </c>
      <c r="K916" s="29">
        <f t="shared" si="794"/>
        <v>9.999999999999986</v>
      </c>
      <c r="L916" s="30">
        <f t="shared" si="795"/>
        <v>212.2443015</v>
      </c>
      <c r="M916" s="30">
        <f t="shared" si="796"/>
        <v>219.70825799999997</v>
      </c>
      <c r="N916" s="31">
        <f t="shared" si="797"/>
        <v>193.8714855</v>
      </c>
      <c r="O916" s="31">
        <f t="shared" si="798"/>
        <v>225.83253000000005</v>
      </c>
      <c r="P916" s="31">
        <f t="shared" si="799"/>
        <v>241.14321000000004</v>
      </c>
      <c r="Q916" s="31">
        <f t="shared" si="800"/>
        <v>217.79442300000002</v>
      </c>
      <c r="R916" s="31">
        <f t="shared" si="801"/>
        <v>240.56905950000004</v>
      </c>
      <c r="S916" s="31">
        <f t="shared" si="802"/>
        <v>263.63077125</v>
      </c>
      <c r="T916" s="36">
        <f t="shared" si="803"/>
        <v>209.85200775000004</v>
      </c>
      <c r="U916" s="32"/>
      <c r="V916" s="32"/>
      <c r="W916" s="43"/>
      <c r="X916" s="43"/>
      <c r="Y916" s="43"/>
      <c r="Z916" s="43"/>
      <c r="AA916" s="43"/>
      <c r="AB916" s="44"/>
      <c r="AC916" s="43"/>
      <c r="AD916" s="43"/>
      <c r="AE916" s="45"/>
      <c r="AF916" s="45"/>
      <c r="AG916" s="45"/>
      <c r="AH916" s="45"/>
      <c r="AI916" s="45"/>
      <c r="AJ916" s="45"/>
      <c r="AK916" s="35"/>
      <c r="AL916" s="42"/>
      <c r="AM916" s="42"/>
      <c r="AN916" s="42"/>
      <c r="AO916" s="42"/>
      <c r="AP916" s="42"/>
      <c r="AQ916" s="42"/>
      <c r="AR916" s="42"/>
      <c r="AS916" s="42"/>
      <c r="AT916" s="42"/>
      <c r="AU916" s="42"/>
      <c r="AV916" s="42"/>
      <c r="AW916" s="42"/>
      <c r="AX916" s="42"/>
      <c r="AY916" s="42"/>
      <c r="AZ916" s="42"/>
      <c r="BA916" s="42"/>
      <c r="BB916" s="42"/>
      <c r="BC916" s="42"/>
      <c r="BD916" s="42"/>
      <c r="BE916" s="42"/>
      <c r="BF916" s="42"/>
      <c r="BG916" s="42"/>
      <c r="BH916" s="42"/>
      <c r="BI916" s="42"/>
      <c r="BJ916" s="42"/>
      <c r="BK916" s="42"/>
      <c r="BL916" s="42"/>
      <c r="BM916" s="42"/>
      <c r="BN916" s="42"/>
      <c r="BO916" s="42"/>
      <c r="BP916" s="42"/>
      <c r="BQ916" s="42"/>
    </row>
    <row r="917" spans="1:69" s="41" customFormat="1" ht="12.75">
      <c r="A917" s="23"/>
      <c r="B917" s="23" t="s">
        <v>249</v>
      </c>
      <c r="C917" s="24" t="s">
        <v>645</v>
      </c>
      <c r="D917" s="25" t="s">
        <v>26</v>
      </c>
      <c r="E917" s="26">
        <v>238.61</v>
      </c>
      <c r="F917" s="26">
        <v>250.5405</v>
      </c>
      <c r="G917" s="27">
        <v>275.59455</v>
      </c>
      <c r="H917" s="27">
        <v>302.18942407500003</v>
      </c>
      <c r="I917" s="28" t="s">
        <v>100</v>
      </c>
      <c r="J917" s="29">
        <f t="shared" si="793"/>
        <v>5</v>
      </c>
      <c r="K917" s="29">
        <f t="shared" si="794"/>
        <v>10.000000000000014</v>
      </c>
      <c r="L917" s="30">
        <f t="shared" si="795"/>
        <v>305.63435595000004</v>
      </c>
      <c r="M917" s="30">
        <f t="shared" si="796"/>
        <v>316.38254340000003</v>
      </c>
      <c r="N917" s="31">
        <f t="shared" si="797"/>
        <v>279.17727915</v>
      </c>
      <c r="O917" s="31">
        <f t="shared" si="798"/>
        <v>325.201569</v>
      </c>
      <c r="P917" s="31">
        <f t="shared" si="799"/>
        <v>347.24913300000003</v>
      </c>
      <c r="Q917" s="31">
        <f t="shared" si="800"/>
        <v>313.62659790000004</v>
      </c>
      <c r="R917" s="31">
        <f t="shared" si="801"/>
        <v>346.42234935</v>
      </c>
      <c r="S917" s="31">
        <f t="shared" si="802"/>
        <v>379.631492625</v>
      </c>
      <c r="T917" s="36">
        <f t="shared" si="803"/>
        <v>302.18942407500003</v>
      </c>
      <c r="U917" s="32"/>
      <c r="V917" s="32"/>
      <c r="W917" s="43"/>
      <c r="X917" s="43"/>
      <c r="Y917" s="43"/>
      <c r="Z917" s="43"/>
      <c r="AA917" s="43"/>
      <c r="AB917" s="44"/>
      <c r="AC917" s="43"/>
      <c r="AD917" s="43"/>
      <c r="AE917" s="45"/>
      <c r="AF917" s="45"/>
      <c r="AG917" s="45"/>
      <c r="AH917" s="45"/>
      <c r="AI917" s="45"/>
      <c r="AJ917" s="45"/>
      <c r="AK917" s="35"/>
      <c r="AL917" s="42"/>
      <c r="AM917" s="42"/>
      <c r="AN917" s="42"/>
      <c r="AO917" s="42"/>
      <c r="AP917" s="42"/>
      <c r="AQ917" s="42"/>
      <c r="AR917" s="42"/>
      <c r="AS917" s="42"/>
      <c r="AT917" s="42"/>
      <c r="AU917" s="42"/>
      <c r="AV917" s="42"/>
      <c r="AW917" s="42"/>
      <c r="AX917" s="42"/>
      <c r="AY917" s="42"/>
      <c r="AZ917" s="42"/>
      <c r="BA917" s="42"/>
      <c r="BB917" s="42"/>
      <c r="BC917" s="42"/>
      <c r="BD917" s="42"/>
      <c r="BE917" s="42"/>
      <c r="BF917" s="42"/>
      <c r="BG917" s="42"/>
      <c r="BH917" s="42"/>
      <c r="BI917" s="42"/>
      <c r="BJ917" s="42"/>
      <c r="BK917" s="42"/>
      <c r="BL917" s="42"/>
      <c r="BM917" s="42"/>
      <c r="BN917" s="42"/>
      <c r="BO917" s="42"/>
      <c r="BP917" s="42"/>
      <c r="BQ917" s="42"/>
    </row>
    <row r="918" spans="1:69" s="41" customFormat="1" ht="12.75">
      <c r="A918" s="23"/>
      <c r="B918" s="23" t="s">
        <v>250</v>
      </c>
      <c r="C918" s="24" t="s">
        <v>647</v>
      </c>
      <c r="D918" s="25" t="s">
        <v>26</v>
      </c>
      <c r="E918" s="26">
        <v>473.91</v>
      </c>
      <c r="F918" s="26">
        <v>497.6055</v>
      </c>
      <c r="G918" s="27">
        <v>547.36605</v>
      </c>
      <c r="H918" s="27">
        <v>600.186873825</v>
      </c>
      <c r="I918" s="28" t="s">
        <v>100</v>
      </c>
      <c r="J918" s="29">
        <f t="shared" si="793"/>
        <v>5</v>
      </c>
      <c r="K918" s="29">
        <f t="shared" si="794"/>
        <v>9.999999999999986</v>
      </c>
      <c r="L918" s="30">
        <f t="shared" si="795"/>
        <v>607.0289494499999</v>
      </c>
      <c r="M918" s="30">
        <f t="shared" si="796"/>
        <v>628.3762254</v>
      </c>
      <c r="N918" s="31">
        <f t="shared" si="797"/>
        <v>554.4818086500001</v>
      </c>
      <c r="O918" s="31">
        <f t="shared" si="798"/>
        <v>645.8919390000001</v>
      </c>
      <c r="P918" s="31">
        <f t="shared" si="799"/>
        <v>689.681223</v>
      </c>
      <c r="Q918" s="31">
        <f t="shared" si="800"/>
        <v>622.9025649</v>
      </c>
      <c r="R918" s="31">
        <f t="shared" si="801"/>
        <v>688.0391248500001</v>
      </c>
      <c r="S918" s="31">
        <f t="shared" si="802"/>
        <v>753.996733875</v>
      </c>
      <c r="T918" s="36">
        <f t="shared" si="803"/>
        <v>600.186873825</v>
      </c>
      <c r="U918" s="32"/>
      <c r="V918" s="32"/>
      <c r="W918" s="43"/>
      <c r="X918" s="43"/>
      <c r="Y918" s="43"/>
      <c r="Z918" s="43"/>
      <c r="AA918" s="43"/>
      <c r="AB918" s="44"/>
      <c r="AC918" s="43"/>
      <c r="AD918" s="43"/>
      <c r="AE918" s="45"/>
      <c r="AF918" s="45"/>
      <c r="AG918" s="45"/>
      <c r="AH918" s="45"/>
      <c r="AI918" s="45"/>
      <c r="AJ918" s="45"/>
      <c r="AK918" s="35"/>
      <c r="AL918" s="42"/>
      <c r="AM918" s="42"/>
      <c r="AN918" s="42"/>
      <c r="AO918" s="42"/>
      <c r="AP918" s="42"/>
      <c r="AQ918" s="42"/>
      <c r="AR918" s="42"/>
      <c r="AS918" s="42"/>
      <c r="AT918" s="42"/>
      <c r="AU918" s="42"/>
      <c r="AV918" s="42"/>
      <c r="AW918" s="42"/>
      <c r="AX918" s="42"/>
      <c r="AY918" s="42"/>
      <c r="AZ918" s="42"/>
      <c r="BA918" s="42"/>
      <c r="BB918" s="42"/>
      <c r="BC918" s="42"/>
      <c r="BD918" s="42"/>
      <c r="BE918" s="42"/>
      <c r="BF918" s="42"/>
      <c r="BG918" s="42"/>
      <c r="BH918" s="42"/>
      <c r="BI918" s="42"/>
      <c r="BJ918" s="42"/>
      <c r="BK918" s="42"/>
      <c r="BL918" s="42"/>
      <c r="BM918" s="42"/>
      <c r="BN918" s="42"/>
      <c r="BO918" s="42"/>
      <c r="BP918" s="42"/>
      <c r="BQ918" s="42"/>
    </row>
    <row r="919" spans="1:69" s="41" customFormat="1" ht="25.5">
      <c r="A919" s="23"/>
      <c r="B919" s="23" t="s">
        <v>252</v>
      </c>
      <c r="C919" s="24" t="s">
        <v>1318</v>
      </c>
      <c r="D919" s="38"/>
      <c r="E919" s="26"/>
      <c r="F919" s="26"/>
      <c r="G919" s="27"/>
      <c r="H919" s="27"/>
      <c r="I919" s="18"/>
      <c r="J919" s="39"/>
      <c r="K919" s="39"/>
      <c r="L919" s="30"/>
      <c r="M919" s="30"/>
      <c r="N919" s="31"/>
      <c r="O919" s="31"/>
      <c r="P919" s="31"/>
      <c r="Q919" s="31"/>
      <c r="R919" s="31"/>
      <c r="S919" s="31"/>
      <c r="T919" s="19"/>
      <c r="U919" s="32"/>
      <c r="V919" s="32"/>
      <c r="W919" s="43"/>
      <c r="X919" s="43"/>
      <c r="Y919" s="43"/>
      <c r="Z919" s="43"/>
      <c r="AA919" s="43"/>
      <c r="AB919" s="44"/>
      <c r="AC919" s="43"/>
      <c r="AD919" s="43"/>
      <c r="AE919" s="45"/>
      <c r="AF919" s="45"/>
      <c r="AG919" s="45"/>
      <c r="AH919" s="45"/>
      <c r="AI919" s="45"/>
      <c r="AJ919" s="45"/>
      <c r="AK919" s="35"/>
      <c r="AL919" s="42"/>
      <c r="AM919" s="42"/>
      <c r="AN919" s="42"/>
      <c r="AO919" s="42"/>
      <c r="AP919" s="42"/>
      <c r="AQ919" s="42"/>
      <c r="AR919" s="42"/>
      <c r="AS919" s="42"/>
      <c r="AT919" s="42"/>
      <c r="AU919" s="42"/>
      <c r="AV919" s="42"/>
      <c r="AW919" s="42"/>
      <c r="AX919" s="42"/>
      <c r="AY919" s="42"/>
      <c r="AZ919" s="42"/>
      <c r="BA919" s="42"/>
      <c r="BB919" s="42"/>
      <c r="BC919" s="42"/>
      <c r="BD919" s="42"/>
      <c r="BE919" s="42"/>
      <c r="BF919" s="42"/>
      <c r="BG919" s="42"/>
      <c r="BH919" s="42"/>
      <c r="BI919" s="42"/>
      <c r="BJ919" s="42"/>
      <c r="BK919" s="42"/>
      <c r="BL919" s="42"/>
      <c r="BM919" s="42"/>
      <c r="BN919" s="42"/>
      <c r="BO919" s="42"/>
      <c r="BP919" s="42"/>
      <c r="BQ919" s="42"/>
    </row>
    <row r="920" spans="1:69" s="41" customFormat="1" ht="12.75">
      <c r="A920" s="23"/>
      <c r="B920" s="23" t="s">
        <v>254</v>
      </c>
      <c r="C920" s="24" t="s">
        <v>1319</v>
      </c>
      <c r="D920" s="25" t="s">
        <v>26</v>
      </c>
      <c r="E920" s="26">
        <v>52.42</v>
      </c>
      <c r="F920" s="26">
        <v>55.041</v>
      </c>
      <c r="G920" s="27">
        <v>60.5451</v>
      </c>
      <c r="H920" s="27">
        <v>66.38770215</v>
      </c>
      <c r="I920" s="28" t="s">
        <v>100</v>
      </c>
      <c r="J920" s="29">
        <f aca="true" t="shared" si="804" ref="J920:J923">(F920/E920*100)-100</f>
        <v>4.999999999999986</v>
      </c>
      <c r="K920" s="29">
        <f aca="true" t="shared" si="805" ref="K920:K923">(G920/F920*100)-100</f>
        <v>10.000000000000014</v>
      </c>
      <c r="L920" s="30">
        <f aca="true" t="shared" si="806" ref="L920:L923">+G920*1.109</f>
        <v>67.1445159</v>
      </c>
      <c r="M920" s="30">
        <f aca="true" t="shared" si="807" ref="M920:M923">+G920*1.148</f>
        <v>69.5057748</v>
      </c>
      <c r="N920" s="31">
        <f aca="true" t="shared" si="808" ref="N920:N923">+G920*(100+(16.3-J920-K920))/100</f>
        <v>61.3321863</v>
      </c>
      <c r="O920" s="31">
        <f aca="true" t="shared" si="809" ref="O920:O923">+G920*(100+(33-J920-K920))/100</f>
        <v>71.443218</v>
      </c>
      <c r="P920" s="31">
        <f aca="true" t="shared" si="810" ref="P920:P923">+G920*(100+(67.5+14.5)/2-J920-K920)/100</f>
        <v>76.28682599999999</v>
      </c>
      <c r="Q920" s="31">
        <f aca="true" t="shared" si="811" ref="Q920:Q923">+G920+(G920*0.5)*((67.5+14.5)/2-J920-K920)/100+(G920*0.5)*0.016</f>
        <v>68.9003238</v>
      </c>
      <c r="R920" s="31">
        <f aca="true" t="shared" si="812" ref="R920:R923">+G920*(100+(40.7-J920-K920))/100</f>
        <v>76.10519070000001</v>
      </c>
      <c r="S920" s="31">
        <f aca="true" t="shared" si="813" ref="S920:S923">+G920+(G920*0.5)*(88.9-J920-K920)/100+(G920*0.5)*0.016</f>
        <v>83.40087525</v>
      </c>
      <c r="T920" s="36">
        <f aca="true" t="shared" si="814" ref="T920:T923">+N920*50/100+O920*50/100</f>
        <v>66.38770215</v>
      </c>
      <c r="U920" s="32"/>
      <c r="V920" s="32"/>
      <c r="W920" s="43"/>
      <c r="X920" s="43"/>
      <c r="Y920" s="43"/>
      <c r="Z920" s="43"/>
      <c r="AA920" s="43"/>
      <c r="AB920" s="44"/>
      <c r="AC920" s="43"/>
      <c r="AD920" s="43"/>
      <c r="AE920" s="45"/>
      <c r="AF920" s="45"/>
      <c r="AG920" s="45"/>
      <c r="AH920" s="45"/>
      <c r="AI920" s="45"/>
      <c r="AJ920" s="45"/>
      <c r="AK920" s="35"/>
      <c r="AL920" s="42"/>
      <c r="AM920" s="42"/>
      <c r="AN920" s="42"/>
      <c r="AO920" s="42"/>
      <c r="AP920" s="42"/>
      <c r="AQ920" s="42"/>
      <c r="AR920" s="42"/>
      <c r="AS920" s="42"/>
      <c r="AT920" s="42"/>
      <c r="AU920" s="42"/>
      <c r="AV920" s="42"/>
      <c r="AW920" s="42"/>
      <c r="AX920" s="42"/>
      <c r="AY920" s="42"/>
      <c r="AZ920" s="42"/>
      <c r="BA920" s="42"/>
      <c r="BB920" s="42"/>
      <c r="BC920" s="42"/>
      <c r="BD920" s="42"/>
      <c r="BE920" s="42"/>
      <c r="BF920" s="42"/>
      <c r="BG920" s="42"/>
      <c r="BH920" s="42"/>
      <c r="BI920" s="42"/>
      <c r="BJ920" s="42"/>
      <c r="BK920" s="42"/>
      <c r="BL920" s="42"/>
      <c r="BM920" s="42"/>
      <c r="BN920" s="42"/>
      <c r="BO920" s="42"/>
      <c r="BP920" s="42"/>
      <c r="BQ920" s="42"/>
    </row>
    <row r="921" spans="1:69" s="41" customFormat="1" ht="12.75">
      <c r="A921" s="23"/>
      <c r="B921" s="23" t="s">
        <v>256</v>
      </c>
      <c r="C921" s="24" t="s">
        <v>1320</v>
      </c>
      <c r="D921" s="25" t="s">
        <v>26</v>
      </c>
      <c r="E921" s="26">
        <v>59.66</v>
      </c>
      <c r="F921" s="26">
        <v>62.643</v>
      </c>
      <c r="G921" s="27">
        <v>68.9073</v>
      </c>
      <c r="H921" s="27">
        <v>75.55685445</v>
      </c>
      <c r="I921" s="28" t="s">
        <v>100</v>
      </c>
      <c r="J921" s="29">
        <f t="shared" si="804"/>
        <v>5</v>
      </c>
      <c r="K921" s="29">
        <f t="shared" si="805"/>
        <v>10.000000000000014</v>
      </c>
      <c r="L921" s="30">
        <f t="shared" si="806"/>
        <v>76.41819570000001</v>
      </c>
      <c r="M921" s="30">
        <f t="shared" si="807"/>
        <v>79.10558040000001</v>
      </c>
      <c r="N921" s="31">
        <f t="shared" si="808"/>
        <v>69.80309489999999</v>
      </c>
      <c r="O921" s="31">
        <f t="shared" si="809"/>
        <v>81.310614</v>
      </c>
      <c r="P921" s="31">
        <f t="shared" si="810"/>
        <v>86.82319799999999</v>
      </c>
      <c r="Q921" s="31">
        <f t="shared" si="811"/>
        <v>78.4165074</v>
      </c>
      <c r="R921" s="31">
        <f t="shared" si="812"/>
        <v>86.6164761</v>
      </c>
      <c r="S921" s="31">
        <f t="shared" si="813"/>
        <v>94.91980575</v>
      </c>
      <c r="T921" s="36">
        <f t="shared" si="814"/>
        <v>75.55685445</v>
      </c>
      <c r="U921" s="32"/>
      <c r="V921" s="32"/>
      <c r="W921" s="43"/>
      <c r="X921" s="43"/>
      <c r="Y921" s="43"/>
      <c r="Z921" s="43"/>
      <c r="AA921" s="43"/>
      <c r="AB921" s="44"/>
      <c r="AC921" s="43"/>
      <c r="AD921" s="43"/>
      <c r="AE921" s="45"/>
      <c r="AF921" s="45"/>
      <c r="AG921" s="45"/>
      <c r="AH921" s="45"/>
      <c r="AI921" s="45"/>
      <c r="AJ921" s="45"/>
      <c r="AK921" s="35"/>
      <c r="AL921" s="42"/>
      <c r="AM921" s="42"/>
      <c r="AN921" s="42"/>
      <c r="AO921" s="42"/>
      <c r="AP921" s="42"/>
      <c r="AQ921" s="42"/>
      <c r="AR921" s="42"/>
      <c r="AS921" s="42"/>
      <c r="AT921" s="42"/>
      <c r="AU921" s="42"/>
      <c r="AV921" s="42"/>
      <c r="AW921" s="42"/>
      <c r="AX921" s="42"/>
      <c r="AY921" s="42"/>
      <c r="AZ921" s="42"/>
      <c r="BA921" s="42"/>
      <c r="BB921" s="42"/>
      <c r="BC921" s="42"/>
      <c r="BD921" s="42"/>
      <c r="BE921" s="42"/>
      <c r="BF921" s="42"/>
      <c r="BG921" s="42"/>
      <c r="BH921" s="42"/>
      <c r="BI921" s="42"/>
      <c r="BJ921" s="42"/>
      <c r="BK921" s="42"/>
      <c r="BL921" s="42"/>
      <c r="BM921" s="42"/>
      <c r="BN921" s="42"/>
      <c r="BO921" s="42"/>
      <c r="BP921" s="42"/>
      <c r="BQ921" s="42"/>
    </row>
    <row r="922" spans="1:69" s="41" customFormat="1" ht="12.75">
      <c r="A922" s="23"/>
      <c r="B922" s="23" t="s">
        <v>258</v>
      </c>
      <c r="C922" s="24" t="s">
        <v>1321</v>
      </c>
      <c r="D922" s="25" t="s">
        <v>26</v>
      </c>
      <c r="E922" s="26">
        <v>98.22</v>
      </c>
      <c r="F922" s="26">
        <v>103.131</v>
      </c>
      <c r="G922" s="27">
        <v>113.4441</v>
      </c>
      <c r="H922" s="27">
        <v>124.39145565</v>
      </c>
      <c r="I922" s="28" t="s">
        <v>100</v>
      </c>
      <c r="J922" s="29">
        <f t="shared" si="804"/>
        <v>5</v>
      </c>
      <c r="K922" s="29">
        <f t="shared" si="805"/>
        <v>10.000000000000014</v>
      </c>
      <c r="L922" s="30">
        <f t="shared" si="806"/>
        <v>125.8095069</v>
      </c>
      <c r="M922" s="30">
        <f t="shared" si="807"/>
        <v>130.2338268</v>
      </c>
      <c r="N922" s="31">
        <f t="shared" si="808"/>
        <v>114.9188733</v>
      </c>
      <c r="O922" s="31">
        <f t="shared" si="809"/>
        <v>133.864038</v>
      </c>
      <c r="P922" s="31">
        <f t="shared" si="810"/>
        <v>142.93956599999999</v>
      </c>
      <c r="Q922" s="31">
        <f t="shared" si="811"/>
        <v>129.0993858</v>
      </c>
      <c r="R922" s="31">
        <f t="shared" si="812"/>
        <v>142.59923369999998</v>
      </c>
      <c r="S922" s="31">
        <f t="shared" si="813"/>
        <v>156.26924775</v>
      </c>
      <c r="T922" s="36">
        <f t="shared" si="814"/>
        <v>124.39145565</v>
      </c>
      <c r="U922" s="32"/>
      <c r="V922" s="32"/>
      <c r="W922" s="43"/>
      <c r="X922" s="43"/>
      <c r="Y922" s="43"/>
      <c r="Z922" s="43"/>
      <c r="AA922" s="43"/>
      <c r="AB922" s="44"/>
      <c r="AC922" s="43"/>
      <c r="AD922" s="43"/>
      <c r="AE922" s="45"/>
      <c r="AF922" s="45"/>
      <c r="AG922" s="45"/>
      <c r="AH922" s="45"/>
      <c r="AI922" s="45"/>
      <c r="AJ922" s="45"/>
      <c r="AK922" s="35"/>
      <c r="AL922" s="42"/>
      <c r="AM922" s="42"/>
      <c r="AN922" s="42"/>
      <c r="AO922" s="42"/>
      <c r="AP922" s="42"/>
      <c r="AQ922" s="42"/>
      <c r="AR922" s="42"/>
      <c r="AS922" s="42"/>
      <c r="AT922" s="42"/>
      <c r="AU922" s="42"/>
      <c r="AV922" s="42"/>
      <c r="AW922" s="42"/>
      <c r="AX922" s="42"/>
      <c r="AY922" s="42"/>
      <c r="AZ922" s="42"/>
      <c r="BA922" s="42"/>
      <c r="BB922" s="42"/>
      <c r="BC922" s="42"/>
      <c r="BD922" s="42"/>
      <c r="BE922" s="42"/>
      <c r="BF922" s="42"/>
      <c r="BG922" s="42"/>
      <c r="BH922" s="42"/>
      <c r="BI922" s="42"/>
      <c r="BJ922" s="42"/>
      <c r="BK922" s="42"/>
      <c r="BL922" s="42"/>
      <c r="BM922" s="42"/>
      <c r="BN922" s="42"/>
      <c r="BO922" s="42"/>
      <c r="BP922" s="42"/>
      <c r="BQ922" s="42"/>
    </row>
    <row r="923" spans="1:69" s="41" customFormat="1" ht="12.75">
      <c r="A923" s="23"/>
      <c r="B923" s="23" t="s">
        <v>260</v>
      </c>
      <c r="C923" s="24" t="s">
        <v>1322</v>
      </c>
      <c r="D923" s="25" t="s">
        <v>26</v>
      </c>
      <c r="E923" s="26">
        <v>130.14</v>
      </c>
      <c r="F923" s="26">
        <v>136.647</v>
      </c>
      <c r="G923" s="27">
        <v>150.3117</v>
      </c>
      <c r="H923" s="27">
        <v>164.81677904999998</v>
      </c>
      <c r="I923" s="28" t="s">
        <v>100</v>
      </c>
      <c r="J923" s="29">
        <f t="shared" si="804"/>
        <v>5</v>
      </c>
      <c r="K923" s="29">
        <f t="shared" si="805"/>
        <v>10.000000000000014</v>
      </c>
      <c r="L923" s="30">
        <f t="shared" si="806"/>
        <v>166.6956753</v>
      </c>
      <c r="M923" s="30">
        <f t="shared" si="807"/>
        <v>172.5578316</v>
      </c>
      <c r="N923" s="31">
        <f t="shared" si="808"/>
        <v>152.2657521</v>
      </c>
      <c r="O923" s="31">
        <f t="shared" si="809"/>
        <v>177.36780599999997</v>
      </c>
      <c r="P923" s="31">
        <f t="shared" si="810"/>
        <v>189.392742</v>
      </c>
      <c r="Q923" s="31">
        <f t="shared" si="811"/>
        <v>171.05471459999998</v>
      </c>
      <c r="R923" s="31">
        <f t="shared" si="812"/>
        <v>188.94180689999996</v>
      </c>
      <c r="S923" s="31">
        <f t="shared" si="813"/>
        <v>207.05436674999999</v>
      </c>
      <c r="T923" s="36">
        <f t="shared" si="814"/>
        <v>164.81677904999998</v>
      </c>
      <c r="U923" s="32"/>
      <c r="V923" s="32"/>
      <c r="W923" s="43"/>
      <c r="X923" s="43"/>
      <c r="Y923" s="43"/>
      <c r="Z923" s="43"/>
      <c r="AA923" s="43"/>
      <c r="AB923" s="44"/>
      <c r="AC923" s="43"/>
      <c r="AD923" s="43"/>
      <c r="AE923" s="45"/>
      <c r="AF923" s="45"/>
      <c r="AG923" s="45"/>
      <c r="AH923" s="45"/>
      <c r="AI923" s="45"/>
      <c r="AJ923" s="45"/>
      <c r="AK923" s="35"/>
      <c r="AL923" s="42"/>
      <c r="AM923" s="42"/>
      <c r="AN923" s="42"/>
      <c r="AO923" s="42"/>
      <c r="AP923" s="42"/>
      <c r="AQ923" s="42"/>
      <c r="AR923" s="42"/>
      <c r="AS923" s="42"/>
      <c r="AT923" s="42"/>
      <c r="AU923" s="42"/>
      <c r="AV923" s="42"/>
      <c r="AW923" s="42"/>
      <c r="AX923" s="42"/>
      <c r="AY923" s="42"/>
      <c r="AZ923" s="42"/>
      <c r="BA923" s="42"/>
      <c r="BB923" s="42"/>
      <c r="BC923" s="42"/>
      <c r="BD923" s="42"/>
      <c r="BE923" s="42"/>
      <c r="BF923" s="42"/>
      <c r="BG923" s="42"/>
      <c r="BH923" s="42"/>
      <c r="BI923" s="42"/>
      <c r="BJ923" s="42"/>
      <c r="BK923" s="42"/>
      <c r="BL923" s="42"/>
      <c r="BM923" s="42"/>
      <c r="BN923" s="42"/>
      <c r="BO923" s="42"/>
      <c r="BP923" s="42"/>
      <c r="BQ923" s="42"/>
    </row>
    <row r="924" spans="1:69" s="41" customFormat="1" ht="12.75">
      <c r="A924" s="23"/>
      <c r="B924" s="23" t="s">
        <v>262</v>
      </c>
      <c r="C924" s="24" t="s">
        <v>1323</v>
      </c>
      <c r="D924" s="38"/>
      <c r="E924" s="26"/>
      <c r="F924" s="26"/>
      <c r="G924" s="27"/>
      <c r="H924" s="27"/>
      <c r="I924" s="18"/>
      <c r="J924" s="39"/>
      <c r="K924" s="39"/>
      <c r="L924" s="30"/>
      <c r="M924" s="30"/>
      <c r="N924" s="31"/>
      <c r="O924" s="31"/>
      <c r="P924" s="31"/>
      <c r="Q924" s="31"/>
      <c r="R924" s="31"/>
      <c r="S924" s="31"/>
      <c r="T924" s="19"/>
      <c r="U924" s="32"/>
      <c r="V924" s="32"/>
      <c r="W924" s="43"/>
      <c r="X924" s="43"/>
      <c r="Y924" s="43"/>
      <c r="Z924" s="43"/>
      <c r="AA924" s="43"/>
      <c r="AB924" s="44"/>
      <c r="AC924" s="43"/>
      <c r="AD924" s="43"/>
      <c r="AE924" s="45"/>
      <c r="AF924" s="45"/>
      <c r="AG924" s="45"/>
      <c r="AH924" s="45"/>
      <c r="AI924" s="45"/>
      <c r="AJ924" s="45"/>
      <c r="AK924" s="35"/>
      <c r="AL924" s="42"/>
      <c r="AM924" s="42"/>
      <c r="AN924" s="42"/>
      <c r="AO924" s="42"/>
      <c r="AP924" s="42"/>
      <c r="AQ924" s="42"/>
      <c r="AR924" s="42"/>
      <c r="AS924" s="42"/>
      <c r="AT924" s="42"/>
      <c r="AU924" s="42"/>
      <c r="AV924" s="42"/>
      <c r="AW924" s="42"/>
      <c r="AX924" s="42"/>
      <c r="AY924" s="42"/>
      <c r="AZ924" s="42"/>
      <c r="BA924" s="42"/>
      <c r="BB924" s="42"/>
      <c r="BC924" s="42"/>
      <c r="BD924" s="42"/>
      <c r="BE924" s="42"/>
      <c r="BF924" s="42"/>
      <c r="BG924" s="42"/>
      <c r="BH924" s="42"/>
      <c r="BI924" s="42"/>
      <c r="BJ924" s="42"/>
      <c r="BK924" s="42"/>
      <c r="BL924" s="42"/>
      <c r="BM924" s="42"/>
      <c r="BN924" s="42"/>
      <c r="BO924" s="42"/>
      <c r="BP924" s="42"/>
      <c r="BQ924" s="42"/>
    </row>
    <row r="925" spans="1:69" s="41" customFormat="1" ht="12.75">
      <c r="A925" s="23"/>
      <c r="B925" s="23" t="s">
        <v>264</v>
      </c>
      <c r="C925" s="24" t="s">
        <v>1324</v>
      </c>
      <c r="D925" s="25" t="s">
        <v>26</v>
      </c>
      <c r="E925" s="26">
        <v>46.99</v>
      </c>
      <c r="F925" s="26">
        <v>49.3395</v>
      </c>
      <c r="G925" s="27">
        <v>54.27345</v>
      </c>
      <c r="H925" s="27">
        <v>59.510837925000004</v>
      </c>
      <c r="I925" s="28" t="s">
        <v>100</v>
      </c>
      <c r="J925" s="29">
        <f aca="true" t="shared" si="815" ref="J925:J932">(F925/E925*100)-100</f>
        <v>5</v>
      </c>
      <c r="K925" s="29">
        <f aca="true" t="shared" si="816" ref="K925:K932">(G925/F925*100)-100</f>
        <v>9.999999999999986</v>
      </c>
      <c r="L925" s="30">
        <f aca="true" t="shared" si="817" ref="L925:L932">+G925*1.109</f>
        <v>60.18925605</v>
      </c>
      <c r="M925" s="30">
        <f aca="true" t="shared" si="818" ref="M925:M932">+G925*1.148</f>
        <v>62.30592059999999</v>
      </c>
      <c r="N925" s="31">
        <f aca="true" t="shared" si="819" ref="N925:N932">+G925*(100+(16.3-J925-K925))/100</f>
        <v>54.97900485</v>
      </c>
      <c r="O925" s="31">
        <f aca="true" t="shared" si="820" ref="O925:O932">+G925*(100+(33-J925-K925))/100</f>
        <v>64.042671</v>
      </c>
      <c r="P925" s="31">
        <f aca="true" t="shared" si="821" ref="P925:P932">+G925*(100+(67.5+14.5)/2-J925-K925)/100</f>
        <v>68.384547</v>
      </c>
      <c r="Q925" s="31">
        <f aca="true" t="shared" si="822" ref="Q925:Q932">+G925+(G925*0.5)*((67.5+14.5)/2-J925-K925)/100+(G925*0.5)*0.016</f>
        <v>61.7631861</v>
      </c>
      <c r="R925" s="31">
        <f aca="true" t="shared" si="823" ref="R925:R932">+G925*(100+(40.7-J925-K925))/100</f>
        <v>68.22172665000001</v>
      </c>
      <c r="S925" s="31">
        <f aca="true" t="shared" si="824" ref="S925:S932">+G925+(G925*0.5)*(88.9-J925-K925)/100+(G925*0.5)*0.016</f>
        <v>74.761677375</v>
      </c>
      <c r="T925" s="36">
        <f aca="true" t="shared" si="825" ref="T925:T932">+N925*50/100+O925*50/100</f>
        <v>59.510837925000004</v>
      </c>
      <c r="U925" s="32"/>
      <c r="V925" s="32"/>
      <c r="W925" s="43"/>
      <c r="X925" s="43"/>
      <c r="Y925" s="43"/>
      <c r="Z925" s="43"/>
      <c r="AA925" s="43"/>
      <c r="AB925" s="44"/>
      <c r="AC925" s="43"/>
      <c r="AD925" s="43"/>
      <c r="AE925" s="45"/>
      <c r="AF925" s="45"/>
      <c r="AG925" s="45"/>
      <c r="AH925" s="45"/>
      <c r="AI925" s="45"/>
      <c r="AJ925" s="45"/>
      <c r="AK925" s="35"/>
      <c r="AL925" s="42"/>
      <c r="AM925" s="42"/>
      <c r="AN925" s="42"/>
      <c r="AO925" s="42"/>
      <c r="AP925" s="42"/>
      <c r="AQ925" s="42"/>
      <c r="AR925" s="42"/>
      <c r="AS925" s="42"/>
      <c r="AT925" s="42"/>
      <c r="AU925" s="42"/>
      <c r="AV925" s="42"/>
      <c r="AW925" s="42"/>
      <c r="AX925" s="42"/>
      <c r="AY925" s="42"/>
      <c r="AZ925" s="42"/>
      <c r="BA925" s="42"/>
      <c r="BB925" s="42"/>
      <c r="BC925" s="42"/>
      <c r="BD925" s="42"/>
      <c r="BE925" s="42"/>
      <c r="BF925" s="42"/>
      <c r="BG925" s="42"/>
      <c r="BH925" s="42"/>
      <c r="BI925" s="42"/>
      <c r="BJ925" s="42"/>
      <c r="BK925" s="42"/>
      <c r="BL925" s="42"/>
      <c r="BM925" s="42"/>
      <c r="BN925" s="42"/>
      <c r="BO925" s="42"/>
      <c r="BP925" s="42"/>
      <c r="BQ925" s="42"/>
    </row>
    <row r="926" spans="1:69" s="41" customFormat="1" ht="12.75">
      <c r="A926" s="23"/>
      <c r="B926" s="23" t="s">
        <v>266</v>
      </c>
      <c r="C926" s="24" t="s">
        <v>1325</v>
      </c>
      <c r="D926" s="25" t="s">
        <v>26</v>
      </c>
      <c r="E926" s="26">
        <v>71.7</v>
      </c>
      <c r="F926" s="26">
        <v>75.285</v>
      </c>
      <c r="G926" s="27">
        <v>82.8135</v>
      </c>
      <c r="H926" s="27">
        <v>90.80500275</v>
      </c>
      <c r="I926" s="28" t="s">
        <v>100</v>
      </c>
      <c r="J926" s="29">
        <f t="shared" si="815"/>
        <v>4.999999999999986</v>
      </c>
      <c r="K926" s="29">
        <f t="shared" si="816"/>
        <v>10.000000000000014</v>
      </c>
      <c r="L926" s="30">
        <f t="shared" si="817"/>
        <v>91.84017150000001</v>
      </c>
      <c r="M926" s="30">
        <f t="shared" si="818"/>
        <v>95.069898</v>
      </c>
      <c r="N926" s="31">
        <f t="shared" si="819"/>
        <v>83.89007550000001</v>
      </c>
      <c r="O926" s="31">
        <f t="shared" si="820"/>
        <v>97.71993</v>
      </c>
      <c r="P926" s="31">
        <f t="shared" si="821"/>
        <v>104.34501</v>
      </c>
      <c r="Q926" s="31">
        <f t="shared" si="822"/>
        <v>94.241763</v>
      </c>
      <c r="R926" s="31">
        <f t="shared" si="823"/>
        <v>104.0965695</v>
      </c>
      <c r="S926" s="31">
        <f t="shared" si="824"/>
        <v>114.07559625000002</v>
      </c>
      <c r="T926" s="36">
        <f t="shared" si="825"/>
        <v>90.80500275</v>
      </c>
      <c r="U926" s="32"/>
      <c r="V926" s="32"/>
      <c r="W926" s="43"/>
      <c r="X926" s="43"/>
      <c r="Y926" s="43"/>
      <c r="Z926" s="43"/>
      <c r="AA926" s="43"/>
      <c r="AB926" s="44"/>
      <c r="AC926" s="43"/>
      <c r="AD926" s="43"/>
      <c r="AE926" s="45"/>
      <c r="AF926" s="45"/>
      <c r="AG926" s="45"/>
      <c r="AH926" s="45"/>
      <c r="AI926" s="45"/>
      <c r="AJ926" s="45"/>
      <c r="AK926" s="35"/>
      <c r="AL926" s="42"/>
      <c r="AM926" s="42"/>
      <c r="AN926" s="42"/>
      <c r="AO926" s="42"/>
      <c r="AP926" s="42"/>
      <c r="AQ926" s="42"/>
      <c r="AR926" s="42"/>
      <c r="AS926" s="42"/>
      <c r="AT926" s="42"/>
      <c r="AU926" s="42"/>
      <c r="AV926" s="42"/>
      <c r="AW926" s="42"/>
      <c r="AX926" s="42"/>
      <c r="AY926" s="42"/>
      <c r="AZ926" s="42"/>
      <c r="BA926" s="42"/>
      <c r="BB926" s="42"/>
      <c r="BC926" s="42"/>
      <c r="BD926" s="42"/>
      <c r="BE926" s="42"/>
      <c r="BF926" s="42"/>
      <c r="BG926" s="42"/>
      <c r="BH926" s="42"/>
      <c r="BI926" s="42"/>
      <c r="BJ926" s="42"/>
      <c r="BK926" s="42"/>
      <c r="BL926" s="42"/>
      <c r="BM926" s="42"/>
      <c r="BN926" s="42"/>
      <c r="BO926" s="42"/>
      <c r="BP926" s="42"/>
      <c r="BQ926" s="42"/>
    </row>
    <row r="927" spans="1:90" ht="12.75">
      <c r="A927" s="23"/>
      <c r="B927" s="23" t="s">
        <v>268</v>
      </c>
      <c r="C927" s="24" t="s">
        <v>1326</v>
      </c>
      <c r="D927" s="25" t="s">
        <v>26</v>
      </c>
      <c r="E927" s="26">
        <v>101.22</v>
      </c>
      <c r="F927" s="26">
        <v>106.281</v>
      </c>
      <c r="G927" s="27">
        <v>116.9091</v>
      </c>
      <c r="H927" s="27">
        <v>128.19082815000002</v>
      </c>
      <c r="I927" s="28" t="s">
        <v>100</v>
      </c>
      <c r="J927" s="29">
        <f t="shared" si="815"/>
        <v>5</v>
      </c>
      <c r="K927" s="29">
        <f t="shared" si="816"/>
        <v>9.999999999999986</v>
      </c>
      <c r="L927" s="30">
        <f t="shared" si="817"/>
        <v>129.6521919</v>
      </c>
      <c r="M927" s="30">
        <f t="shared" si="818"/>
        <v>134.21164679999998</v>
      </c>
      <c r="N927" s="31">
        <f t="shared" si="819"/>
        <v>118.4289183</v>
      </c>
      <c r="O927" s="31">
        <f t="shared" si="820"/>
        <v>137.952738</v>
      </c>
      <c r="P927" s="31">
        <f t="shared" si="821"/>
        <v>147.30546600000002</v>
      </c>
      <c r="Q927" s="31">
        <f t="shared" si="822"/>
        <v>133.0425558</v>
      </c>
      <c r="R927" s="31">
        <f t="shared" si="823"/>
        <v>146.9547387</v>
      </c>
      <c r="S927" s="31">
        <f t="shared" si="824"/>
        <v>161.04228525000002</v>
      </c>
      <c r="T927" s="36">
        <f t="shared" si="825"/>
        <v>128.19082815000002</v>
      </c>
      <c r="U927" s="32"/>
      <c r="V927" s="32"/>
      <c r="W927" s="43"/>
      <c r="X927" s="43"/>
      <c r="Y927" s="43"/>
      <c r="Z927" s="43"/>
      <c r="AA927" s="43"/>
      <c r="AB927" s="44"/>
      <c r="AC927" s="43"/>
      <c r="AD927" s="43"/>
      <c r="AE927" s="45"/>
      <c r="AF927" s="45"/>
      <c r="AG927" s="45"/>
      <c r="AH927" s="45"/>
      <c r="AI927" s="45"/>
      <c r="AJ927" s="45"/>
      <c r="AK927" s="35"/>
      <c r="AL927" s="42"/>
      <c r="AM927" s="42"/>
      <c r="AN927" s="42"/>
      <c r="AO927" s="42"/>
      <c r="AP927" s="42"/>
      <c r="AQ927" s="42"/>
      <c r="AR927" s="42"/>
      <c r="AS927" s="42"/>
      <c r="AT927" s="42"/>
      <c r="AU927" s="42"/>
      <c r="AV927" s="42"/>
      <c r="AW927" s="42"/>
      <c r="AX927" s="42"/>
      <c r="AY927" s="42"/>
      <c r="AZ927" s="42"/>
      <c r="BA927" s="42"/>
      <c r="BB927" s="42"/>
      <c r="BC927" s="42"/>
      <c r="BD927" s="42"/>
      <c r="BE927" s="42"/>
      <c r="BF927" s="42"/>
      <c r="BG927" s="42"/>
      <c r="BH927" s="42"/>
      <c r="BI927" s="42"/>
      <c r="BJ927" s="42"/>
      <c r="BK927" s="42"/>
      <c r="BL927" s="42"/>
      <c r="BM927" s="42"/>
      <c r="BN927" s="42"/>
      <c r="BO927" s="42"/>
      <c r="BP927" s="42"/>
      <c r="BQ927" s="42"/>
      <c r="BR927" s="41"/>
      <c r="BS927" s="41"/>
      <c r="BT927" s="41"/>
      <c r="BU927" s="41"/>
      <c r="BV927" s="41"/>
      <c r="BW927" s="41"/>
      <c r="BX927" s="41"/>
      <c r="BY927" s="41"/>
      <c r="BZ927" s="41"/>
      <c r="CA927" s="41"/>
      <c r="CB927" s="41"/>
      <c r="CC927" s="41"/>
      <c r="CD927" s="41"/>
      <c r="CE927" s="41"/>
      <c r="CF927" s="41"/>
      <c r="CG927" s="41"/>
      <c r="CH927" s="41"/>
      <c r="CI927" s="41"/>
      <c r="CJ927" s="41"/>
      <c r="CK927" s="41"/>
      <c r="CL927" s="41"/>
    </row>
    <row r="928" spans="1:70" ht="12.75">
      <c r="A928" s="23"/>
      <c r="B928" s="23" t="s">
        <v>270</v>
      </c>
      <c r="C928" s="24" t="s">
        <v>1327</v>
      </c>
      <c r="D928" s="25" t="s">
        <v>26</v>
      </c>
      <c r="E928" s="26">
        <v>161.49</v>
      </c>
      <c r="F928" s="26">
        <v>169.5645</v>
      </c>
      <c r="G928" s="27">
        <v>186.52095</v>
      </c>
      <c r="H928" s="27">
        <v>204.52022167500002</v>
      </c>
      <c r="I928" s="28" t="s">
        <v>100</v>
      </c>
      <c r="J928" s="29">
        <f t="shared" si="815"/>
        <v>5</v>
      </c>
      <c r="K928" s="29">
        <f t="shared" si="816"/>
        <v>9.999999999999986</v>
      </c>
      <c r="L928" s="30">
        <f t="shared" si="817"/>
        <v>206.85173355</v>
      </c>
      <c r="M928" s="30">
        <f t="shared" si="818"/>
        <v>214.12605059999999</v>
      </c>
      <c r="N928" s="31">
        <f t="shared" si="819"/>
        <v>188.94572235000004</v>
      </c>
      <c r="O928" s="31">
        <f t="shared" si="820"/>
        <v>220.09472100000002</v>
      </c>
      <c r="P928" s="31">
        <f t="shared" si="821"/>
        <v>235.01639700000004</v>
      </c>
      <c r="Q928" s="31">
        <f t="shared" si="822"/>
        <v>212.2608411</v>
      </c>
      <c r="R928" s="31">
        <f t="shared" si="823"/>
        <v>234.45683415000002</v>
      </c>
      <c r="S928" s="31">
        <f t="shared" si="824"/>
        <v>256.932608625</v>
      </c>
      <c r="T928" s="36">
        <f t="shared" si="825"/>
        <v>204.52022167500002</v>
      </c>
      <c r="U928" s="32"/>
      <c r="V928" s="32"/>
      <c r="W928" s="43"/>
      <c r="X928" s="43"/>
      <c r="Y928" s="43"/>
      <c r="Z928" s="43"/>
      <c r="AA928" s="43"/>
      <c r="AB928" s="44"/>
      <c r="AC928" s="43"/>
      <c r="AD928" s="43"/>
      <c r="AE928" s="45"/>
      <c r="AF928" s="45"/>
      <c r="AG928" s="45"/>
      <c r="AH928" s="45"/>
      <c r="AI928" s="45"/>
      <c r="AJ928" s="45"/>
      <c r="AK928" s="35"/>
      <c r="AL928" s="42"/>
      <c r="AM928" s="42"/>
      <c r="AN928" s="42"/>
      <c r="AO928" s="42"/>
      <c r="AP928" s="42"/>
      <c r="AQ928" s="42"/>
      <c r="AR928" s="42"/>
      <c r="AS928" s="42"/>
      <c r="AT928" s="42"/>
      <c r="AU928" s="42"/>
      <c r="BR928" s="6"/>
    </row>
    <row r="929" spans="1:70" ht="12.75">
      <c r="A929" s="23"/>
      <c r="B929" s="23" t="s">
        <v>272</v>
      </c>
      <c r="C929" s="24" t="s">
        <v>1328</v>
      </c>
      <c r="D929" s="25" t="s">
        <v>26</v>
      </c>
      <c r="E929" s="26">
        <v>13.28</v>
      </c>
      <c r="F929" s="26">
        <v>13.944</v>
      </c>
      <c r="G929" s="27">
        <v>15.3384</v>
      </c>
      <c r="H929" s="27">
        <v>16.818555600000003</v>
      </c>
      <c r="I929" s="28" t="s">
        <v>100</v>
      </c>
      <c r="J929" s="29">
        <f t="shared" si="815"/>
        <v>5</v>
      </c>
      <c r="K929" s="29">
        <f t="shared" si="816"/>
        <v>9.999999999999986</v>
      </c>
      <c r="L929" s="30">
        <f t="shared" si="817"/>
        <v>17.0102856</v>
      </c>
      <c r="M929" s="30">
        <f t="shared" si="818"/>
        <v>17.6084832</v>
      </c>
      <c r="N929" s="31">
        <f t="shared" si="819"/>
        <v>15.537799200000002</v>
      </c>
      <c r="O929" s="31">
        <f t="shared" si="820"/>
        <v>18.099312</v>
      </c>
      <c r="P929" s="31">
        <f t="shared" si="821"/>
        <v>19.326384000000004</v>
      </c>
      <c r="Q929" s="31">
        <f t="shared" si="822"/>
        <v>17.455099200000003</v>
      </c>
      <c r="R929" s="31">
        <f t="shared" si="823"/>
        <v>19.280368800000005</v>
      </c>
      <c r="S929" s="31">
        <f t="shared" si="824"/>
        <v>21.128646000000003</v>
      </c>
      <c r="T929" s="36">
        <f t="shared" si="825"/>
        <v>16.818555600000003</v>
      </c>
      <c r="U929" s="32"/>
      <c r="V929" s="32"/>
      <c r="W929" s="43"/>
      <c r="X929" s="43"/>
      <c r="Y929" s="43"/>
      <c r="Z929" s="43"/>
      <c r="AA929" s="43"/>
      <c r="AB929" s="44"/>
      <c r="AC929" s="43"/>
      <c r="AD929" s="43"/>
      <c r="AE929" s="45"/>
      <c r="AF929" s="45"/>
      <c r="AG929" s="45"/>
      <c r="AH929" s="45"/>
      <c r="AI929" s="45"/>
      <c r="AJ929" s="45"/>
      <c r="AK929" s="35"/>
      <c r="AL929" s="42"/>
      <c r="AM929" s="42"/>
      <c r="AN929" s="42"/>
      <c r="AO929" s="42"/>
      <c r="AP929" s="42"/>
      <c r="AQ929" s="42"/>
      <c r="AR929" s="42"/>
      <c r="AS929" s="42"/>
      <c r="AT929" s="42"/>
      <c r="AU929" s="42"/>
      <c r="BR929" s="6"/>
    </row>
    <row r="930" spans="1:70" ht="12.75">
      <c r="A930" s="23"/>
      <c r="B930" s="23" t="s">
        <v>274</v>
      </c>
      <c r="C930" s="24" t="s">
        <v>1329</v>
      </c>
      <c r="D930" s="25" t="s">
        <v>26</v>
      </c>
      <c r="E930" s="26">
        <v>22.3</v>
      </c>
      <c r="F930" s="26">
        <v>23.415</v>
      </c>
      <c r="G930" s="27">
        <v>25.7565</v>
      </c>
      <c r="H930" s="27">
        <v>28.24200225</v>
      </c>
      <c r="I930" s="28" t="s">
        <v>100</v>
      </c>
      <c r="J930" s="29">
        <f t="shared" si="815"/>
        <v>4.999999999999986</v>
      </c>
      <c r="K930" s="29">
        <f t="shared" si="816"/>
        <v>10.000000000000014</v>
      </c>
      <c r="L930" s="30">
        <f t="shared" si="817"/>
        <v>28.5639585</v>
      </c>
      <c r="M930" s="30">
        <f t="shared" si="818"/>
        <v>29.568461999999997</v>
      </c>
      <c r="N930" s="31">
        <f t="shared" si="819"/>
        <v>26.0913345</v>
      </c>
      <c r="O930" s="31">
        <f t="shared" si="820"/>
        <v>30.39267</v>
      </c>
      <c r="P930" s="31">
        <f t="shared" si="821"/>
        <v>32.45318999999999</v>
      </c>
      <c r="Q930" s="31">
        <f t="shared" si="822"/>
        <v>29.310896999999997</v>
      </c>
      <c r="R930" s="31">
        <f t="shared" si="823"/>
        <v>32.3759205</v>
      </c>
      <c r="S930" s="31">
        <f t="shared" si="824"/>
        <v>35.47957875</v>
      </c>
      <c r="T930" s="36">
        <f t="shared" si="825"/>
        <v>28.24200225</v>
      </c>
      <c r="U930" s="32"/>
      <c r="V930" s="32"/>
      <c r="W930" s="43"/>
      <c r="X930" s="43"/>
      <c r="Y930" s="43"/>
      <c r="Z930" s="43"/>
      <c r="AA930" s="43"/>
      <c r="AB930" s="44"/>
      <c r="AC930" s="43"/>
      <c r="AD930" s="43"/>
      <c r="AE930" s="45"/>
      <c r="AF930" s="45"/>
      <c r="AG930" s="45"/>
      <c r="AH930" s="45"/>
      <c r="AI930" s="45"/>
      <c r="AJ930" s="45"/>
      <c r="AK930" s="35"/>
      <c r="BR930" s="6"/>
    </row>
    <row r="931" spans="1:70" ht="12.75">
      <c r="A931" s="23"/>
      <c r="B931" s="23" t="s">
        <v>276</v>
      </c>
      <c r="C931" s="24" t="s">
        <v>1330</v>
      </c>
      <c r="D931" s="25" t="s">
        <v>26</v>
      </c>
      <c r="E931" s="26">
        <v>46.4</v>
      </c>
      <c r="F931" s="26">
        <v>48.72</v>
      </c>
      <c r="G931" s="27">
        <v>53.592</v>
      </c>
      <c r="H931" s="27">
        <v>58.76362799999998</v>
      </c>
      <c r="I931" s="28" t="s">
        <v>100</v>
      </c>
      <c r="J931" s="29">
        <f t="shared" si="815"/>
        <v>5</v>
      </c>
      <c r="K931" s="29">
        <f t="shared" si="816"/>
        <v>10.000000000000014</v>
      </c>
      <c r="L931" s="30">
        <f t="shared" si="817"/>
        <v>59.433527999999995</v>
      </c>
      <c r="M931" s="30">
        <f t="shared" si="818"/>
        <v>61.523616</v>
      </c>
      <c r="N931" s="31">
        <f t="shared" si="819"/>
        <v>54.28869599999999</v>
      </c>
      <c r="O931" s="31">
        <f t="shared" si="820"/>
        <v>63.238559999999985</v>
      </c>
      <c r="P931" s="31">
        <f t="shared" si="821"/>
        <v>67.52591999999999</v>
      </c>
      <c r="Q931" s="31">
        <f t="shared" si="822"/>
        <v>60.98769599999999</v>
      </c>
      <c r="R931" s="31">
        <f t="shared" si="823"/>
        <v>67.36514399999999</v>
      </c>
      <c r="S931" s="31">
        <f t="shared" si="824"/>
        <v>73.82298</v>
      </c>
      <c r="T931" s="36">
        <f t="shared" si="825"/>
        <v>58.76362799999998</v>
      </c>
      <c r="U931" s="32"/>
      <c r="V931" s="32"/>
      <c r="W931" s="43"/>
      <c r="X931" s="43"/>
      <c r="Y931" s="43"/>
      <c r="Z931" s="43"/>
      <c r="AA931" s="43"/>
      <c r="AB931" s="44"/>
      <c r="AC931" s="43"/>
      <c r="AD931" s="43"/>
      <c r="AE931" s="45"/>
      <c r="AF931" s="45"/>
      <c r="AG931" s="45"/>
      <c r="AH931" s="45"/>
      <c r="AI931" s="45"/>
      <c r="AJ931" s="45"/>
      <c r="AK931" s="35"/>
      <c r="BR931" s="6"/>
    </row>
    <row r="932" spans="1:70" ht="12.75">
      <c r="A932" s="23"/>
      <c r="B932" s="23" t="s">
        <v>278</v>
      </c>
      <c r="C932" s="24" t="s">
        <v>1331</v>
      </c>
      <c r="D932" s="25" t="s">
        <v>26</v>
      </c>
      <c r="E932" s="26">
        <v>59.04</v>
      </c>
      <c r="F932" s="26">
        <v>61.992</v>
      </c>
      <c r="G932" s="27">
        <v>68.1912</v>
      </c>
      <c r="H932" s="27">
        <v>74.7716508</v>
      </c>
      <c r="I932" s="28" t="s">
        <v>100</v>
      </c>
      <c r="J932" s="29">
        <f t="shared" si="815"/>
        <v>5</v>
      </c>
      <c r="K932" s="29">
        <f t="shared" si="816"/>
        <v>9.999999999999986</v>
      </c>
      <c r="L932" s="30">
        <f t="shared" si="817"/>
        <v>75.62404079999999</v>
      </c>
      <c r="M932" s="30">
        <f t="shared" si="818"/>
        <v>78.28349759999999</v>
      </c>
      <c r="N932" s="31">
        <f t="shared" si="819"/>
        <v>69.07768560000001</v>
      </c>
      <c r="O932" s="31">
        <f t="shared" si="820"/>
        <v>80.465616</v>
      </c>
      <c r="P932" s="31">
        <f t="shared" si="821"/>
        <v>85.920912</v>
      </c>
      <c r="Q932" s="31">
        <f t="shared" si="822"/>
        <v>77.60158559999999</v>
      </c>
      <c r="R932" s="31">
        <f t="shared" si="823"/>
        <v>85.7163384</v>
      </c>
      <c r="S932" s="31">
        <f t="shared" si="824"/>
        <v>93.93337799999999</v>
      </c>
      <c r="T932" s="36">
        <f t="shared" si="825"/>
        <v>74.7716508</v>
      </c>
      <c r="U932" s="32"/>
      <c r="V932" s="32"/>
      <c r="W932" s="43"/>
      <c r="X932" s="43"/>
      <c r="Y932" s="43"/>
      <c r="Z932" s="43"/>
      <c r="AA932" s="43"/>
      <c r="AB932" s="44"/>
      <c r="AC932" s="43"/>
      <c r="AD932" s="43"/>
      <c r="AE932" s="45"/>
      <c r="AF932" s="45"/>
      <c r="AG932" s="45"/>
      <c r="AH932" s="45"/>
      <c r="AI932" s="45"/>
      <c r="AJ932" s="45"/>
      <c r="AK932" s="35"/>
      <c r="BR932" s="6"/>
    </row>
    <row r="933" spans="1:70" ht="12.75">
      <c r="A933" s="23"/>
      <c r="B933" s="23" t="s">
        <v>280</v>
      </c>
      <c r="C933" s="24" t="s">
        <v>1332</v>
      </c>
      <c r="D933" s="38"/>
      <c r="E933" s="26"/>
      <c r="F933" s="26"/>
      <c r="G933" s="27"/>
      <c r="H933" s="27"/>
      <c r="I933" s="18"/>
      <c r="J933" s="39"/>
      <c r="K933" s="39"/>
      <c r="L933" s="30"/>
      <c r="M933" s="30"/>
      <c r="N933" s="31"/>
      <c r="O933" s="31"/>
      <c r="P933" s="31"/>
      <c r="Q933" s="31"/>
      <c r="R933" s="31"/>
      <c r="S933" s="31"/>
      <c r="T933" s="19"/>
      <c r="U933" s="32"/>
      <c r="V933" s="32"/>
      <c r="W933" s="43"/>
      <c r="X933" s="43"/>
      <c r="Y933" s="43"/>
      <c r="Z933" s="43"/>
      <c r="AA933" s="43"/>
      <c r="AB933" s="44"/>
      <c r="AC933" s="43"/>
      <c r="AD933" s="43"/>
      <c r="AE933" s="45"/>
      <c r="AF933" s="45"/>
      <c r="AG933" s="45"/>
      <c r="AH933" s="45"/>
      <c r="AI933" s="45"/>
      <c r="AJ933" s="45"/>
      <c r="AK933" s="35"/>
      <c r="BR933" s="6"/>
    </row>
    <row r="934" spans="1:70" ht="12.75">
      <c r="A934" s="23"/>
      <c r="B934" s="23" t="s">
        <v>282</v>
      </c>
      <c r="C934" s="24" t="s">
        <v>1333</v>
      </c>
      <c r="D934" s="25" t="s">
        <v>52</v>
      </c>
      <c r="E934" s="26">
        <v>0.16</v>
      </c>
      <c r="F934" s="26">
        <v>0.168</v>
      </c>
      <c r="G934" s="27">
        <v>0.1848</v>
      </c>
      <c r="H934" s="27">
        <v>0.2026332</v>
      </c>
      <c r="I934" s="28" t="s">
        <v>100</v>
      </c>
      <c r="J934" s="29">
        <f>(F934/E934*100)-100</f>
        <v>5</v>
      </c>
      <c r="K934" s="29">
        <f>(G934/F934*100)-100</f>
        <v>9.999999999999986</v>
      </c>
      <c r="L934" s="30">
        <f>+G934*1.109</f>
        <v>0.2049432</v>
      </c>
      <c r="M934" s="30">
        <f>+G934*1.148</f>
        <v>0.21215039999999996</v>
      </c>
      <c r="N934" s="31">
        <f>+G934*(100+(16.3-J934-K934))/100</f>
        <v>0.1872024</v>
      </c>
      <c r="O934" s="31">
        <f>+G934*(100+(33-J934-K934))/100</f>
        <v>0.218064</v>
      </c>
      <c r="P934" s="31">
        <f>+G934*(100+(67.5+14.5)/2-J934-K934)/100</f>
        <v>0.232848</v>
      </c>
      <c r="Q934" s="31">
        <f>+G934+(G934*0.5)*((67.5+14.5)/2-J934-K934)/100+(G934*0.5)*0.016</f>
        <v>0.2103024</v>
      </c>
      <c r="R934" s="31">
        <f>+G934*(100+(40.7-J934-K934))/100</f>
        <v>0.23229360000000004</v>
      </c>
      <c r="S934" s="31">
        <f>+G934+(G934*0.5)*(88.9-J934-K934)/100+(G934*0.5)*0.016</f>
        <v>0.254562</v>
      </c>
      <c r="T934" s="36">
        <f>+N934*50/100+O934*50/100</f>
        <v>0.2026332</v>
      </c>
      <c r="U934" s="32"/>
      <c r="V934" s="32"/>
      <c r="W934" s="43"/>
      <c r="X934" s="43"/>
      <c r="Y934" s="43"/>
      <c r="Z934" s="43"/>
      <c r="AA934" s="43"/>
      <c r="AB934" s="44"/>
      <c r="AC934" s="43"/>
      <c r="AD934" s="43"/>
      <c r="AE934" s="45"/>
      <c r="AF934" s="45"/>
      <c r="AG934" s="45"/>
      <c r="AH934" s="45"/>
      <c r="AI934" s="45"/>
      <c r="AJ934" s="45"/>
      <c r="AK934" s="35"/>
      <c r="BR934" s="6"/>
    </row>
    <row r="935" spans="1:70" ht="12.75">
      <c r="A935" s="23"/>
      <c r="B935" s="23" t="s">
        <v>284</v>
      </c>
      <c r="C935" s="24" t="s">
        <v>1334</v>
      </c>
      <c r="D935" s="38"/>
      <c r="E935" s="26"/>
      <c r="F935" s="26"/>
      <c r="G935" s="27"/>
      <c r="H935" s="27"/>
      <c r="I935" s="18"/>
      <c r="J935" s="39"/>
      <c r="K935" s="39"/>
      <c r="L935" s="30"/>
      <c r="M935" s="30"/>
      <c r="N935" s="31"/>
      <c r="O935" s="31"/>
      <c r="P935" s="31"/>
      <c r="Q935" s="31"/>
      <c r="R935" s="31"/>
      <c r="S935" s="31"/>
      <c r="T935" s="19"/>
      <c r="U935" s="32"/>
      <c r="V935" s="32"/>
      <c r="W935" s="43"/>
      <c r="X935" s="43"/>
      <c r="Y935" s="43"/>
      <c r="Z935" s="43"/>
      <c r="AA935" s="43"/>
      <c r="AB935" s="44"/>
      <c r="AC935" s="43"/>
      <c r="AD935" s="43"/>
      <c r="AE935" s="45"/>
      <c r="AF935" s="45"/>
      <c r="AG935" s="45"/>
      <c r="AH935" s="45"/>
      <c r="AI935" s="45"/>
      <c r="AJ935" s="45"/>
      <c r="AK935" s="35"/>
      <c r="BR935" s="6"/>
    </row>
    <row r="936" spans="1:70" ht="12.75">
      <c r="A936" s="23"/>
      <c r="B936" s="23" t="s">
        <v>286</v>
      </c>
      <c r="C936" s="24" t="s">
        <v>1335</v>
      </c>
      <c r="D936" s="25" t="s">
        <v>52</v>
      </c>
      <c r="E936" s="26">
        <v>0.61</v>
      </c>
      <c r="F936" s="26">
        <v>0.6405</v>
      </c>
      <c r="G936" s="27">
        <v>0.70455</v>
      </c>
      <c r="H936" s="27">
        <v>0.7725390749999999</v>
      </c>
      <c r="I936" s="28" t="s">
        <v>100</v>
      </c>
      <c r="J936" s="29">
        <f aca="true" t="shared" si="826" ref="J936:J937">(F936/E936*100)-100</f>
        <v>5</v>
      </c>
      <c r="K936" s="29">
        <f aca="true" t="shared" si="827" ref="K936:K937">(G936/F936*100)-100</f>
        <v>10.000000000000014</v>
      </c>
      <c r="L936" s="30">
        <f aca="true" t="shared" si="828" ref="L936:L937">+G936*1.109</f>
        <v>0.78134595</v>
      </c>
      <c r="M936" s="30">
        <f aca="true" t="shared" si="829" ref="M936:M937">+G936*1.148</f>
        <v>0.8088234</v>
      </c>
      <c r="N936" s="31">
        <f aca="true" t="shared" si="830" ref="N936:N937">+G936*(100+(16.3-J936-K936))/100</f>
        <v>0.7137091499999998</v>
      </c>
      <c r="O936" s="31">
        <f aca="true" t="shared" si="831" ref="O936:O937">+G936*(100+(33-J936-K936))/100</f>
        <v>0.831369</v>
      </c>
      <c r="P936" s="31">
        <f aca="true" t="shared" si="832" ref="P936:P937">+G936*(100+(67.5+14.5)/2-J936-K936)/100</f>
        <v>0.8877329999999999</v>
      </c>
      <c r="Q936" s="31">
        <f aca="true" t="shared" si="833" ref="Q936:Q937">+G936+(G936*0.5)*((67.5+14.5)/2-J936-K936)/100+(G936*0.5)*0.016</f>
        <v>0.8017778999999999</v>
      </c>
      <c r="R936" s="31">
        <f aca="true" t="shared" si="834" ref="R936:R937">+G936*(100+(40.7-J936-K936))/100</f>
        <v>0.8856193499999999</v>
      </c>
      <c r="S936" s="31">
        <f aca="true" t="shared" si="835" ref="S936:S937">+G936+(G936*0.5)*(88.9-J936-K936)/100+(G936*0.5)*0.016</f>
        <v>0.970517625</v>
      </c>
      <c r="T936" s="36">
        <f aca="true" t="shared" si="836" ref="T936:T937">+N936*50/100+O936*50/100</f>
        <v>0.7725390749999999</v>
      </c>
      <c r="U936" s="32"/>
      <c r="V936" s="32"/>
      <c r="W936" s="43"/>
      <c r="X936" s="43"/>
      <c r="Y936" s="43"/>
      <c r="Z936" s="43"/>
      <c r="AA936" s="43"/>
      <c r="AB936" s="44"/>
      <c r="AC936" s="43"/>
      <c r="AD936" s="43"/>
      <c r="AE936" s="45"/>
      <c r="AF936" s="45"/>
      <c r="AG936" s="45"/>
      <c r="AH936" s="45"/>
      <c r="AI936" s="45"/>
      <c r="AJ936" s="45"/>
      <c r="AK936" s="35"/>
      <c r="BR936" s="6"/>
    </row>
    <row r="937" spans="1:70" ht="38.25">
      <c r="A937" s="23"/>
      <c r="B937" s="23" t="s">
        <v>289</v>
      </c>
      <c r="C937" s="24" t="s">
        <v>1336</v>
      </c>
      <c r="D937" s="25" t="s">
        <v>52</v>
      </c>
      <c r="E937" s="26">
        <v>4.93</v>
      </c>
      <c r="F937" s="26">
        <v>5.1765</v>
      </c>
      <c r="G937" s="27">
        <v>5.69415</v>
      </c>
      <c r="H937" s="27">
        <v>6.2436354750000005</v>
      </c>
      <c r="I937" s="28" t="s">
        <v>100</v>
      </c>
      <c r="J937" s="29">
        <f t="shared" si="826"/>
        <v>5</v>
      </c>
      <c r="K937" s="29">
        <f t="shared" si="827"/>
        <v>9.999999999999986</v>
      </c>
      <c r="L937" s="30">
        <f t="shared" si="828"/>
        <v>6.3148123499999995</v>
      </c>
      <c r="M937" s="30">
        <f t="shared" si="829"/>
        <v>6.536884199999999</v>
      </c>
      <c r="N937" s="31">
        <f t="shared" si="830"/>
        <v>5.76817395</v>
      </c>
      <c r="O937" s="31">
        <f t="shared" si="831"/>
        <v>6.7190970000000005</v>
      </c>
      <c r="P937" s="31">
        <f t="shared" si="832"/>
        <v>7.1746289999999995</v>
      </c>
      <c r="Q937" s="31">
        <f t="shared" si="833"/>
        <v>6.4799427</v>
      </c>
      <c r="R937" s="31">
        <f t="shared" si="834"/>
        <v>7.157546550000001</v>
      </c>
      <c r="S937" s="31">
        <f t="shared" si="835"/>
        <v>7.843691624999999</v>
      </c>
      <c r="T937" s="36">
        <f t="shared" si="836"/>
        <v>6.2436354750000005</v>
      </c>
      <c r="U937" s="32"/>
      <c r="V937" s="32"/>
      <c r="W937" s="43"/>
      <c r="X937" s="43"/>
      <c r="Y937" s="43"/>
      <c r="Z937" s="43"/>
      <c r="AA937" s="43"/>
      <c r="AB937" s="44"/>
      <c r="AC937" s="43"/>
      <c r="AD937" s="43"/>
      <c r="AE937" s="45"/>
      <c r="AF937" s="45"/>
      <c r="AG937" s="45"/>
      <c r="AH937" s="45"/>
      <c r="AI937" s="45"/>
      <c r="AJ937" s="45"/>
      <c r="AK937" s="35"/>
      <c r="BR937" s="6"/>
    </row>
    <row r="938" spans="1:70" ht="12.75">
      <c r="A938" s="23"/>
      <c r="B938" s="23" t="s">
        <v>291</v>
      </c>
      <c r="C938" s="24" t="s">
        <v>1337</v>
      </c>
      <c r="D938" s="38"/>
      <c r="E938" s="26"/>
      <c r="F938" s="26"/>
      <c r="G938" s="27"/>
      <c r="H938" s="27"/>
      <c r="I938" s="18"/>
      <c r="J938" s="39"/>
      <c r="K938" s="39"/>
      <c r="L938" s="30"/>
      <c r="M938" s="30"/>
      <c r="N938" s="31"/>
      <c r="O938" s="31"/>
      <c r="P938" s="31"/>
      <c r="Q938" s="31"/>
      <c r="R938" s="31"/>
      <c r="S938" s="31"/>
      <c r="T938" s="19"/>
      <c r="U938" s="32"/>
      <c r="V938" s="32"/>
      <c r="W938" s="43"/>
      <c r="X938" s="43"/>
      <c r="Y938" s="43"/>
      <c r="Z938" s="43"/>
      <c r="AA938" s="43"/>
      <c r="AB938" s="44"/>
      <c r="AC938" s="43"/>
      <c r="AD938" s="43"/>
      <c r="AE938" s="45"/>
      <c r="AF938" s="45"/>
      <c r="AG938" s="45"/>
      <c r="AH938" s="45"/>
      <c r="AI938" s="45"/>
      <c r="AJ938" s="45"/>
      <c r="AK938" s="35"/>
      <c r="BR938" s="6"/>
    </row>
    <row r="939" spans="1:70" ht="25.5">
      <c r="A939" s="23"/>
      <c r="B939" s="23" t="s">
        <v>293</v>
      </c>
      <c r="C939" s="24" t="s">
        <v>1338</v>
      </c>
      <c r="D939" s="25" t="s">
        <v>52</v>
      </c>
      <c r="E939" s="26">
        <v>10.9</v>
      </c>
      <c r="F939" s="26">
        <v>11.445</v>
      </c>
      <c r="G939" s="27">
        <v>12.5895</v>
      </c>
      <c r="H939" s="27">
        <v>13.804386750000003</v>
      </c>
      <c r="I939" s="28" t="s">
        <v>100</v>
      </c>
      <c r="J939" s="29">
        <f>(F939/E939*100)-100</f>
        <v>5</v>
      </c>
      <c r="K939" s="29">
        <f>(G939/F939*100)-100</f>
        <v>9.999999999999986</v>
      </c>
      <c r="L939" s="30">
        <f>+G939*1.109</f>
        <v>13.961755499999999</v>
      </c>
      <c r="M939" s="30">
        <f>+G939*1.148</f>
        <v>14.452745999999998</v>
      </c>
      <c r="N939" s="31">
        <f>+G939*(100+(16.3-J939-K939))/100</f>
        <v>12.753163500000001</v>
      </c>
      <c r="O939" s="31">
        <f>+G939*(100+(33-J939-K939))/100</f>
        <v>14.855610000000002</v>
      </c>
      <c r="P939" s="31">
        <f>+G939*(100+(67.5+14.5)/2-J939-K939)/100</f>
        <v>15.862770000000001</v>
      </c>
      <c r="Q939" s="31">
        <f>+G939+(G939*0.5)*((67.5+14.5)/2-J939-K939)/100+(G939*0.5)*0.016</f>
        <v>14.326851</v>
      </c>
      <c r="R939" s="31">
        <f>+G939*(100+(40.7-J939-K939))/100</f>
        <v>15.8250015</v>
      </c>
      <c r="S939" s="31">
        <f>+G939+(G939*0.5)*(88.9-J939-K939)/100+(G939*0.5)*0.016</f>
        <v>17.34203625</v>
      </c>
      <c r="T939" s="36">
        <f>+N939*50/100+O939*50/100</f>
        <v>13.804386750000003</v>
      </c>
      <c r="U939" s="32"/>
      <c r="V939" s="32"/>
      <c r="W939" s="43"/>
      <c r="X939" s="43"/>
      <c r="Y939" s="43"/>
      <c r="Z939" s="43"/>
      <c r="AA939" s="43"/>
      <c r="AB939" s="44"/>
      <c r="AC939" s="43"/>
      <c r="AD939" s="43"/>
      <c r="AE939" s="45"/>
      <c r="AF939" s="45"/>
      <c r="AG939" s="45"/>
      <c r="AH939" s="45"/>
      <c r="AI939" s="45"/>
      <c r="AJ939" s="45"/>
      <c r="AK939" s="35"/>
      <c r="BR939" s="6"/>
    </row>
    <row r="940" spans="1:69" s="41" customFormat="1" ht="12.75">
      <c r="A940" s="23"/>
      <c r="B940" s="23" t="s">
        <v>295</v>
      </c>
      <c r="C940" s="24" t="s">
        <v>1339</v>
      </c>
      <c r="D940" s="38"/>
      <c r="E940" s="26"/>
      <c r="F940" s="26"/>
      <c r="G940" s="27"/>
      <c r="H940" s="27"/>
      <c r="I940" s="18"/>
      <c r="J940" s="39"/>
      <c r="K940" s="39"/>
      <c r="L940" s="30"/>
      <c r="M940" s="30"/>
      <c r="N940" s="31"/>
      <c r="O940" s="31"/>
      <c r="P940" s="31"/>
      <c r="Q940" s="31"/>
      <c r="R940" s="31"/>
      <c r="S940" s="31"/>
      <c r="T940" s="19"/>
      <c r="U940" s="32"/>
      <c r="V940" s="32"/>
      <c r="W940" s="43"/>
      <c r="X940" s="43"/>
      <c r="Y940" s="43"/>
      <c r="Z940" s="43"/>
      <c r="AA940" s="43"/>
      <c r="AB940" s="44"/>
      <c r="AC940" s="43"/>
      <c r="AD940" s="43"/>
      <c r="AE940" s="45"/>
      <c r="AF940" s="45"/>
      <c r="AG940" s="45"/>
      <c r="AH940" s="45"/>
      <c r="AI940" s="45"/>
      <c r="AJ940" s="45"/>
      <c r="AK940" s="35"/>
      <c r="AL940" s="8"/>
      <c r="AM940" s="8"/>
      <c r="AN940" s="8"/>
      <c r="AO940" s="8"/>
      <c r="AP940" s="8"/>
      <c r="AQ940" s="8"/>
      <c r="AR940" s="8"/>
      <c r="AS940" s="8"/>
      <c r="AT940" s="8"/>
      <c r="AU940" s="8"/>
      <c r="AV940" s="42"/>
      <c r="AW940" s="42"/>
      <c r="AX940" s="42"/>
      <c r="AY940" s="42"/>
      <c r="AZ940" s="42"/>
      <c r="BA940" s="42"/>
      <c r="BB940" s="42"/>
      <c r="BC940" s="42"/>
      <c r="BD940" s="42"/>
      <c r="BE940" s="42"/>
      <c r="BF940" s="42"/>
      <c r="BG940" s="42"/>
      <c r="BH940" s="42"/>
      <c r="BI940" s="42"/>
      <c r="BJ940" s="42"/>
      <c r="BK940" s="42"/>
      <c r="BL940" s="42"/>
      <c r="BM940" s="42"/>
      <c r="BN940" s="42"/>
      <c r="BO940" s="42"/>
      <c r="BP940" s="42"/>
      <c r="BQ940" s="42"/>
    </row>
    <row r="941" spans="1:69" s="41" customFormat="1" ht="38.25">
      <c r="A941" s="23"/>
      <c r="B941" s="23" t="s">
        <v>297</v>
      </c>
      <c r="C941" s="24" t="s">
        <v>1340</v>
      </c>
      <c r="D941" s="25" t="s">
        <v>52</v>
      </c>
      <c r="E941" s="26">
        <v>132.55</v>
      </c>
      <c r="F941" s="26">
        <v>139.1775</v>
      </c>
      <c r="G941" s="27">
        <v>153.09525</v>
      </c>
      <c r="H941" s="27">
        <v>174.2223945</v>
      </c>
      <c r="I941" s="28" t="s">
        <v>15</v>
      </c>
      <c r="J941" s="29">
        <f>(F941/E941*100)-100</f>
        <v>5</v>
      </c>
      <c r="K941" s="29">
        <f>(G941/F941*100)-100</f>
        <v>9.999999999999986</v>
      </c>
      <c r="L941" s="30">
        <f>+G941*1.109</f>
        <v>169.78263224999998</v>
      </c>
      <c r="M941" s="30">
        <f>+G941*1.148</f>
        <v>175.753347</v>
      </c>
      <c r="N941" s="30">
        <f>+G941*(100+(16.3-J941-K941))/100</f>
        <v>155.08548825000003</v>
      </c>
      <c r="O941" s="31">
        <f>+G941*(100+(33-J941-K941))/100</f>
        <v>180.65239499999998</v>
      </c>
      <c r="P941" s="31">
        <f>+G941*(100+(67.5+14.5)/2-J941-K941)/100</f>
        <v>192.90001500000002</v>
      </c>
      <c r="Q941" s="36">
        <f>+G941+(G941*0.5)*((67.5+14.5)/2-J941-K941)/100+(G941*0.5)*0.016</f>
        <v>174.2223945</v>
      </c>
      <c r="R941" s="31">
        <f>+G941*(100+(40.7-J941-K941))/100</f>
        <v>192.44072925</v>
      </c>
      <c r="S941" s="31">
        <f>+G941+(G941*0.5)*(88.9-J941-K941)/100+(G941*0.5)*0.016</f>
        <v>210.888706875</v>
      </c>
      <c r="T941" s="45"/>
      <c r="U941" s="32"/>
      <c r="V941" s="32"/>
      <c r="W941" s="43"/>
      <c r="X941" s="43"/>
      <c r="Y941" s="43"/>
      <c r="Z941" s="43"/>
      <c r="AA941" s="43"/>
      <c r="AB941" s="44"/>
      <c r="AC941" s="43"/>
      <c r="AD941" s="43"/>
      <c r="AE941" s="45"/>
      <c r="AF941" s="45"/>
      <c r="AG941" s="45"/>
      <c r="AH941" s="45"/>
      <c r="AI941" s="45"/>
      <c r="AJ941" s="45"/>
      <c r="AK941" s="35"/>
      <c r="AL941" s="8"/>
      <c r="AM941" s="8"/>
      <c r="AN941" s="8"/>
      <c r="AO941" s="8"/>
      <c r="AP941" s="8"/>
      <c r="AQ941" s="8"/>
      <c r="AR941" s="8"/>
      <c r="AS941" s="8"/>
      <c r="AT941" s="8"/>
      <c r="AU941" s="8"/>
      <c r="AV941" s="42"/>
      <c r="AW941" s="42"/>
      <c r="AX941" s="42"/>
      <c r="AY941" s="42"/>
      <c r="AZ941" s="42"/>
      <c r="BA941" s="42"/>
      <c r="BB941" s="42"/>
      <c r="BC941" s="42"/>
      <c r="BD941" s="42"/>
      <c r="BE941" s="42"/>
      <c r="BF941" s="42"/>
      <c r="BG941" s="42"/>
      <c r="BH941" s="42"/>
      <c r="BI941" s="42"/>
      <c r="BJ941" s="42"/>
      <c r="BK941" s="42"/>
      <c r="BL941" s="42"/>
      <c r="BM941" s="42"/>
      <c r="BN941" s="42"/>
      <c r="BO941" s="42"/>
      <c r="BP941" s="42"/>
      <c r="BQ941" s="42"/>
    </row>
    <row r="942" spans="1:70" ht="409.5">
      <c r="A942" s="23" t="s">
        <v>1341</v>
      </c>
      <c r="B942" s="23"/>
      <c r="C942" s="24" t="s">
        <v>1342</v>
      </c>
      <c r="D942" s="38"/>
      <c r="E942" s="26"/>
      <c r="F942" s="26"/>
      <c r="G942" s="27"/>
      <c r="H942" s="27"/>
      <c r="I942" s="18"/>
      <c r="J942" s="39"/>
      <c r="K942" s="39"/>
      <c r="L942" s="30"/>
      <c r="M942" s="30"/>
      <c r="N942" s="31"/>
      <c r="O942" s="31"/>
      <c r="P942" s="31"/>
      <c r="Q942" s="31"/>
      <c r="R942" s="31"/>
      <c r="S942" s="31"/>
      <c r="T942" s="19"/>
      <c r="U942" s="32"/>
      <c r="V942" s="32"/>
      <c r="W942" s="43"/>
      <c r="X942" s="43"/>
      <c r="Y942" s="43"/>
      <c r="Z942" s="43"/>
      <c r="AA942" s="43"/>
      <c r="AB942" s="44"/>
      <c r="AC942" s="43"/>
      <c r="AD942" s="43"/>
      <c r="AE942" s="45"/>
      <c r="AF942" s="45"/>
      <c r="AG942" s="45"/>
      <c r="AH942" s="45"/>
      <c r="AI942" s="45"/>
      <c r="AJ942" s="45"/>
      <c r="AK942" s="35" t="s">
        <v>1343</v>
      </c>
      <c r="AL942" s="42"/>
      <c r="AM942" s="42"/>
      <c r="AN942" s="42"/>
      <c r="AO942" s="42"/>
      <c r="AP942" s="42"/>
      <c r="AQ942" s="42"/>
      <c r="AR942" s="42"/>
      <c r="AS942" s="42"/>
      <c r="AT942" s="42"/>
      <c r="AU942" s="42"/>
      <c r="BR942" s="6"/>
    </row>
    <row r="943" spans="1:70" ht="12.75">
      <c r="A943" s="23"/>
      <c r="B943" s="23"/>
      <c r="C943" s="24" t="s">
        <v>1344</v>
      </c>
      <c r="D943" s="38"/>
      <c r="E943" s="26"/>
      <c r="F943" s="26"/>
      <c r="G943" s="27"/>
      <c r="H943" s="27"/>
      <c r="I943" s="18"/>
      <c r="J943" s="39"/>
      <c r="K943" s="39"/>
      <c r="L943" s="30"/>
      <c r="M943" s="30"/>
      <c r="N943" s="31"/>
      <c r="O943" s="31"/>
      <c r="P943" s="31"/>
      <c r="Q943" s="31"/>
      <c r="R943" s="31"/>
      <c r="S943" s="31"/>
      <c r="T943" s="19"/>
      <c r="U943" s="32"/>
      <c r="V943" s="32"/>
      <c r="W943" s="43"/>
      <c r="X943" s="43"/>
      <c r="Y943" s="43"/>
      <c r="Z943" s="43"/>
      <c r="AA943" s="43"/>
      <c r="AB943" s="44"/>
      <c r="AC943" s="43"/>
      <c r="AD943" s="43"/>
      <c r="AE943" s="45"/>
      <c r="AF943" s="45"/>
      <c r="AG943" s="45"/>
      <c r="AH943" s="45"/>
      <c r="AI943" s="45"/>
      <c r="AJ943" s="45"/>
      <c r="AK943" s="35"/>
      <c r="AL943" s="42"/>
      <c r="AM943" s="42"/>
      <c r="AN943" s="42"/>
      <c r="AO943" s="42"/>
      <c r="AP943" s="42"/>
      <c r="AQ943" s="42"/>
      <c r="AR943" s="42"/>
      <c r="AS943" s="42"/>
      <c r="AT943" s="42"/>
      <c r="AU943" s="42"/>
      <c r="BR943" s="6"/>
    </row>
    <row r="944" spans="1:70" ht="25.5">
      <c r="A944" s="23"/>
      <c r="B944" s="23" t="s">
        <v>24</v>
      </c>
      <c r="C944" s="24" t="s">
        <v>1345</v>
      </c>
      <c r="D944" s="38"/>
      <c r="E944" s="26"/>
      <c r="F944" s="26"/>
      <c r="G944" s="27"/>
      <c r="H944" s="27"/>
      <c r="I944" s="18"/>
      <c r="J944" s="39"/>
      <c r="K944" s="39"/>
      <c r="L944" s="30"/>
      <c r="M944" s="30"/>
      <c r="N944" s="31"/>
      <c r="O944" s="31"/>
      <c r="P944" s="31"/>
      <c r="Q944" s="31"/>
      <c r="R944" s="31"/>
      <c r="S944" s="31"/>
      <c r="T944" s="19"/>
      <c r="U944" s="32"/>
      <c r="V944" s="32"/>
      <c r="W944" s="43"/>
      <c r="X944" s="43"/>
      <c r="Y944" s="43"/>
      <c r="Z944" s="43"/>
      <c r="AA944" s="43"/>
      <c r="AB944" s="44"/>
      <c r="AC944" s="43"/>
      <c r="AD944" s="43"/>
      <c r="AE944" s="45"/>
      <c r="AF944" s="45"/>
      <c r="AG944" s="45"/>
      <c r="AH944" s="45"/>
      <c r="AI944" s="45"/>
      <c r="AJ944" s="45"/>
      <c r="AK944" s="35"/>
      <c r="BR944" s="6"/>
    </row>
    <row r="945" spans="1:70" ht="25.5">
      <c r="A945" s="23"/>
      <c r="B945" s="23" t="s">
        <v>27</v>
      </c>
      <c r="C945" s="24" t="s">
        <v>1346</v>
      </c>
      <c r="D945" s="25" t="s">
        <v>656</v>
      </c>
      <c r="E945" s="26">
        <v>265.19</v>
      </c>
      <c r="F945" s="26">
        <v>278.4495</v>
      </c>
      <c r="G945" s="27">
        <v>306.29445</v>
      </c>
      <c r="H945" s="27">
        <v>348.5630841</v>
      </c>
      <c r="I945" s="28" t="s">
        <v>15</v>
      </c>
      <c r="J945" s="29">
        <f aca="true" t="shared" si="837" ref="J945:J947">(F945/E945*100)-100</f>
        <v>5</v>
      </c>
      <c r="K945" s="29">
        <f aca="true" t="shared" si="838" ref="K945:K947">(G945/F945*100)-100</f>
        <v>9.999999999999986</v>
      </c>
      <c r="L945" s="30">
        <f aca="true" t="shared" si="839" ref="L945:L947">+G945*1.109</f>
        <v>339.68054505</v>
      </c>
      <c r="M945" s="30">
        <f aca="true" t="shared" si="840" ref="M945:M947">+G945*1.148</f>
        <v>351.6260285999999</v>
      </c>
      <c r="N945" s="30">
        <f aca="true" t="shared" si="841" ref="N945:N947">+G945*(100+(16.3-J945-K945))/100</f>
        <v>310.27627785</v>
      </c>
      <c r="O945" s="31">
        <f aca="true" t="shared" si="842" ref="O945:O947">+G945*(100+(33-J945-K945))/100</f>
        <v>361.427451</v>
      </c>
      <c r="P945" s="31">
        <f aca="true" t="shared" si="843" ref="P945:P947">+G945*(100+(67.5+14.5)/2-J945-K945)/100</f>
        <v>385.931007</v>
      </c>
      <c r="Q945" s="36">
        <f aca="true" t="shared" si="844" ref="Q945:Q947">+G945+(G945*0.5)*((67.5+14.5)/2-J945-K945)/100+(G945*0.5)*0.016</f>
        <v>348.5630841</v>
      </c>
      <c r="R945" s="31">
        <f aca="true" t="shared" si="845" ref="R945:R947">+G945*(100+(40.7-J945-K945))/100</f>
        <v>385.0121236500001</v>
      </c>
      <c r="S945" s="31">
        <f aca="true" t="shared" si="846" ref="S945:S947">+G945+(G945*0.5)*(88.9-J945-K945)/100+(G945*0.5)*0.016</f>
        <v>421.92060487500004</v>
      </c>
      <c r="T945" s="45"/>
      <c r="U945" s="32"/>
      <c r="V945" s="32"/>
      <c r="W945" s="43"/>
      <c r="X945" s="43"/>
      <c r="Y945" s="43"/>
      <c r="Z945" s="43"/>
      <c r="AA945" s="43"/>
      <c r="AB945" s="44"/>
      <c r="AC945" s="43"/>
      <c r="AD945" s="43"/>
      <c r="AE945" s="45"/>
      <c r="AF945" s="45"/>
      <c r="AG945" s="45"/>
      <c r="AH945" s="45"/>
      <c r="AI945" s="45"/>
      <c r="AJ945" s="45"/>
      <c r="AK945" s="35"/>
      <c r="BR945" s="6"/>
    </row>
    <row r="946" spans="1:70" ht="12.75">
      <c r="A946" s="23"/>
      <c r="B946" s="23" t="s">
        <v>29</v>
      </c>
      <c r="C946" s="24" t="s">
        <v>1347</v>
      </c>
      <c r="D946" s="25" t="s">
        <v>656</v>
      </c>
      <c r="E946" s="26">
        <v>571.2</v>
      </c>
      <c r="F946" s="26">
        <v>599.76</v>
      </c>
      <c r="G946" s="27">
        <v>659.736</v>
      </c>
      <c r="H946" s="27">
        <v>750.7795679999999</v>
      </c>
      <c r="I946" s="28" t="s">
        <v>15</v>
      </c>
      <c r="J946" s="29">
        <f t="shared" si="837"/>
        <v>4.999999999999986</v>
      </c>
      <c r="K946" s="29">
        <f t="shared" si="838"/>
        <v>10.000000000000014</v>
      </c>
      <c r="L946" s="30">
        <f t="shared" si="839"/>
        <v>731.6472239999999</v>
      </c>
      <c r="M946" s="30">
        <f t="shared" si="840"/>
        <v>757.3769279999999</v>
      </c>
      <c r="N946" s="30">
        <f t="shared" si="841"/>
        <v>668.312568</v>
      </c>
      <c r="O946" s="31">
        <f t="shared" si="842"/>
        <v>778.48848</v>
      </c>
      <c r="P946" s="31">
        <f t="shared" si="843"/>
        <v>831.2673599999999</v>
      </c>
      <c r="Q946" s="36">
        <f t="shared" si="844"/>
        <v>750.7795679999999</v>
      </c>
      <c r="R946" s="31">
        <f t="shared" si="845"/>
        <v>829.288152</v>
      </c>
      <c r="S946" s="31">
        <f t="shared" si="846"/>
        <v>908.78634</v>
      </c>
      <c r="T946" s="45"/>
      <c r="U946" s="32"/>
      <c r="V946" s="32"/>
      <c r="W946" s="43"/>
      <c r="X946" s="43"/>
      <c r="Y946" s="43"/>
      <c r="Z946" s="43"/>
      <c r="AA946" s="43"/>
      <c r="AB946" s="44"/>
      <c r="AC946" s="43"/>
      <c r="AD946" s="43"/>
      <c r="AE946" s="45"/>
      <c r="AF946" s="45"/>
      <c r="AG946" s="45"/>
      <c r="AH946" s="45"/>
      <c r="AI946" s="45"/>
      <c r="AJ946" s="45"/>
      <c r="AK946" s="35"/>
      <c r="BR946" s="6"/>
    </row>
    <row r="947" spans="1:70" ht="12.75">
      <c r="A947" s="23"/>
      <c r="B947" s="23" t="s">
        <v>31</v>
      </c>
      <c r="C947" s="24" t="s">
        <v>1348</v>
      </c>
      <c r="D947" s="25" t="s">
        <v>656</v>
      </c>
      <c r="E947" s="26">
        <v>948.6</v>
      </c>
      <c r="F947" s="26">
        <v>996.03</v>
      </c>
      <c r="G947" s="27">
        <v>1095.633</v>
      </c>
      <c r="H947" s="27">
        <v>1246.830354</v>
      </c>
      <c r="I947" s="28" t="s">
        <v>15</v>
      </c>
      <c r="J947" s="29">
        <f t="shared" si="837"/>
        <v>5</v>
      </c>
      <c r="K947" s="29">
        <f t="shared" si="838"/>
        <v>10.000000000000014</v>
      </c>
      <c r="L947" s="30">
        <f t="shared" si="839"/>
        <v>1215.0569970000001</v>
      </c>
      <c r="M947" s="30">
        <f t="shared" si="840"/>
        <v>1257.786684</v>
      </c>
      <c r="N947" s="30">
        <f t="shared" si="841"/>
        <v>1109.876229</v>
      </c>
      <c r="O947" s="31">
        <f t="shared" si="842"/>
        <v>1292.84694</v>
      </c>
      <c r="P947" s="31">
        <f t="shared" si="843"/>
        <v>1380.49758</v>
      </c>
      <c r="Q947" s="36">
        <f t="shared" si="844"/>
        <v>1246.830354</v>
      </c>
      <c r="R947" s="31">
        <f t="shared" si="845"/>
        <v>1377.210681</v>
      </c>
      <c r="S947" s="31">
        <f t="shared" si="846"/>
        <v>1509.2344575</v>
      </c>
      <c r="T947" s="45"/>
      <c r="U947" s="32"/>
      <c r="V947" s="32"/>
      <c r="W947" s="43"/>
      <c r="X947" s="43"/>
      <c r="Y947" s="43"/>
      <c r="Z947" s="43"/>
      <c r="AA947" s="43"/>
      <c r="AB947" s="44"/>
      <c r="AC947" s="43"/>
      <c r="AD947" s="43"/>
      <c r="AE947" s="45"/>
      <c r="AF947" s="45"/>
      <c r="AG947" s="45"/>
      <c r="AH947" s="45"/>
      <c r="AI947" s="45"/>
      <c r="AJ947" s="45"/>
      <c r="AK947" s="35"/>
      <c r="BR947" s="6"/>
    </row>
    <row r="948" spans="1:70" ht="165.75">
      <c r="A948" s="23"/>
      <c r="B948" s="23" t="s">
        <v>34</v>
      </c>
      <c r="C948" s="24" t="s">
        <v>1349</v>
      </c>
      <c r="D948" s="38"/>
      <c r="E948" s="26"/>
      <c r="F948" s="26"/>
      <c r="G948" s="27"/>
      <c r="H948" s="27"/>
      <c r="I948" s="18"/>
      <c r="J948" s="39"/>
      <c r="K948" s="39"/>
      <c r="L948" s="30"/>
      <c r="M948" s="30"/>
      <c r="N948" s="31"/>
      <c r="O948" s="31"/>
      <c r="P948" s="31"/>
      <c r="Q948" s="31"/>
      <c r="R948" s="31"/>
      <c r="S948" s="31"/>
      <c r="T948" s="19"/>
      <c r="U948" s="32" t="s">
        <v>22</v>
      </c>
      <c r="V948" s="32"/>
      <c r="W948" s="43"/>
      <c r="X948" s="43"/>
      <c r="Y948" s="43"/>
      <c r="Z948" s="43"/>
      <c r="AA948" s="43"/>
      <c r="AB948" s="44"/>
      <c r="AC948" s="43"/>
      <c r="AD948" s="43"/>
      <c r="AE948" s="45"/>
      <c r="AF948" s="45"/>
      <c r="AG948" s="45"/>
      <c r="AH948" s="45"/>
      <c r="AI948" s="45"/>
      <c r="AJ948" s="45"/>
      <c r="AK948" s="35" t="s">
        <v>1350</v>
      </c>
      <c r="BR948" s="6"/>
    </row>
    <row r="949" spans="1:70" ht="12.75">
      <c r="A949" s="23"/>
      <c r="B949" s="23" t="s">
        <v>36</v>
      </c>
      <c r="C949" s="24" t="s">
        <v>1351</v>
      </c>
      <c r="D949" s="25" t="s">
        <v>656</v>
      </c>
      <c r="E949" s="26">
        <v>1224.01</v>
      </c>
      <c r="F949" s="26">
        <v>1285.2105</v>
      </c>
      <c r="G949" s="27">
        <v>1413.73155</v>
      </c>
      <c r="H949" s="27">
        <v>1608.8265038999998</v>
      </c>
      <c r="I949" s="28" t="s">
        <v>15</v>
      </c>
      <c r="J949" s="29">
        <f aca="true" t="shared" si="847" ref="J949:J953">(F949/E949*100)-100</f>
        <v>5</v>
      </c>
      <c r="K949" s="29">
        <f aca="true" t="shared" si="848" ref="K949:K953">(G949/F949*100)-100</f>
        <v>10.000000000000014</v>
      </c>
      <c r="L949" s="30">
        <f aca="true" t="shared" si="849" ref="L949:L953">+G949*1.109</f>
        <v>1567.82828895</v>
      </c>
      <c r="M949" s="30">
        <f aca="true" t="shared" si="850" ref="M949:M953">+G949*1.148</f>
        <v>1622.9638194</v>
      </c>
      <c r="N949" s="30">
        <f aca="true" t="shared" si="851" ref="N949:N953">+G949*(100+(16.3-J949-K949))/100</f>
        <v>1432.1100601499995</v>
      </c>
      <c r="O949" s="31">
        <f aca="true" t="shared" si="852" ref="O949:O953">+G949*(100+(33-J949-K949))/100</f>
        <v>1668.2032289999997</v>
      </c>
      <c r="P949" s="31">
        <f aca="true" t="shared" si="853" ref="P949:P953">+G949*(100+(67.5+14.5)/2-J949-K949)/100</f>
        <v>1781.3017529999997</v>
      </c>
      <c r="Q949" s="36">
        <f aca="true" t="shared" si="854" ref="Q949:Q953">+G949+(G949*0.5)*((67.5+14.5)/2-J949-K949)/100+(G949*0.5)*0.016</f>
        <v>1608.8265038999998</v>
      </c>
      <c r="R949" s="31">
        <f aca="true" t="shared" si="855" ref="R949:R953">+G949*(100+(40.7-J949-K949))/100</f>
        <v>1777.0605583499998</v>
      </c>
      <c r="S949" s="31">
        <f aca="true" t="shared" si="856" ref="S949:S953">+G949+(G949*0.5)*(88.9-J949-K949)/100+(G949*0.5)*0.016</f>
        <v>1947.415210125</v>
      </c>
      <c r="T949" s="45"/>
      <c r="U949" s="32"/>
      <c r="V949" s="32"/>
      <c r="W949" s="43"/>
      <c r="X949" s="43"/>
      <c r="Y949" s="43"/>
      <c r="Z949" s="43"/>
      <c r="AA949" s="43"/>
      <c r="AB949" s="44"/>
      <c r="AC949" s="43"/>
      <c r="AD949" s="43"/>
      <c r="AE949" s="45"/>
      <c r="AF949" s="45"/>
      <c r="AG949" s="45"/>
      <c r="AH949" s="45"/>
      <c r="AI949" s="45"/>
      <c r="AJ949" s="45"/>
      <c r="AK949" s="35"/>
      <c r="BR949" s="6"/>
    </row>
    <row r="950" spans="1:70" ht="12.75">
      <c r="A950" s="23"/>
      <c r="B950" s="23" t="s">
        <v>38</v>
      </c>
      <c r="C950" s="24" t="s">
        <v>1352</v>
      </c>
      <c r="D950" s="25" t="s">
        <v>656</v>
      </c>
      <c r="E950" s="26">
        <v>1662.6</v>
      </c>
      <c r="F950" s="26">
        <v>1745.73</v>
      </c>
      <c r="G950" s="27">
        <v>1920.303</v>
      </c>
      <c r="H950" s="27">
        <v>2185.304814</v>
      </c>
      <c r="I950" s="28" t="s">
        <v>15</v>
      </c>
      <c r="J950" s="29">
        <f t="shared" si="847"/>
        <v>5</v>
      </c>
      <c r="K950" s="29">
        <f t="shared" si="848"/>
        <v>10.000000000000014</v>
      </c>
      <c r="L950" s="30">
        <f t="shared" si="849"/>
        <v>2129.616027</v>
      </c>
      <c r="M950" s="30">
        <f t="shared" si="850"/>
        <v>2204.5078439999997</v>
      </c>
      <c r="N950" s="30">
        <f t="shared" si="851"/>
        <v>1945.2669389999999</v>
      </c>
      <c r="O950" s="31">
        <f t="shared" si="852"/>
        <v>2265.95754</v>
      </c>
      <c r="P950" s="31">
        <f t="shared" si="853"/>
        <v>2419.58178</v>
      </c>
      <c r="Q950" s="36">
        <f t="shared" si="854"/>
        <v>2185.304814</v>
      </c>
      <c r="R950" s="31">
        <f t="shared" si="855"/>
        <v>2413.820871</v>
      </c>
      <c r="S950" s="31">
        <f t="shared" si="856"/>
        <v>2645.2173825</v>
      </c>
      <c r="T950" s="45"/>
      <c r="U950" s="32"/>
      <c r="V950" s="32"/>
      <c r="W950" s="43"/>
      <c r="X950" s="43"/>
      <c r="Y950" s="43"/>
      <c r="Z950" s="43"/>
      <c r="AA950" s="43"/>
      <c r="AB950" s="44"/>
      <c r="AC950" s="43"/>
      <c r="AD950" s="43"/>
      <c r="AE950" s="45"/>
      <c r="AF950" s="45"/>
      <c r="AG950" s="45"/>
      <c r="AH950" s="45"/>
      <c r="AI950" s="45"/>
      <c r="AJ950" s="45"/>
      <c r="AK950" s="35"/>
      <c r="BR950" s="6"/>
    </row>
    <row r="951" spans="1:70" ht="12.75">
      <c r="A951" s="23"/>
      <c r="B951" s="23" t="s">
        <v>40</v>
      </c>
      <c r="C951" s="24" t="s">
        <v>1353</v>
      </c>
      <c r="D951" s="25" t="s">
        <v>656</v>
      </c>
      <c r="E951" s="26">
        <v>2091</v>
      </c>
      <c r="F951" s="26">
        <v>2195.55</v>
      </c>
      <c r="G951" s="27">
        <v>2415.105</v>
      </c>
      <c r="H951" s="27">
        <v>2748.38949</v>
      </c>
      <c r="I951" s="28" t="s">
        <v>15</v>
      </c>
      <c r="J951" s="29">
        <f t="shared" si="847"/>
        <v>5</v>
      </c>
      <c r="K951" s="29">
        <f t="shared" si="848"/>
        <v>9.999999999999986</v>
      </c>
      <c r="L951" s="30">
        <f t="shared" si="849"/>
        <v>2678.351445</v>
      </c>
      <c r="M951" s="30">
        <f t="shared" si="850"/>
        <v>2772.54054</v>
      </c>
      <c r="N951" s="30">
        <f t="shared" si="851"/>
        <v>2446.501365</v>
      </c>
      <c r="O951" s="31">
        <f t="shared" si="852"/>
        <v>2849.8239000000003</v>
      </c>
      <c r="P951" s="31">
        <f t="shared" si="853"/>
        <v>3043.0323000000003</v>
      </c>
      <c r="Q951" s="36">
        <f t="shared" si="854"/>
        <v>2748.38949</v>
      </c>
      <c r="R951" s="31">
        <f t="shared" si="855"/>
        <v>3035.7869850000006</v>
      </c>
      <c r="S951" s="31">
        <f t="shared" si="856"/>
        <v>3326.8071375</v>
      </c>
      <c r="T951" s="45"/>
      <c r="U951" s="32"/>
      <c r="V951" s="32"/>
      <c r="W951" s="43"/>
      <c r="X951" s="43"/>
      <c r="Y951" s="43"/>
      <c r="Z951" s="43"/>
      <c r="AA951" s="43"/>
      <c r="AB951" s="44"/>
      <c r="AC951" s="43"/>
      <c r="AD951" s="43"/>
      <c r="AE951" s="45"/>
      <c r="AF951" s="45"/>
      <c r="AG951" s="45"/>
      <c r="AH951" s="45"/>
      <c r="AI951" s="45"/>
      <c r="AJ951" s="45"/>
      <c r="AK951" s="35"/>
      <c r="BR951" s="6"/>
    </row>
    <row r="952" spans="1:70" ht="12.75">
      <c r="A952" s="23"/>
      <c r="B952" s="23" t="s">
        <v>104</v>
      </c>
      <c r="C952" s="24" t="s">
        <v>1354</v>
      </c>
      <c r="D952" s="25" t="s">
        <v>656</v>
      </c>
      <c r="E952" s="26">
        <v>2550</v>
      </c>
      <c r="F952" s="26">
        <v>2677.5</v>
      </c>
      <c r="G952" s="27">
        <v>2945.25</v>
      </c>
      <c r="H952" s="27">
        <v>3351.6944999999996</v>
      </c>
      <c r="I952" s="28" t="s">
        <v>15</v>
      </c>
      <c r="J952" s="29">
        <f t="shared" si="847"/>
        <v>5</v>
      </c>
      <c r="K952" s="29">
        <f t="shared" si="848"/>
        <v>10.000000000000014</v>
      </c>
      <c r="L952" s="30">
        <f t="shared" si="849"/>
        <v>3266.2822499999997</v>
      </c>
      <c r="M952" s="30">
        <f t="shared" si="850"/>
        <v>3381.147</v>
      </c>
      <c r="N952" s="30">
        <f t="shared" si="851"/>
        <v>2983.5382499999996</v>
      </c>
      <c r="O952" s="31">
        <f t="shared" si="852"/>
        <v>3475.3949999999995</v>
      </c>
      <c r="P952" s="31">
        <f t="shared" si="853"/>
        <v>3711.0149999999994</v>
      </c>
      <c r="Q952" s="36">
        <f t="shared" si="854"/>
        <v>3351.6944999999996</v>
      </c>
      <c r="R952" s="31">
        <f t="shared" si="855"/>
        <v>3702.1792499999997</v>
      </c>
      <c r="S952" s="31">
        <f t="shared" si="856"/>
        <v>4057.081875</v>
      </c>
      <c r="T952" s="45"/>
      <c r="U952" s="32"/>
      <c r="V952" s="32"/>
      <c r="W952" s="43"/>
      <c r="X952" s="43"/>
      <c r="Y952" s="43"/>
      <c r="Z952" s="43"/>
      <c r="AA952" s="43"/>
      <c r="AB952" s="44"/>
      <c r="AC952" s="43"/>
      <c r="AD952" s="43"/>
      <c r="AE952" s="45"/>
      <c r="AF952" s="45"/>
      <c r="AG952" s="45"/>
      <c r="AH952" s="45"/>
      <c r="AI952" s="45"/>
      <c r="AJ952" s="45"/>
      <c r="AK952" s="35"/>
      <c r="BR952" s="6"/>
    </row>
    <row r="953" spans="1:70" ht="12.75">
      <c r="A953" s="23"/>
      <c r="B953" s="23" t="s">
        <v>106</v>
      </c>
      <c r="C953" s="24" t="s">
        <v>1355</v>
      </c>
      <c r="D953" s="25" t="s">
        <v>656</v>
      </c>
      <c r="E953" s="26">
        <v>3060</v>
      </c>
      <c r="F953" s="26">
        <v>3213</v>
      </c>
      <c r="G953" s="27">
        <v>3534.3</v>
      </c>
      <c r="H953" s="27">
        <v>4022.0334</v>
      </c>
      <c r="I953" s="28" t="s">
        <v>15</v>
      </c>
      <c r="J953" s="29">
        <f t="shared" si="847"/>
        <v>5</v>
      </c>
      <c r="K953" s="29">
        <f t="shared" si="848"/>
        <v>10.000000000000014</v>
      </c>
      <c r="L953" s="30">
        <f t="shared" si="849"/>
        <v>3919.5387</v>
      </c>
      <c r="M953" s="30">
        <f t="shared" si="850"/>
        <v>4057.3764</v>
      </c>
      <c r="N953" s="30">
        <f t="shared" si="851"/>
        <v>3580.2459</v>
      </c>
      <c r="O953" s="31">
        <f t="shared" si="852"/>
        <v>4170.473999999999</v>
      </c>
      <c r="P953" s="31">
        <f t="shared" si="853"/>
        <v>4453.218</v>
      </c>
      <c r="Q953" s="36">
        <f t="shared" si="854"/>
        <v>4022.0334</v>
      </c>
      <c r="R953" s="31">
        <f t="shared" si="855"/>
        <v>4442.6151</v>
      </c>
      <c r="S953" s="31">
        <f t="shared" si="856"/>
        <v>4868.498250000001</v>
      </c>
      <c r="T953" s="45"/>
      <c r="U953" s="32"/>
      <c r="V953" s="32"/>
      <c r="W953" s="43"/>
      <c r="X953" s="43"/>
      <c r="Y953" s="43"/>
      <c r="Z953" s="43"/>
      <c r="AA953" s="43"/>
      <c r="AB953" s="44"/>
      <c r="AC953" s="43"/>
      <c r="AD953" s="43"/>
      <c r="AE953" s="45"/>
      <c r="AF953" s="45"/>
      <c r="AG953" s="45"/>
      <c r="AH953" s="45"/>
      <c r="AI953" s="45"/>
      <c r="AJ953" s="45"/>
      <c r="AK953" s="35"/>
      <c r="BR953" s="6"/>
    </row>
    <row r="954" spans="1:70" ht="12.75">
      <c r="A954" s="23"/>
      <c r="B954" s="23"/>
      <c r="C954" s="24" t="s">
        <v>1356</v>
      </c>
      <c r="D954" s="38"/>
      <c r="E954" s="26"/>
      <c r="F954" s="26"/>
      <c r="G954" s="27"/>
      <c r="H954" s="27"/>
      <c r="I954" s="18"/>
      <c r="J954" s="39"/>
      <c r="K954" s="39"/>
      <c r="L954" s="30"/>
      <c r="M954" s="30"/>
      <c r="N954" s="31"/>
      <c r="O954" s="31"/>
      <c r="P954" s="31"/>
      <c r="Q954" s="31"/>
      <c r="R954" s="31"/>
      <c r="S954" s="31"/>
      <c r="T954" s="19"/>
      <c r="U954" s="32"/>
      <c r="V954" s="32"/>
      <c r="W954" s="43"/>
      <c r="X954" s="43"/>
      <c r="Y954" s="43"/>
      <c r="Z954" s="43"/>
      <c r="AA954" s="43"/>
      <c r="AB954" s="44"/>
      <c r="AC954" s="43"/>
      <c r="AD954" s="43"/>
      <c r="AE954" s="45"/>
      <c r="AF954" s="45"/>
      <c r="AG954" s="45"/>
      <c r="AH954" s="45"/>
      <c r="AI954" s="45"/>
      <c r="AJ954" s="45"/>
      <c r="AK954" s="35"/>
      <c r="BR954" s="6"/>
    </row>
    <row r="955" spans="1:70" ht="89.25">
      <c r="A955" s="23"/>
      <c r="B955" s="23" t="s">
        <v>43</v>
      </c>
      <c r="C955" s="24" t="s">
        <v>1357</v>
      </c>
      <c r="D955" s="38"/>
      <c r="E955" s="26"/>
      <c r="F955" s="26"/>
      <c r="G955" s="27"/>
      <c r="H955" s="27"/>
      <c r="I955" s="18"/>
      <c r="J955" s="39"/>
      <c r="K955" s="39"/>
      <c r="L955" s="30"/>
      <c r="M955" s="30"/>
      <c r="N955" s="31"/>
      <c r="O955" s="31"/>
      <c r="P955" s="31"/>
      <c r="Q955" s="31"/>
      <c r="R955" s="31"/>
      <c r="S955" s="31"/>
      <c r="T955" s="19"/>
      <c r="U955" s="32"/>
      <c r="V955" s="32"/>
      <c r="W955" s="43"/>
      <c r="X955" s="43"/>
      <c r="Y955" s="43"/>
      <c r="Z955" s="43"/>
      <c r="AA955" s="43"/>
      <c r="AB955" s="44"/>
      <c r="AC955" s="43"/>
      <c r="AD955" s="43"/>
      <c r="AE955" s="45"/>
      <c r="AF955" s="45"/>
      <c r="AG955" s="45"/>
      <c r="AH955" s="45"/>
      <c r="AI955" s="45"/>
      <c r="AJ955" s="45"/>
      <c r="AK955" s="35" t="s">
        <v>1358</v>
      </c>
      <c r="BR955" s="6"/>
    </row>
    <row r="956" spans="1:70" ht="12.75">
      <c r="A956" s="23"/>
      <c r="B956" s="23" t="s">
        <v>45</v>
      </c>
      <c r="C956" s="24" t="s">
        <v>1359</v>
      </c>
      <c r="D956" s="25" t="s">
        <v>656</v>
      </c>
      <c r="E956" s="26">
        <v>7272.59</v>
      </c>
      <c r="F956" s="26">
        <v>7636.2195</v>
      </c>
      <c r="G956" s="27">
        <v>8399.84145</v>
      </c>
      <c r="H956" s="27">
        <v>9559.0195701</v>
      </c>
      <c r="I956" s="28" t="s">
        <v>15</v>
      </c>
      <c r="J956" s="29">
        <f aca="true" t="shared" si="857" ref="J956:J963">(F956/E956*100)-100</f>
        <v>5</v>
      </c>
      <c r="K956" s="29">
        <f aca="true" t="shared" si="858" ref="K956:K963">(G956/F956*100)-100</f>
        <v>9.999999999999986</v>
      </c>
      <c r="L956" s="30">
        <f aca="true" t="shared" si="859" ref="L956:L963">+G956*1.109</f>
        <v>9315.42416805</v>
      </c>
      <c r="M956" s="30">
        <f aca="true" t="shared" si="860" ref="M956:M963">+G956*1.148</f>
        <v>9643.0179846</v>
      </c>
      <c r="N956" s="30">
        <f aca="true" t="shared" si="861" ref="N956:N963">+G956*(100+(16.3-J956-K956))/100</f>
        <v>8509.03938885</v>
      </c>
      <c r="O956" s="31">
        <f aca="true" t="shared" si="862" ref="O956:O963">+G956*(100+(33-J956-K956))/100</f>
        <v>9911.812911</v>
      </c>
      <c r="P956" s="31">
        <f aca="true" t="shared" si="863" ref="P956:P963">+G956*(100+(67.5+14.5)/2-J956-K956)/100</f>
        <v>10583.800227000002</v>
      </c>
      <c r="Q956" s="36">
        <f aca="true" t="shared" si="864" ref="Q956:Q963">+G956+(G956*0.5)*((67.5+14.5)/2-J956-K956)/100+(G956*0.5)*0.016</f>
        <v>9559.0195701</v>
      </c>
      <c r="R956" s="31">
        <f aca="true" t="shared" si="865" ref="R956:R963">+G956*(100+(40.7-J956-K956))/100</f>
        <v>10558.600702650003</v>
      </c>
      <c r="S956" s="31">
        <f aca="true" t="shared" si="866" ref="S956:S963">+G956+(G956*0.5)*(88.9-J956-K956)/100+(G956*0.5)*0.016</f>
        <v>11570.781597375</v>
      </c>
      <c r="T956" s="45"/>
      <c r="U956" s="32"/>
      <c r="V956" s="32"/>
      <c r="W956" s="43"/>
      <c r="X956" s="43"/>
      <c r="Y956" s="43"/>
      <c r="Z956" s="43"/>
      <c r="AA956" s="43"/>
      <c r="AB956" s="44"/>
      <c r="AC956" s="43"/>
      <c r="AD956" s="43"/>
      <c r="AE956" s="45"/>
      <c r="AF956" s="45"/>
      <c r="AG956" s="45"/>
      <c r="AH956" s="45"/>
      <c r="AI956" s="45"/>
      <c r="AJ956" s="45"/>
      <c r="AK956" s="35"/>
      <c r="BR956" s="6"/>
    </row>
    <row r="957" spans="1:70" ht="12.75">
      <c r="A957" s="23"/>
      <c r="B957" s="23" t="s">
        <v>47</v>
      </c>
      <c r="C957" s="24" t="s">
        <v>1360</v>
      </c>
      <c r="D957" s="25" t="s">
        <v>656</v>
      </c>
      <c r="E957" s="26">
        <v>14535</v>
      </c>
      <c r="F957" s="26">
        <v>15261.75</v>
      </c>
      <c r="G957" s="27">
        <v>16787.925</v>
      </c>
      <c r="H957" s="27">
        <v>19104.65865</v>
      </c>
      <c r="I957" s="28" t="s">
        <v>15</v>
      </c>
      <c r="J957" s="29">
        <f t="shared" si="857"/>
        <v>5</v>
      </c>
      <c r="K957" s="29">
        <f t="shared" si="858"/>
        <v>9.999999999999986</v>
      </c>
      <c r="L957" s="30">
        <f t="shared" si="859"/>
        <v>18617.808825</v>
      </c>
      <c r="M957" s="30">
        <f t="shared" si="860"/>
        <v>19272.5379</v>
      </c>
      <c r="N957" s="30">
        <f t="shared" si="861"/>
        <v>17006.168025000003</v>
      </c>
      <c r="O957" s="31">
        <f t="shared" si="862"/>
        <v>19809.751500000002</v>
      </c>
      <c r="P957" s="31">
        <f t="shared" si="863"/>
        <v>21152.7855</v>
      </c>
      <c r="Q957" s="36">
        <f t="shared" si="864"/>
        <v>19104.65865</v>
      </c>
      <c r="R957" s="31">
        <f t="shared" si="865"/>
        <v>21102.421725000004</v>
      </c>
      <c r="S957" s="31">
        <f t="shared" si="866"/>
        <v>23125.3666875</v>
      </c>
      <c r="T957" s="45"/>
      <c r="U957" s="32"/>
      <c r="V957" s="32"/>
      <c r="W957" s="43"/>
      <c r="X957" s="43"/>
      <c r="Y957" s="43"/>
      <c r="Z957" s="43"/>
      <c r="AA957" s="43"/>
      <c r="AB957" s="44"/>
      <c r="AC957" s="43"/>
      <c r="AD957" s="43"/>
      <c r="AE957" s="45"/>
      <c r="AF957" s="45"/>
      <c r="AG957" s="45"/>
      <c r="AH957" s="45"/>
      <c r="AI957" s="45"/>
      <c r="AJ957" s="45"/>
      <c r="AK957" s="35"/>
      <c r="BR957" s="6"/>
    </row>
    <row r="958" spans="1:70" ht="12.75">
      <c r="A958" s="23"/>
      <c r="B958" s="23" t="s">
        <v>689</v>
      </c>
      <c r="C958" s="24" t="s">
        <v>1361</v>
      </c>
      <c r="D958" s="25" t="s">
        <v>656</v>
      </c>
      <c r="E958" s="26">
        <v>3029.4</v>
      </c>
      <c r="F958" s="26">
        <v>3180.87</v>
      </c>
      <c r="G958" s="27">
        <v>3498.957</v>
      </c>
      <c r="H958" s="27">
        <v>3981.813066</v>
      </c>
      <c r="I958" s="28" t="s">
        <v>15</v>
      </c>
      <c r="J958" s="29">
        <f t="shared" si="857"/>
        <v>4.999999999999986</v>
      </c>
      <c r="K958" s="29">
        <f t="shared" si="858"/>
        <v>10.000000000000014</v>
      </c>
      <c r="L958" s="30">
        <f t="shared" si="859"/>
        <v>3880.343313</v>
      </c>
      <c r="M958" s="30">
        <f t="shared" si="860"/>
        <v>4016.8026359999994</v>
      </c>
      <c r="N958" s="30">
        <f t="shared" si="861"/>
        <v>3544.443441</v>
      </c>
      <c r="O958" s="31">
        <f t="shared" si="862"/>
        <v>4128.76926</v>
      </c>
      <c r="P958" s="31">
        <f t="shared" si="863"/>
        <v>4408.68582</v>
      </c>
      <c r="Q958" s="36">
        <f t="shared" si="864"/>
        <v>3981.813066</v>
      </c>
      <c r="R958" s="31">
        <f t="shared" si="865"/>
        <v>4398.188949</v>
      </c>
      <c r="S958" s="31">
        <f t="shared" si="866"/>
        <v>4819.8132675</v>
      </c>
      <c r="T958" s="45"/>
      <c r="U958" s="32"/>
      <c r="V958" s="32"/>
      <c r="W958" s="43"/>
      <c r="X958" s="43"/>
      <c r="Y958" s="43"/>
      <c r="Z958" s="43"/>
      <c r="AA958" s="43"/>
      <c r="AB958" s="44"/>
      <c r="AC958" s="43"/>
      <c r="AD958" s="43"/>
      <c r="AE958" s="45"/>
      <c r="AF958" s="45"/>
      <c r="AG958" s="45"/>
      <c r="AH958" s="45"/>
      <c r="AI958" s="45"/>
      <c r="AJ958" s="45"/>
      <c r="AK958" s="35"/>
      <c r="BR958" s="6"/>
    </row>
    <row r="959" spans="1:70" ht="12.75">
      <c r="A959" s="23"/>
      <c r="B959" s="23" t="s">
        <v>691</v>
      </c>
      <c r="C959" s="24" t="s">
        <v>1362</v>
      </c>
      <c r="D959" s="25" t="s">
        <v>656</v>
      </c>
      <c r="E959" s="26">
        <v>2193</v>
      </c>
      <c r="F959" s="26">
        <v>2302.65</v>
      </c>
      <c r="G959" s="27">
        <v>2532.915</v>
      </c>
      <c r="H959" s="27">
        <v>2882.4572700000003</v>
      </c>
      <c r="I959" s="28" t="s">
        <v>15</v>
      </c>
      <c r="J959" s="29">
        <f t="shared" si="857"/>
        <v>5</v>
      </c>
      <c r="K959" s="29">
        <f t="shared" si="858"/>
        <v>9.999999999999986</v>
      </c>
      <c r="L959" s="30">
        <f t="shared" si="859"/>
        <v>2809.002735</v>
      </c>
      <c r="M959" s="30">
        <f t="shared" si="860"/>
        <v>2907.78642</v>
      </c>
      <c r="N959" s="30">
        <f t="shared" si="861"/>
        <v>2565.842895</v>
      </c>
      <c r="O959" s="31">
        <f t="shared" si="862"/>
        <v>2988.8397000000004</v>
      </c>
      <c r="P959" s="31">
        <f t="shared" si="863"/>
        <v>3191.4729</v>
      </c>
      <c r="Q959" s="36">
        <f t="shared" si="864"/>
        <v>2882.4572700000003</v>
      </c>
      <c r="R959" s="31">
        <f t="shared" si="865"/>
        <v>3183.8741550000004</v>
      </c>
      <c r="S959" s="31">
        <f t="shared" si="866"/>
        <v>3489.0904125</v>
      </c>
      <c r="T959" s="18"/>
      <c r="U959" s="32"/>
      <c r="V959" s="32"/>
      <c r="W959" s="43"/>
      <c r="X959" s="43"/>
      <c r="Y959" s="43"/>
      <c r="Z959" s="43"/>
      <c r="AA959" s="43"/>
      <c r="AB959" s="44"/>
      <c r="AC959" s="43"/>
      <c r="AD959" s="43"/>
      <c r="AE959" s="45"/>
      <c r="AF959" s="45"/>
      <c r="AG959" s="45"/>
      <c r="AH959" s="45"/>
      <c r="AI959" s="45"/>
      <c r="AJ959" s="45"/>
      <c r="AK959" s="35"/>
      <c r="BR959" s="6"/>
    </row>
    <row r="960" spans="1:70" ht="12.75">
      <c r="A960" s="23"/>
      <c r="B960" s="23" t="s">
        <v>750</v>
      </c>
      <c r="C960" s="24" t="s">
        <v>1363</v>
      </c>
      <c r="D960" s="25" t="s">
        <v>656</v>
      </c>
      <c r="E960" s="26">
        <v>3416.99</v>
      </c>
      <c r="F960" s="26">
        <v>3587.8395</v>
      </c>
      <c r="G960" s="27">
        <v>3946.62345</v>
      </c>
      <c r="H960" s="27">
        <v>4491.257486099999</v>
      </c>
      <c r="I960" s="28" t="s">
        <v>15</v>
      </c>
      <c r="J960" s="29">
        <f t="shared" si="857"/>
        <v>5</v>
      </c>
      <c r="K960" s="29">
        <f t="shared" si="858"/>
        <v>10.000000000000014</v>
      </c>
      <c r="L960" s="30">
        <f t="shared" si="859"/>
        <v>4376.80540605</v>
      </c>
      <c r="M960" s="30">
        <f t="shared" si="860"/>
        <v>4530.7237206</v>
      </c>
      <c r="N960" s="30">
        <f t="shared" si="861"/>
        <v>3997.9295548499995</v>
      </c>
      <c r="O960" s="31">
        <f t="shared" si="862"/>
        <v>4657.015670999999</v>
      </c>
      <c r="P960" s="31">
        <f t="shared" si="863"/>
        <v>4972.7455469999995</v>
      </c>
      <c r="Q960" s="36">
        <f t="shared" si="864"/>
        <v>4491.257486099999</v>
      </c>
      <c r="R960" s="31">
        <f t="shared" si="865"/>
        <v>4960.90567665</v>
      </c>
      <c r="S960" s="31">
        <f t="shared" si="866"/>
        <v>5436.473802375</v>
      </c>
      <c r="T960" s="18"/>
      <c r="U960" s="32"/>
      <c r="V960" s="32"/>
      <c r="W960" s="43"/>
      <c r="X960" s="43"/>
      <c r="Y960" s="43"/>
      <c r="Z960" s="43"/>
      <c r="AA960" s="43"/>
      <c r="AB960" s="44"/>
      <c r="AC960" s="43"/>
      <c r="AD960" s="43"/>
      <c r="AE960" s="45"/>
      <c r="AF960" s="45"/>
      <c r="AG960" s="45"/>
      <c r="AH960" s="45"/>
      <c r="AI960" s="45"/>
      <c r="AJ960" s="45"/>
      <c r="AK960" s="35"/>
      <c r="BR960" s="6"/>
    </row>
    <row r="961" spans="1:70" ht="12.75">
      <c r="A961" s="23"/>
      <c r="B961" s="23" t="s">
        <v>751</v>
      </c>
      <c r="C961" s="24" t="s">
        <v>1364</v>
      </c>
      <c r="D961" s="25" t="s">
        <v>656</v>
      </c>
      <c r="E961" s="26">
        <v>4896</v>
      </c>
      <c r="F961" s="26">
        <v>5140.8</v>
      </c>
      <c r="G961" s="27">
        <v>5654.88</v>
      </c>
      <c r="H961" s="27">
        <v>6435.25344</v>
      </c>
      <c r="I961" s="28" t="s">
        <v>15</v>
      </c>
      <c r="J961" s="29">
        <f t="shared" si="857"/>
        <v>5</v>
      </c>
      <c r="K961" s="29">
        <f t="shared" si="858"/>
        <v>10.000000000000014</v>
      </c>
      <c r="L961" s="30">
        <f t="shared" si="859"/>
        <v>6271.26192</v>
      </c>
      <c r="M961" s="30">
        <f t="shared" si="860"/>
        <v>6491.80224</v>
      </c>
      <c r="N961" s="30">
        <f t="shared" si="861"/>
        <v>5728.393439999999</v>
      </c>
      <c r="O961" s="31">
        <f t="shared" si="862"/>
        <v>6672.7584</v>
      </c>
      <c r="P961" s="31">
        <f t="shared" si="863"/>
        <v>7125.148799999999</v>
      </c>
      <c r="Q961" s="36">
        <f t="shared" si="864"/>
        <v>6435.25344</v>
      </c>
      <c r="R961" s="31">
        <f t="shared" si="865"/>
        <v>7108.18416</v>
      </c>
      <c r="S961" s="31">
        <f t="shared" si="866"/>
        <v>7789.5972</v>
      </c>
      <c r="T961" s="45"/>
      <c r="U961" s="32"/>
      <c r="V961" s="32"/>
      <c r="W961" s="43"/>
      <c r="X961" s="43"/>
      <c r="Y961" s="43"/>
      <c r="Z961" s="43"/>
      <c r="AA961" s="43"/>
      <c r="AB961" s="44"/>
      <c r="AC961" s="43"/>
      <c r="AD961" s="43"/>
      <c r="AE961" s="45"/>
      <c r="AF961" s="45"/>
      <c r="AG961" s="45"/>
      <c r="AH961" s="45"/>
      <c r="AI961" s="45"/>
      <c r="AJ961" s="45"/>
      <c r="AK961" s="35"/>
      <c r="BR961" s="6"/>
    </row>
    <row r="962" spans="1:70" ht="12.75">
      <c r="A962" s="23"/>
      <c r="B962" s="23" t="s">
        <v>753</v>
      </c>
      <c r="C962" s="24" t="s">
        <v>1365</v>
      </c>
      <c r="D962" s="25" t="s">
        <v>656</v>
      </c>
      <c r="E962" s="26">
        <v>7344</v>
      </c>
      <c r="F962" s="26">
        <v>7711.2</v>
      </c>
      <c r="G962" s="27">
        <v>8482.32</v>
      </c>
      <c r="H962" s="27">
        <v>9652.88016</v>
      </c>
      <c r="I962" s="28" t="s">
        <v>15</v>
      </c>
      <c r="J962" s="29">
        <f t="shared" si="857"/>
        <v>5</v>
      </c>
      <c r="K962" s="29">
        <f t="shared" si="858"/>
        <v>10.000000000000014</v>
      </c>
      <c r="L962" s="30">
        <f t="shared" si="859"/>
        <v>9406.89288</v>
      </c>
      <c r="M962" s="30">
        <f t="shared" si="860"/>
        <v>9737.70336</v>
      </c>
      <c r="N962" s="30">
        <f t="shared" si="861"/>
        <v>8592.590159999998</v>
      </c>
      <c r="O962" s="31">
        <f t="shared" si="862"/>
        <v>10009.137599999998</v>
      </c>
      <c r="P962" s="31">
        <f t="shared" si="863"/>
        <v>10687.723199999999</v>
      </c>
      <c r="Q962" s="36">
        <f t="shared" si="864"/>
        <v>9652.88016</v>
      </c>
      <c r="R962" s="31">
        <f t="shared" si="865"/>
        <v>10662.27624</v>
      </c>
      <c r="S962" s="31">
        <f t="shared" si="866"/>
        <v>11684.3958</v>
      </c>
      <c r="T962" s="45"/>
      <c r="U962" s="32"/>
      <c r="V962" s="32"/>
      <c r="W962" s="43"/>
      <c r="X962" s="43"/>
      <c r="Y962" s="43"/>
      <c r="Z962" s="43"/>
      <c r="AA962" s="43"/>
      <c r="AB962" s="44"/>
      <c r="AC962" s="43"/>
      <c r="AD962" s="43"/>
      <c r="AE962" s="45"/>
      <c r="AF962" s="45"/>
      <c r="AG962" s="45"/>
      <c r="AH962" s="45"/>
      <c r="AI962" s="45"/>
      <c r="AJ962" s="45"/>
      <c r="AK962" s="35"/>
      <c r="BR962" s="6"/>
    </row>
    <row r="963" spans="1:70" ht="12.75">
      <c r="A963" s="23"/>
      <c r="B963" s="23" t="s">
        <v>755</v>
      </c>
      <c r="C963" s="24" t="s">
        <v>1366</v>
      </c>
      <c r="D963" s="25" t="s">
        <v>656</v>
      </c>
      <c r="E963" s="26">
        <v>16962.6</v>
      </c>
      <c r="F963" s="26">
        <v>17810.73</v>
      </c>
      <c r="G963" s="27">
        <v>19591.803</v>
      </c>
      <c r="H963" s="27">
        <v>22295.471813999997</v>
      </c>
      <c r="I963" s="28" t="s">
        <v>15</v>
      </c>
      <c r="J963" s="29">
        <f t="shared" si="857"/>
        <v>5</v>
      </c>
      <c r="K963" s="29">
        <f t="shared" si="858"/>
        <v>10.000000000000014</v>
      </c>
      <c r="L963" s="30">
        <f t="shared" si="859"/>
        <v>21727.309527</v>
      </c>
      <c r="M963" s="30">
        <f t="shared" si="860"/>
        <v>22491.389843999998</v>
      </c>
      <c r="N963" s="30">
        <f t="shared" si="861"/>
        <v>19846.496438999995</v>
      </c>
      <c r="O963" s="31">
        <f t="shared" si="862"/>
        <v>23118.32754</v>
      </c>
      <c r="P963" s="31">
        <f t="shared" si="863"/>
        <v>24685.671779999997</v>
      </c>
      <c r="Q963" s="36">
        <f t="shared" si="864"/>
        <v>22295.471813999997</v>
      </c>
      <c r="R963" s="31">
        <f t="shared" si="865"/>
        <v>24626.896371</v>
      </c>
      <c r="S963" s="31">
        <f t="shared" si="866"/>
        <v>26987.7086325</v>
      </c>
      <c r="T963" s="45"/>
      <c r="U963" s="32"/>
      <c r="V963" s="32"/>
      <c r="W963" s="20"/>
      <c r="X963" s="20"/>
      <c r="Y963" s="20"/>
      <c r="Z963" s="20"/>
      <c r="AA963" s="20"/>
      <c r="AB963" s="21"/>
      <c r="AC963" s="20"/>
      <c r="AD963" s="20"/>
      <c r="AE963" s="18"/>
      <c r="AF963" s="18"/>
      <c r="AG963" s="18"/>
      <c r="AH963" s="18"/>
      <c r="AI963" s="18"/>
      <c r="AJ963" s="18"/>
      <c r="AK963" s="35"/>
      <c r="BR963" s="6"/>
    </row>
    <row r="964" spans="1:70" ht="12.75">
      <c r="A964" s="23" t="s">
        <v>1367</v>
      </c>
      <c r="B964" s="23"/>
      <c r="C964" s="24" t="s">
        <v>1368</v>
      </c>
      <c r="D964" s="38"/>
      <c r="E964" s="26"/>
      <c r="F964" s="26"/>
      <c r="G964" s="27"/>
      <c r="H964" s="27"/>
      <c r="I964" s="18"/>
      <c r="J964" s="39"/>
      <c r="K964" s="39"/>
      <c r="L964" s="30"/>
      <c r="M964" s="30"/>
      <c r="N964" s="31"/>
      <c r="O964" s="31"/>
      <c r="P964" s="31"/>
      <c r="Q964" s="31"/>
      <c r="R964" s="31"/>
      <c r="S964" s="31"/>
      <c r="T964" s="19"/>
      <c r="U964" s="32"/>
      <c r="V964" s="32"/>
      <c r="W964" s="20"/>
      <c r="X964" s="20"/>
      <c r="Y964" s="20"/>
      <c r="Z964" s="20"/>
      <c r="AA964" s="20"/>
      <c r="AB964" s="21"/>
      <c r="AC964" s="20"/>
      <c r="AD964" s="20"/>
      <c r="AE964" s="18"/>
      <c r="AF964" s="18"/>
      <c r="AG964" s="18"/>
      <c r="AH964" s="18"/>
      <c r="AI964" s="18"/>
      <c r="AJ964" s="18"/>
      <c r="AK964" s="35"/>
      <c r="BR964" s="6"/>
    </row>
    <row r="965" spans="1:70" ht="12.75">
      <c r="A965" s="23"/>
      <c r="B965" s="23"/>
      <c r="C965" s="24" t="s">
        <v>1369</v>
      </c>
      <c r="D965" s="38"/>
      <c r="E965" s="26"/>
      <c r="F965" s="26"/>
      <c r="G965" s="27"/>
      <c r="H965" s="27"/>
      <c r="I965" s="18"/>
      <c r="J965" s="39"/>
      <c r="K965" s="39"/>
      <c r="L965" s="30"/>
      <c r="M965" s="30"/>
      <c r="N965" s="31"/>
      <c r="O965" s="31"/>
      <c r="P965" s="31"/>
      <c r="Q965" s="31"/>
      <c r="R965" s="31"/>
      <c r="S965" s="31"/>
      <c r="T965" s="19"/>
      <c r="U965" s="32"/>
      <c r="V965" s="32"/>
      <c r="W965" s="20"/>
      <c r="X965" s="20"/>
      <c r="Y965" s="20"/>
      <c r="Z965" s="20"/>
      <c r="AA965" s="20"/>
      <c r="AB965" s="21"/>
      <c r="AC965" s="20"/>
      <c r="AD965" s="20"/>
      <c r="AE965" s="18"/>
      <c r="AF965" s="18"/>
      <c r="AG965" s="18"/>
      <c r="AH965" s="18"/>
      <c r="AI965" s="18"/>
      <c r="AJ965" s="18"/>
      <c r="AK965" s="35"/>
      <c r="BR965" s="6"/>
    </row>
    <row r="966" spans="1:70" ht="153">
      <c r="A966" s="23"/>
      <c r="B966" s="23" t="s">
        <v>24</v>
      </c>
      <c r="C966" s="24" t="s">
        <v>1370</v>
      </c>
      <c r="D966" s="38"/>
      <c r="E966" s="26"/>
      <c r="F966" s="26"/>
      <c r="G966" s="27"/>
      <c r="H966" s="27"/>
      <c r="I966" s="18"/>
      <c r="J966" s="39"/>
      <c r="K966" s="39"/>
      <c r="L966" s="30"/>
      <c r="M966" s="30"/>
      <c r="N966" s="31"/>
      <c r="O966" s="31"/>
      <c r="P966" s="31"/>
      <c r="Q966" s="31"/>
      <c r="R966" s="31"/>
      <c r="S966" s="31"/>
      <c r="T966" s="19"/>
      <c r="U966" s="32"/>
      <c r="V966" s="32"/>
      <c r="W966" s="20"/>
      <c r="X966" s="20"/>
      <c r="Y966" s="20"/>
      <c r="Z966" s="20"/>
      <c r="AA966" s="20"/>
      <c r="AB966" s="21"/>
      <c r="AC966" s="20"/>
      <c r="AD966" s="20"/>
      <c r="AE966" s="18"/>
      <c r="AF966" s="18"/>
      <c r="AG966" s="18"/>
      <c r="AH966" s="18"/>
      <c r="AI966" s="18"/>
      <c r="AJ966" s="18"/>
      <c r="AK966" s="35" t="s">
        <v>1371</v>
      </c>
      <c r="BR966" s="6"/>
    </row>
    <row r="967" spans="1:70" ht="25.5">
      <c r="A967" s="23"/>
      <c r="B967" s="23" t="s">
        <v>27</v>
      </c>
      <c r="C967" s="24" t="s">
        <v>1372</v>
      </c>
      <c r="D967" s="25" t="s">
        <v>33</v>
      </c>
      <c r="E967" s="26">
        <v>209.96</v>
      </c>
      <c r="F967" s="26">
        <v>220.458</v>
      </c>
      <c r="G967" s="27">
        <v>242.5038</v>
      </c>
      <c r="H967" s="27">
        <v>274.0050436199999</v>
      </c>
      <c r="I967" s="28" t="s">
        <v>1373</v>
      </c>
      <c r="J967" s="29">
        <f aca="true" t="shared" si="867" ref="J967:J969">(F967/E967*100)-100</f>
        <v>5</v>
      </c>
      <c r="K967" s="29">
        <f aca="true" t="shared" si="868" ref="K967:K969">(G967/F967*100)-100</f>
        <v>10.000000000000014</v>
      </c>
      <c r="L967" s="30">
        <f aca="true" t="shared" si="869" ref="L967:L969">+G967*1.109</f>
        <v>268.9367142</v>
      </c>
      <c r="M967" s="30">
        <f aca="true" t="shared" si="870" ref="M967:M969">+G967*1.148</f>
        <v>278.3943624</v>
      </c>
      <c r="N967" s="31">
        <f aca="true" t="shared" si="871" ref="N967:N969">+G967*(100+(16.3-J967-K967))/100</f>
        <v>245.65634939999995</v>
      </c>
      <c r="O967" s="31">
        <f aca="true" t="shared" si="872" ref="O967:O969">+G967*(100+(33-J967-K967))/100</f>
        <v>286.15448399999997</v>
      </c>
      <c r="P967" s="31">
        <f aca="true" t="shared" si="873" ref="P967:P969">+G967*(100+(67.5+14.5)/2-J967-K967)/100</f>
        <v>305.554788</v>
      </c>
      <c r="Q967" s="31">
        <f aca="true" t="shared" si="874" ref="Q967:Q969">+G967+(G967*0.5)*((67.5+14.5)/2-J967-K967)/100+(G967*0.5)*0.016</f>
        <v>275.9693244</v>
      </c>
      <c r="R967" s="31">
        <f aca="true" t="shared" si="875" ref="R967:R969">+G967*(100+(40.7-J967-K967))/100</f>
        <v>304.8272766</v>
      </c>
      <c r="S967" s="31">
        <f aca="true" t="shared" si="876" ref="S967:S969">+G967+(G967*0.5)*(88.9-J967-K967)/100+(G967*0.5)*0.016</f>
        <v>334.0489845</v>
      </c>
      <c r="T967" s="36">
        <f aca="true" t="shared" si="877" ref="T967:T969">+N967*30/100+O967*70/100</f>
        <v>274.0050436199999</v>
      </c>
      <c r="U967" s="32"/>
      <c r="V967" s="32"/>
      <c r="W967" s="20"/>
      <c r="X967" s="20"/>
      <c r="Y967" s="20"/>
      <c r="Z967" s="20"/>
      <c r="AA967" s="20"/>
      <c r="AB967" s="21"/>
      <c r="AC967" s="20"/>
      <c r="AD967" s="20"/>
      <c r="AE967" s="18"/>
      <c r="AF967" s="18"/>
      <c r="AG967" s="18"/>
      <c r="AH967" s="18"/>
      <c r="AI967" s="18"/>
      <c r="AJ967" s="18"/>
      <c r="AK967" s="35"/>
      <c r="BR967" s="6"/>
    </row>
    <row r="968" spans="1:70" ht="12.75">
      <c r="A968" s="23"/>
      <c r="B968" s="23" t="s">
        <v>29</v>
      </c>
      <c r="C968" s="24" t="s">
        <v>1374</v>
      </c>
      <c r="D968" s="25" t="s">
        <v>33</v>
      </c>
      <c r="E968" s="26">
        <v>230.53</v>
      </c>
      <c r="F968" s="26">
        <v>242.0565</v>
      </c>
      <c r="G968" s="27">
        <v>266.26215</v>
      </c>
      <c r="H968" s="27">
        <v>300.84960328499994</v>
      </c>
      <c r="I968" s="28" t="s">
        <v>1373</v>
      </c>
      <c r="J968" s="29">
        <f t="shared" si="867"/>
        <v>5</v>
      </c>
      <c r="K968" s="29">
        <f t="shared" si="868"/>
        <v>10.000000000000014</v>
      </c>
      <c r="L968" s="30">
        <f t="shared" si="869"/>
        <v>295.28472435000003</v>
      </c>
      <c r="M968" s="30">
        <f t="shared" si="870"/>
        <v>305.6689482</v>
      </c>
      <c r="N968" s="31">
        <f t="shared" si="871"/>
        <v>269.72355795</v>
      </c>
      <c r="O968" s="31">
        <f t="shared" si="872"/>
        <v>314.18933699999997</v>
      </c>
      <c r="P968" s="31">
        <f t="shared" si="873"/>
        <v>335.49030899999997</v>
      </c>
      <c r="Q968" s="31">
        <f t="shared" si="874"/>
        <v>303.00632670000005</v>
      </c>
      <c r="R968" s="31">
        <f t="shared" si="875"/>
        <v>334.69152255</v>
      </c>
      <c r="S968" s="31">
        <f t="shared" si="876"/>
        <v>366.77611162500006</v>
      </c>
      <c r="T968" s="36">
        <f t="shared" si="877"/>
        <v>300.84960328499994</v>
      </c>
      <c r="U968" s="32"/>
      <c r="V968" s="32"/>
      <c r="W968" s="20"/>
      <c r="X968" s="20"/>
      <c r="Y968" s="20"/>
      <c r="Z968" s="20"/>
      <c r="AA968" s="20"/>
      <c r="AB968" s="21"/>
      <c r="AC968" s="20"/>
      <c r="AD968" s="20"/>
      <c r="AE968" s="18"/>
      <c r="AF968" s="18"/>
      <c r="AG968" s="18"/>
      <c r="AH968" s="18"/>
      <c r="AI968" s="18"/>
      <c r="AJ968" s="18"/>
      <c r="AK968" s="35"/>
      <c r="BR968" s="6"/>
    </row>
    <row r="969" spans="1:70" ht="153">
      <c r="A969" s="23"/>
      <c r="B969" s="23" t="s">
        <v>31</v>
      </c>
      <c r="C969" s="24" t="s">
        <v>1375</v>
      </c>
      <c r="D969" s="25" t="s">
        <v>33</v>
      </c>
      <c r="E969" s="26">
        <v>155.42</v>
      </c>
      <c r="F969" s="26">
        <v>163.191</v>
      </c>
      <c r="G969" s="27">
        <v>179.5101</v>
      </c>
      <c r="H969" s="27">
        <v>202.82846199000002</v>
      </c>
      <c r="I969" s="28" t="s">
        <v>1373</v>
      </c>
      <c r="J969" s="29">
        <f t="shared" si="867"/>
        <v>5</v>
      </c>
      <c r="K969" s="29">
        <f t="shared" si="868"/>
        <v>9.999999999999986</v>
      </c>
      <c r="L969" s="30">
        <f t="shared" si="869"/>
        <v>199.0767009</v>
      </c>
      <c r="M969" s="30">
        <f t="shared" si="870"/>
        <v>206.07759479999999</v>
      </c>
      <c r="N969" s="31">
        <f t="shared" si="871"/>
        <v>181.8437313</v>
      </c>
      <c r="O969" s="31">
        <f t="shared" si="872"/>
        <v>211.821918</v>
      </c>
      <c r="P969" s="31">
        <f t="shared" si="873"/>
        <v>226.182726</v>
      </c>
      <c r="Q969" s="31">
        <f t="shared" si="874"/>
        <v>204.28249380000003</v>
      </c>
      <c r="R969" s="31">
        <f t="shared" si="875"/>
        <v>225.6441957</v>
      </c>
      <c r="S969" s="31">
        <f t="shared" si="876"/>
        <v>247.27516275000002</v>
      </c>
      <c r="T969" s="36">
        <f t="shared" si="877"/>
        <v>202.82846199000002</v>
      </c>
      <c r="U969" s="32"/>
      <c r="V969" s="32"/>
      <c r="W969" s="20"/>
      <c r="X969" s="20"/>
      <c r="Y969" s="20"/>
      <c r="Z969" s="20"/>
      <c r="AA969" s="20"/>
      <c r="AB969" s="21"/>
      <c r="AC969" s="20"/>
      <c r="AD969" s="20"/>
      <c r="AE969" s="18"/>
      <c r="AF969" s="18"/>
      <c r="AG969" s="18"/>
      <c r="AH969" s="18"/>
      <c r="AI969" s="18"/>
      <c r="AJ969" s="18"/>
      <c r="AK969" s="35" t="s">
        <v>1371</v>
      </c>
      <c r="BR969" s="6"/>
    </row>
    <row r="970" spans="1:70" ht="153">
      <c r="A970" s="23"/>
      <c r="B970" s="23" t="s">
        <v>34</v>
      </c>
      <c r="C970" s="24" t="s">
        <v>1376</v>
      </c>
      <c r="D970" s="38"/>
      <c r="E970" s="26"/>
      <c r="F970" s="26"/>
      <c r="G970" s="27"/>
      <c r="H970" s="27"/>
      <c r="I970" s="18"/>
      <c r="J970" s="39"/>
      <c r="K970" s="39"/>
      <c r="L970" s="30"/>
      <c r="M970" s="30"/>
      <c r="N970" s="31"/>
      <c r="O970" s="31"/>
      <c r="P970" s="31"/>
      <c r="Q970" s="31"/>
      <c r="R970" s="31"/>
      <c r="S970" s="31"/>
      <c r="T970" s="19"/>
      <c r="U970" s="32"/>
      <c r="V970" s="32"/>
      <c r="W970" s="20"/>
      <c r="X970" s="20"/>
      <c r="Y970" s="20"/>
      <c r="Z970" s="20"/>
      <c r="AA970" s="20"/>
      <c r="AB970" s="21"/>
      <c r="AC970" s="20"/>
      <c r="AD970" s="20"/>
      <c r="AE970" s="18"/>
      <c r="AF970" s="18"/>
      <c r="AG970" s="18"/>
      <c r="AH970" s="18"/>
      <c r="AI970" s="18"/>
      <c r="AJ970" s="18"/>
      <c r="AK970" s="35" t="s">
        <v>1371</v>
      </c>
      <c r="BR970" s="6"/>
    </row>
    <row r="971" spans="1:70" ht="12.75">
      <c r="A971" s="23"/>
      <c r="B971" s="23" t="s">
        <v>36</v>
      </c>
      <c r="C971" s="24" t="s">
        <v>1377</v>
      </c>
      <c r="D971" s="25" t="s">
        <v>33</v>
      </c>
      <c r="E971" s="26">
        <v>123.77</v>
      </c>
      <c r="F971" s="26">
        <v>129.9585</v>
      </c>
      <c r="G971" s="27">
        <v>142.95435</v>
      </c>
      <c r="H971" s="27">
        <v>161.52412006500003</v>
      </c>
      <c r="I971" s="28" t="s">
        <v>1373</v>
      </c>
      <c r="J971" s="29">
        <f aca="true" t="shared" si="878" ref="J971:J973">(F971/E971*100)-100</f>
        <v>4.999999999999986</v>
      </c>
      <c r="K971" s="29">
        <f aca="true" t="shared" si="879" ref="K971:K973">(G971/F971*100)-100</f>
        <v>10.000000000000014</v>
      </c>
      <c r="L971" s="30">
        <f aca="true" t="shared" si="880" ref="L971:L973">+G971*1.109</f>
        <v>158.53637415</v>
      </c>
      <c r="M971" s="30">
        <f aca="true" t="shared" si="881" ref="M971:M973">+G971*1.148</f>
        <v>164.11159379999998</v>
      </c>
      <c r="N971" s="31">
        <f aca="true" t="shared" si="882" ref="N971:N973">+G971*(100+(16.3-J971-K971))/100</f>
        <v>144.81275655</v>
      </c>
      <c r="O971" s="31">
        <f aca="true" t="shared" si="883" ref="O971:O973">+G971*(100+(33-J971-K971))/100</f>
        <v>168.686133</v>
      </c>
      <c r="P971" s="31">
        <f aca="true" t="shared" si="884" ref="P971:P973">+G971*(100+(67.5+14.5)/2-J971-K971)/100</f>
        <v>180.12248099999996</v>
      </c>
      <c r="Q971" s="31">
        <f aca="true" t="shared" si="885" ref="Q971:Q973">+G971+(G971*0.5)*((67.5+14.5)/2-J971-K971)/100+(G971*0.5)*0.016</f>
        <v>162.68205030000001</v>
      </c>
      <c r="R971" s="31">
        <f aca="true" t="shared" si="886" ref="R971:R973">+G971*(100+(40.7-J971-K971))/100</f>
        <v>179.69361795</v>
      </c>
      <c r="S971" s="31">
        <f aca="true" t="shared" si="887" ref="S971:S973">+G971+(G971*0.5)*(88.9-J971-K971)/100+(G971*0.5)*0.016</f>
        <v>196.91961712500003</v>
      </c>
      <c r="T971" s="36">
        <f aca="true" t="shared" si="888" ref="T971:T973">+N971*30/100+O971*70/100</f>
        <v>161.52412006500003</v>
      </c>
      <c r="U971" s="32"/>
      <c r="V971" s="32"/>
      <c r="W971" s="20"/>
      <c r="X971" s="20"/>
      <c r="Y971" s="20"/>
      <c r="Z971" s="20"/>
      <c r="AA971" s="20"/>
      <c r="AB971" s="21"/>
      <c r="AC971" s="20"/>
      <c r="AD971" s="20"/>
      <c r="AE971" s="18"/>
      <c r="AF971" s="18"/>
      <c r="AG971" s="18"/>
      <c r="AH971" s="18"/>
      <c r="AI971" s="18"/>
      <c r="AJ971" s="18"/>
      <c r="AK971" s="35"/>
      <c r="BR971" s="6"/>
    </row>
    <row r="972" spans="1:70" ht="12.75">
      <c r="A972" s="23"/>
      <c r="B972" s="23" t="s">
        <v>38</v>
      </c>
      <c r="C972" s="24" t="s">
        <v>1378</v>
      </c>
      <c r="D972" s="25" t="s">
        <v>33</v>
      </c>
      <c r="E972" s="26">
        <v>114.23</v>
      </c>
      <c r="F972" s="26">
        <v>119.9415</v>
      </c>
      <c r="G972" s="27">
        <v>131.93565</v>
      </c>
      <c r="H972" s="27">
        <v>149.07409093500002</v>
      </c>
      <c r="I972" s="28" t="s">
        <v>1373</v>
      </c>
      <c r="J972" s="29">
        <f t="shared" si="878"/>
        <v>5</v>
      </c>
      <c r="K972" s="29">
        <f t="shared" si="879"/>
        <v>10.000000000000014</v>
      </c>
      <c r="L972" s="30">
        <f t="shared" si="880"/>
        <v>146.31663585</v>
      </c>
      <c r="M972" s="30">
        <f t="shared" si="881"/>
        <v>151.4621262</v>
      </c>
      <c r="N972" s="31">
        <f t="shared" si="882"/>
        <v>133.65081345</v>
      </c>
      <c r="O972" s="31">
        <f t="shared" si="883"/>
        <v>155.684067</v>
      </c>
      <c r="P972" s="31">
        <f t="shared" si="884"/>
        <v>166.23891899999998</v>
      </c>
      <c r="Q972" s="31">
        <f t="shared" si="885"/>
        <v>150.1427697</v>
      </c>
      <c r="R972" s="31">
        <f t="shared" si="886"/>
        <v>165.84311204999997</v>
      </c>
      <c r="S972" s="31">
        <f t="shared" si="887"/>
        <v>181.741357875</v>
      </c>
      <c r="T972" s="36">
        <f t="shared" si="888"/>
        <v>149.07409093500002</v>
      </c>
      <c r="U972" s="32"/>
      <c r="V972" s="32"/>
      <c r="W972" s="20"/>
      <c r="X972" s="20"/>
      <c r="Y972" s="20"/>
      <c r="Z972" s="20"/>
      <c r="AA972" s="20"/>
      <c r="AB972" s="21"/>
      <c r="AC972" s="20"/>
      <c r="AD972" s="20"/>
      <c r="AE972" s="18"/>
      <c r="AF972" s="18"/>
      <c r="AG972" s="18"/>
      <c r="AH972" s="18"/>
      <c r="AI972" s="18"/>
      <c r="AJ972" s="18"/>
      <c r="AK972" s="35"/>
      <c r="BR972" s="6"/>
    </row>
    <row r="973" spans="1:70" ht="12.75">
      <c r="A973" s="23"/>
      <c r="B973" s="23" t="s">
        <v>40</v>
      </c>
      <c r="C973" s="24" t="s">
        <v>1379</v>
      </c>
      <c r="D973" s="25" t="s">
        <v>33</v>
      </c>
      <c r="E973" s="26">
        <v>104.91</v>
      </c>
      <c r="F973" s="26">
        <v>110.1555</v>
      </c>
      <c r="G973" s="27">
        <v>121.17105</v>
      </c>
      <c r="H973" s="27">
        <v>136.911169395</v>
      </c>
      <c r="I973" s="28" t="s">
        <v>1373</v>
      </c>
      <c r="J973" s="29">
        <f t="shared" si="878"/>
        <v>5</v>
      </c>
      <c r="K973" s="29">
        <f t="shared" si="879"/>
        <v>9.999999999999986</v>
      </c>
      <c r="L973" s="30">
        <f t="shared" si="880"/>
        <v>134.37869444999998</v>
      </c>
      <c r="M973" s="30">
        <f t="shared" si="881"/>
        <v>139.10436539999998</v>
      </c>
      <c r="N973" s="31">
        <f t="shared" si="882"/>
        <v>122.74627365</v>
      </c>
      <c r="O973" s="31">
        <f t="shared" si="883"/>
        <v>142.981839</v>
      </c>
      <c r="P973" s="31">
        <f t="shared" si="884"/>
        <v>152.675523</v>
      </c>
      <c r="Q973" s="31">
        <f t="shared" si="885"/>
        <v>137.8926549</v>
      </c>
      <c r="R973" s="31">
        <f t="shared" si="886"/>
        <v>152.31200985</v>
      </c>
      <c r="S973" s="31">
        <f t="shared" si="887"/>
        <v>166.913121375</v>
      </c>
      <c r="T973" s="36">
        <f t="shared" si="888"/>
        <v>136.911169395</v>
      </c>
      <c r="U973" s="32"/>
      <c r="V973" s="32"/>
      <c r="W973" s="20"/>
      <c r="X973" s="20"/>
      <c r="Y973" s="20"/>
      <c r="Z973" s="20"/>
      <c r="AA973" s="20"/>
      <c r="AB973" s="21"/>
      <c r="AC973" s="20"/>
      <c r="AD973" s="20"/>
      <c r="AE973" s="18"/>
      <c r="AF973" s="18"/>
      <c r="AG973" s="18"/>
      <c r="AH973" s="18"/>
      <c r="AI973" s="18"/>
      <c r="AJ973" s="18"/>
      <c r="AK973" s="35"/>
      <c r="BR973" s="6"/>
    </row>
    <row r="974" spans="1:70" ht="153">
      <c r="A974" s="23"/>
      <c r="B974" s="23" t="s">
        <v>104</v>
      </c>
      <c r="C974" s="24" t="s">
        <v>1380</v>
      </c>
      <c r="D974" s="38"/>
      <c r="E974" s="26"/>
      <c r="F974" s="26"/>
      <c r="G974" s="27"/>
      <c r="H974" s="27"/>
      <c r="I974" s="18"/>
      <c r="J974" s="39"/>
      <c r="K974" s="39"/>
      <c r="L974" s="30"/>
      <c r="M974" s="30"/>
      <c r="N974" s="31"/>
      <c r="O974" s="31"/>
      <c r="P974" s="31"/>
      <c r="Q974" s="31"/>
      <c r="R974" s="31"/>
      <c r="S974" s="31"/>
      <c r="T974" s="19"/>
      <c r="U974" s="32"/>
      <c r="V974" s="32"/>
      <c r="W974" s="20"/>
      <c r="X974" s="20"/>
      <c r="Y974" s="20"/>
      <c r="Z974" s="20"/>
      <c r="AA974" s="20"/>
      <c r="AB974" s="21"/>
      <c r="AC974" s="20"/>
      <c r="AD974" s="20"/>
      <c r="AE974" s="18"/>
      <c r="AF974" s="18"/>
      <c r="AG974" s="18"/>
      <c r="AH974" s="18"/>
      <c r="AI974" s="18"/>
      <c r="AJ974" s="18"/>
      <c r="AK974" s="35" t="s">
        <v>1381</v>
      </c>
      <c r="BR974" s="6"/>
    </row>
    <row r="975" spans="1:70" ht="12.75">
      <c r="A975" s="23"/>
      <c r="B975" s="23" t="s">
        <v>106</v>
      </c>
      <c r="C975" s="24" t="s">
        <v>1382</v>
      </c>
      <c r="D975" s="25" t="s">
        <v>33</v>
      </c>
      <c r="E975" s="26">
        <v>140.91</v>
      </c>
      <c r="F975" s="26">
        <v>147.9555</v>
      </c>
      <c r="G975" s="27">
        <v>162.75105</v>
      </c>
      <c r="H975" s="27">
        <v>183.892411395</v>
      </c>
      <c r="I975" s="28" t="s">
        <v>1373</v>
      </c>
      <c r="J975" s="29">
        <f aca="true" t="shared" si="889" ref="J975:J976">(F975/E975*100)-100</f>
        <v>5</v>
      </c>
      <c r="K975" s="29">
        <f aca="true" t="shared" si="890" ref="K975:K976">(G975/F975*100)-100</f>
        <v>9.999999999999986</v>
      </c>
      <c r="L975" s="30">
        <f aca="true" t="shared" si="891" ref="L975:L976">+G975*1.109</f>
        <v>180.49091445</v>
      </c>
      <c r="M975" s="30">
        <f aca="true" t="shared" si="892" ref="M975:M976">+G975*1.148</f>
        <v>186.83820539999996</v>
      </c>
      <c r="N975" s="31">
        <f aca="true" t="shared" si="893" ref="N975:N976">+G975*(100+(16.3-J975-K975))/100</f>
        <v>164.86681365</v>
      </c>
      <c r="O975" s="31">
        <f aca="true" t="shared" si="894" ref="O975:O976">+G975*(100+(33-J975-K975))/100</f>
        <v>192.046239</v>
      </c>
      <c r="P975" s="31">
        <f aca="true" t="shared" si="895" ref="P975:P976">+G975*(100+(67.5+14.5)/2-J975-K975)/100</f>
        <v>205.066323</v>
      </c>
      <c r="Q975" s="31">
        <f aca="true" t="shared" si="896" ref="Q975:Q976">+G975+(G975*0.5)*((67.5+14.5)/2-J975-K975)/100+(G975*0.5)*0.016</f>
        <v>185.21069490000002</v>
      </c>
      <c r="R975" s="31">
        <f aca="true" t="shared" si="897" ref="R975:R976">+G975*(100+(40.7-J975-K975))/100</f>
        <v>204.57806985000002</v>
      </c>
      <c r="S975" s="31">
        <f aca="true" t="shared" si="898" ref="S975:S976">+G975+(G975*0.5)*(88.9-J975-K975)/100+(G975*0.5)*0.016</f>
        <v>224.189571375</v>
      </c>
      <c r="T975" s="36">
        <f aca="true" t="shared" si="899" ref="T975:T976">+N975*30/100+O975*70/100</f>
        <v>183.892411395</v>
      </c>
      <c r="U975" s="32"/>
      <c r="V975" s="32"/>
      <c r="W975" s="20"/>
      <c r="X975" s="20"/>
      <c r="Y975" s="20"/>
      <c r="Z975" s="20"/>
      <c r="AA975" s="20"/>
      <c r="AB975" s="21"/>
      <c r="AC975" s="20"/>
      <c r="AD975" s="20"/>
      <c r="AE975" s="45"/>
      <c r="AF975" s="45"/>
      <c r="AG975" s="45"/>
      <c r="AH975" s="45"/>
      <c r="AI975" s="45"/>
      <c r="AJ975" s="45"/>
      <c r="AK975" s="35"/>
      <c r="BR975" s="6"/>
    </row>
    <row r="976" spans="1:70" ht="12.75">
      <c r="A976" s="23"/>
      <c r="B976" s="23" t="s">
        <v>107</v>
      </c>
      <c r="C976" s="24" t="s">
        <v>1383</v>
      </c>
      <c r="D976" s="25" t="s">
        <v>33</v>
      </c>
      <c r="E976" s="26">
        <v>112.55</v>
      </c>
      <c r="F976" s="26">
        <v>118.1775</v>
      </c>
      <c r="G976" s="27">
        <v>129.99525</v>
      </c>
      <c r="H976" s="27">
        <v>146.88163297499997</v>
      </c>
      <c r="I976" s="28" t="s">
        <v>1373</v>
      </c>
      <c r="J976" s="29">
        <f t="shared" si="889"/>
        <v>5</v>
      </c>
      <c r="K976" s="29">
        <f t="shared" si="890"/>
        <v>10.000000000000014</v>
      </c>
      <c r="L976" s="30">
        <f t="shared" si="891"/>
        <v>144.16473225</v>
      </c>
      <c r="M976" s="30">
        <f t="shared" si="892"/>
        <v>149.234547</v>
      </c>
      <c r="N976" s="31">
        <f t="shared" si="893"/>
        <v>131.68518824999998</v>
      </c>
      <c r="O976" s="31">
        <f t="shared" si="894"/>
        <v>153.39439499999997</v>
      </c>
      <c r="P976" s="31">
        <f t="shared" si="895"/>
        <v>163.79401499999997</v>
      </c>
      <c r="Q976" s="31">
        <f t="shared" si="896"/>
        <v>147.9345945</v>
      </c>
      <c r="R976" s="31">
        <f t="shared" si="897"/>
        <v>163.40402924999998</v>
      </c>
      <c r="S976" s="31">
        <f t="shared" si="898"/>
        <v>179.06845687499998</v>
      </c>
      <c r="T976" s="36">
        <f t="shared" si="899"/>
        <v>146.88163297499997</v>
      </c>
      <c r="U976" s="32"/>
      <c r="V976" s="32"/>
      <c r="W976" s="20"/>
      <c r="X976" s="20"/>
      <c r="Y976" s="20"/>
      <c r="Z976" s="20"/>
      <c r="AA976" s="20"/>
      <c r="AB976" s="21"/>
      <c r="AC976" s="20"/>
      <c r="AD976" s="20"/>
      <c r="AE976" s="45"/>
      <c r="AF976" s="45"/>
      <c r="AG976" s="45"/>
      <c r="AH976" s="45"/>
      <c r="AI976" s="45"/>
      <c r="AJ976" s="45"/>
      <c r="AK976" s="35"/>
      <c r="BR976" s="6"/>
    </row>
    <row r="977" spans="1:70" ht="51">
      <c r="A977" s="23"/>
      <c r="B977" s="23" t="s">
        <v>108</v>
      </c>
      <c r="C977" s="24" t="s">
        <v>1384</v>
      </c>
      <c r="D977" s="38"/>
      <c r="E977" s="26"/>
      <c r="F977" s="26"/>
      <c r="G977" s="27"/>
      <c r="H977" s="27"/>
      <c r="I977" s="18"/>
      <c r="J977" s="39"/>
      <c r="K977" s="39"/>
      <c r="L977" s="30"/>
      <c r="M977" s="30"/>
      <c r="N977" s="31"/>
      <c r="O977" s="31"/>
      <c r="P977" s="31"/>
      <c r="Q977" s="31"/>
      <c r="R977" s="31"/>
      <c r="S977" s="31"/>
      <c r="T977" s="19"/>
      <c r="U977" s="32" t="s">
        <v>22</v>
      </c>
      <c r="V977" s="32"/>
      <c r="W977" s="20"/>
      <c r="X977" s="20"/>
      <c r="Y977" s="20"/>
      <c r="Z977" s="20"/>
      <c r="AA977" s="20"/>
      <c r="AB977" s="21"/>
      <c r="AC977" s="20"/>
      <c r="AD977" s="20"/>
      <c r="AE977" s="18"/>
      <c r="AF977" s="18"/>
      <c r="AG977" s="18"/>
      <c r="AH977" s="18"/>
      <c r="AI977" s="18"/>
      <c r="AJ977" s="18"/>
      <c r="AK977" s="35" t="s">
        <v>1385</v>
      </c>
      <c r="BR977" s="6"/>
    </row>
    <row r="978" spans="1:70" ht="12.75">
      <c r="A978" s="23"/>
      <c r="B978" s="23" t="s">
        <v>109</v>
      </c>
      <c r="C978" s="24" t="s">
        <v>1386</v>
      </c>
      <c r="D978" s="25" t="s">
        <v>52</v>
      </c>
      <c r="E978" s="26">
        <v>3127.28</v>
      </c>
      <c r="F978" s="26">
        <v>3283.644</v>
      </c>
      <c r="G978" s="27">
        <v>3612.0084</v>
      </c>
      <c r="H978" s="27">
        <v>4081.208291160001</v>
      </c>
      <c r="I978" s="28" t="s">
        <v>1373</v>
      </c>
      <c r="J978" s="29">
        <f aca="true" t="shared" si="900" ref="J978:J979">(F978/E978*100)-100</f>
        <v>4.999999999999986</v>
      </c>
      <c r="K978" s="29">
        <f aca="true" t="shared" si="901" ref="K978:K979">(G978/F978*100)-100</f>
        <v>10.000000000000014</v>
      </c>
      <c r="L978" s="30">
        <f aca="true" t="shared" si="902" ref="L978:L979">+G978*1.109</f>
        <v>4005.7173156000003</v>
      </c>
      <c r="M978" s="30">
        <f aca="true" t="shared" si="903" ref="M978:M979">+G978*1.148</f>
        <v>4146.5856432</v>
      </c>
      <c r="N978" s="31">
        <f aca="true" t="shared" si="904" ref="N978:N979">+G978*(100+(16.3-J978-K978))/100</f>
        <v>3658.9645092000005</v>
      </c>
      <c r="O978" s="31">
        <f aca="true" t="shared" si="905" ref="O978:O979">+G978*(100+(33-J978-K978))/100</f>
        <v>4262.169912</v>
      </c>
      <c r="P978" s="31">
        <f aca="true" t="shared" si="906" ref="P978:P979">+G978*(100+(67.5+14.5)/2-J978-K978)/100</f>
        <v>4551.1305839999995</v>
      </c>
      <c r="Q978" s="31">
        <f aca="true" t="shared" si="907" ref="Q978:Q979">+G978+(G978*0.5)*((67.5+14.5)/2-J978-K978)/100+(G978*0.5)*0.016</f>
        <v>4110.4655592</v>
      </c>
      <c r="R978" s="31">
        <f aca="true" t="shared" si="908" ref="R978:R979">+G978*(100+(40.7-J978-K978))/100</f>
        <v>4540.2945588</v>
      </c>
      <c r="S978" s="31">
        <f aca="true" t="shared" si="909" ref="S978:S979">+G978+(G978*0.5)*(88.9-J978-K978)/100+(G978*0.5)*0.016</f>
        <v>4975.541571000001</v>
      </c>
      <c r="T978" s="36">
        <f aca="true" t="shared" si="910" ref="T978:T979">+N978*30/100+O978*70/100</f>
        <v>4081.208291160001</v>
      </c>
      <c r="U978" s="32"/>
      <c r="V978" s="32"/>
      <c r="W978" s="20"/>
      <c r="X978" s="20"/>
      <c r="Y978" s="20"/>
      <c r="Z978" s="20"/>
      <c r="AA978" s="20"/>
      <c r="AB978" s="21"/>
      <c r="AC978" s="20"/>
      <c r="AD978" s="20"/>
      <c r="AE978" s="18"/>
      <c r="AF978" s="18"/>
      <c r="AG978" s="18"/>
      <c r="AH978" s="18"/>
      <c r="AI978" s="18"/>
      <c r="AJ978" s="18"/>
      <c r="AK978" s="35"/>
      <c r="BR978" s="6"/>
    </row>
    <row r="979" spans="1:70" ht="12.75">
      <c r="A979" s="23"/>
      <c r="B979" s="23" t="s">
        <v>110</v>
      </c>
      <c r="C979" s="24" t="s">
        <v>1387</v>
      </c>
      <c r="D979" s="25" t="s">
        <v>52</v>
      </c>
      <c r="E979" s="26">
        <v>2789.45</v>
      </c>
      <c r="F979" s="26">
        <v>2928.9225</v>
      </c>
      <c r="G979" s="27">
        <v>3221.81475</v>
      </c>
      <c r="H979" s="27">
        <v>3640.3284860250005</v>
      </c>
      <c r="I979" s="28" t="s">
        <v>1373</v>
      </c>
      <c r="J979" s="29">
        <f t="shared" si="900"/>
        <v>5</v>
      </c>
      <c r="K979" s="29">
        <f t="shared" si="901"/>
        <v>9.999999999999986</v>
      </c>
      <c r="L979" s="30">
        <f t="shared" si="902"/>
        <v>3572.99255775</v>
      </c>
      <c r="M979" s="30">
        <f t="shared" si="903"/>
        <v>3698.6433329999995</v>
      </c>
      <c r="N979" s="31">
        <f t="shared" si="904"/>
        <v>3263.69834175</v>
      </c>
      <c r="O979" s="31">
        <f t="shared" si="905"/>
        <v>3801.741405</v>
      </c>
      <c r="P979" s="31">
        <f t="shared" si="906"/>
        <v>4059.486585</v>
      </c>
      <c r="Q979" s="31">
        <f t="shared" si="907"/>
        <v>3666.4251855</v>
      </c>
      <c r="R979" s="31">
        <f t="shared" si="908"/>
        <v>4049.8211407500003</v>
      </c>
      <c r="S979" s="31">
        <f t="shared" si="909"/>
        <v>4438.0498181250005</v>
      </c>
      <c r="T979" s="36">
        <f t="shared" si="910"/>
        <v>3640.3284860250005</v>
      </c>
      <c r="U979" s="32"/>
      <c r="V979" s="32"/>
      <c r="W979" s="20"/>
      <c r="X979" s="20"/>
      <c r="Y979" s="20"/>
      <c r="Z979" s="20"/>
      <c r="AA979" s="20"/>
      <c r="AB979" s="21"/>
      <c r="AC979" s="20"/>
      <c r="AD979" s="20"/>
      <c r="AE979" s="18"/>
      <c r="AF979" s="18"/>
      <c r="AG979" s="18"/>
      <c r="AH979" s="18"/>
      <c r="AI979" s="18"/>
      <c r="AJ979" s="18"/>
      <c r="AK979" s="35"/>
      <c r="BR979" s="6"/>
    </row>
    <row r="980" spans="1:70" ht="38.25">
      <c r="A980" s="23"/>
      <c r="B980" s="23" t="s">
        <v>112</v>
      </c>
      <c r="C980" s="24" t="s">
        <v>1388</v>
      </c>
      <c r="D980" s="38"/>
      <c r="E980" s="26"/>
      <c r="F980" s="26"/>
      <c r="G980" s="27"/>
      <c r="H980" s="27"/>
      <c r="I980" s="18"/>
      <c r="J980" s="39"/>
      <c r="K980" s="39"/>
      <c r="L980" s="30"/>
      <c r="M980" s="30"/>
      <c r="N980" s="31"/>
      <c r="O980" s="31"/>
      <c r="P980" s="31"/>
      <c r="Q980" s="31"/>
      <c r="R980" s="31"/>
      <c r="S980" s="31"/>
      <c r="T980" s="19"/>
      <c r="U980" s="32" t="s">
        <v>22</v>
      </c>
      <c r="V980" s="32"/>
      <c r="W980" s="20"/>
      <c r="X980" s="20"/>
      <c r="Y980" s="20"/>
      <c r="Z980" s="20"/>
      <c r="AA980" s="20"/>
      <c r="AB980" s="21"/>
      <c r="AC980" s="20"/>
      <c r="AD980" s="20"/>
      <c r="AE980" s="18"/>
      <c r="AF980" s="18"/>
      <c r="AG980" s="18"/>
      <c r="AH980" s="18"/>
      <c r="AI980" s="18"/>
      <c r="AJ980" s="18"/>
      <c r="AK980" s="35"/>
      <c r="BR980" s="6"/>
    </row>
    <row r="981" spans="1:70" ht="12.75">
      <c r="A981" s="23"/>
      <c r="B981" s="23" t="s">
        <v>114</v>
      </c>
      <c r="C981" s="24" t="s">
        <v>1389</v>
      </c>
      <c r="D981" s="25" t="s">
        <v>26</v>
      </c>
      <c r="E981" s="26">
        <v>2185.54</v>
      </c>
      <c r="F981" s="26">
        <v>2294.817</v>
      </c>
      <c r="G981" s="27">
        <v>2524.2987</v>
      </c>
      <c r="H981" s="27">
        <v>2852.20510113</v>
      </c>
      <c r="I981" s="28" t="s">
        <v>1373</v>
      </c>
      <c r="J981" s="29">
        <f>(F981/E981*100)-100</f>
        <v>5</v>
      </c>
      <c r="K981" s="29">
        <f>(G981/F981*100)-100</f>
        <v>9.999999999999986</v>
      </c>
      <c r="L981" s="30">
        <f>+G981*1.109</f>
        <v>2799.4472582999997</v>
      </c>
      <c r="M981" s="30">
        <f>+G981*1.148</f>
        <v>2897.8949075999994</v>
      </c>
      <c r="N981" s="31">
        <f>+G981*(100+(16.3-J981-K981))/100</f>
        <v>2557.1145831000003</v>
      </c>
      <c r="O981" s="31">
        <f>+G981*(100+(33-J981-K981))/100</f>
        <v>2978.672466</v>
      </c>
      <c r="P981" s="31">
        <f>+G981*(100+(67.5+14.5)/2-J981-K981)/100</f>
        <v>3180.616362</v>
      </c>
      <c r="Q981" s="31">
        <f>+G981+(G981*0.5)*((67.5+14.5)/2-J981-K981)/100+(G981*0.5)*0.016</f>
        <v>2872.6519206</v>
      </c>
      <c r="R981" s="31">
        <f>+G981*(100+(40.7-J981-K981))/100</f>
        <v>3173.0434659000002</v>
      </c>
      <c r="S981" s="31">
        <f>+G981+(G981*0.5)*(88.9-J981-K981)/100+(G981*0.5)*0.016</f>
        <v>3477.22145925</v>
      </c>
      <c r="T981" s="36">
        <f>+N981*30/100+O981*70/100</f>
        <v>2852.20510113</v>
      </c>
      <c r="U981" s="32"/>
      <c r="V981" s="32"/>
      <c r="W981" s="20"/>
      <c r="X981" s="20"/>
      <c r="Y981" s="20"/>
      <c r="Z981" s="20"/>
      <c r="AA981" s="20"/>
      <c r="AB981" s="21"/>
      <c r="AC981" s="20"/>
      <c r="AD981" s="20"/>
      <c r="AE981" s="18"/>
      <c r="AF981" s="18"/>
      <c r="AG981" s="18"/>
      <c r="AH981" s="18"/>
      <c r="AI981" s="18"/>
      <c r="AJ981" s="18"/>
      <c r="AK981" s="35"/>
      <c r="BR981" s="6"/>
    </row>
    <row r="982" spans="1:70" ht="51">
      <c r="A982" s="23"/>
      <c r="B982" s="23" t="s">
        <v>116</v>
      </c>
      <c r="C982" s="24" t="s">
        <v>1390</v>
      </c>
      <c r="D982" s="38"/>
      <c r="E982" s="26"/>
      <c r="F982" s="26"/>
      <c r="G982" s="27"/>
      <c r="H982" s="27"/>
      <c r="I982" s="18"/>
      <c r="J982" s="39"/>
      <c r="K982" s="39"/>
      <c r="L982" s="30"/>
      <c r="M982" s="30"/>
      <c r="N982" s="31"/>
      <c r="O982" s="31"/>
      <c r="P982" s="31"/>
      <c r="Q982" s="31"/>
      <c r="R982" s="31"/>
      <c r="S982" s="31"/>
      <c r="T982" s="19"/>
      <c r="U982" s="32" t="s">
        <v>22</v>
      </c>
      <c r="V982" s="32"/>
      <c r="W982" s="20"/>
      <c r="X982" s="20"/>
      <c r="Y982" s="20"/>
      <c r="Z982" s="20"/>
      <c r="AA982" s="20"/>
      <c r="AB982" s="21"/>
      <c r="AC982" s="20"/>
      <c r="AD982" s="20"/>
      <c r="AE982" s="18"/>
      <c r="AF982" s="18"/>
      <c r="AG982" s="18"/>
      <c r="AH982" s="18"/>
      <c r="AI982" s="18"/>
      <c r="AJ982" s="18"/>
      <c r="AK982" s="35" t="s">
        <v>1391</v>
      </c>
      <c r="BR982" s="6"/>
    </row>
    <row r="983" spans="1:70" ht="12.75">
      <c r="A983" s="23"/>
      <c r="B983" s="23" t="s">
        <v>118</v>
      </c>
      <c r="C983" s="24" t="s">
        <v>1392</v>
      </c>
      <c r="D983" s="25" t="s">
        <v>52</v>
      </c>
      <c r="E983" s="26">
        <v>2818.7</v>
      </c>
      <c r="F983" s="26">
        <v>2959.635</v>
      </c>
      <c r="G983" s="27">
        <v>3255.5985</v>
      </c>
      <c r="H983" s="27">
        <v>3678.500745150001</v>
      </c>
      <c r="I983" s="28" t="s">
        <v>1373</v>
      </c>
      <c r="J983" s="29">
        <f aca="true" t="shared" si="911" ref="J983:J984">(F983/E983*100)-100</f>
        <v>5</v>
      </c>
      <c r="K983" s="29">
        <f aca="true" t="shared" si="912" ref="K983:K984">(G983/F983*100)-100</f>
        <v>9.999999999999986</v>
      </c>
      <c r="L983" s="30">
        <f aca="true" t="shared" si="913" ref="L983:L984">+G983*1.109</f>
        <v>3610.4587365</v>
      </c>
      <c r="M983" s="30">
        <f aca="true" t="shared" si="914" ref="M983:M984">+G983*1.148</f>
        <v>3737.4270779999997</v>
      </c>
      <c r="N983" s="31">
        <f aca="true" t="shared" si="915" ref="N983:N984">+G983*(100+(16.3-J983-K983))/100</f>
        <v>3297.9212805000006</v>
      </c>
      <c r="O983" s="31">
        <f aca="true" t="shared" si="916" ref="O983:O984">+G983*(100+(33-J983-K983))/100</f>
        <v>3841.606230000001</v>
      </c>
      <c r="P983" s="31">
        <f aca="true" t="shared" si="917" ref="P983:P984">+G983*(100+(67.5+14.5)/2-J983-K983)/100</f>
        <v>4102.054110000001</v>
      </c>
      <c r="Q983" s="31">
        <f aca="true" t="shared" si="918" ref="Q983:Q984">+G983+(G983*0.5)*((67.5+14.5)/2-J983-K983)/100+(G983*0.5)*0.016</f>
        <v>3704.8710930000007</v>
      </c>
      <c r="R983" s="31">
        <f aca="true" t="shared" si="919" ref="R983:R984">+G983*(100+(40.7-J983-K983))/100</f>
        <v>4092.287314500001</v>
      </c>
      <c r="S983" s="31">
        <f aca="true" t="shared" si="920" ref="S983:S984">+G983+(G983*0.5)*(88.9-J983-K983)/100+(G983*0.5)*0.016</f>
        <v>4484.586933750001</v>
      </c>
      <c r="T983" s="36">
        <f aca="true" t="shared" si="921" ref="T983:T984">+N983*30/100+O983*70/100</f>
        <v>3678.500745150001</v>
      </c>
      <c r="U983" s="32"/>
      <c r="V983" s="32"/>
      <c r="W983" s="20"/>
      <c r="X983" s="20"/>
      <c r="Y983" s="20"/>
      <c r="Z983" s="20"/>
      <c r="AA983" s="20"/>
      <c r="AB983" s="21"/>
      <c r="AC983" s="20"/>
      <c r="AD983" s="20"/>
      <c r="AE983" s="18"/>
      <c r="AF983" s="18"/>
      <c r="AG983" s="18"/>
      <c r="AH983" s="18"/>
      <c r="AI983" s="18"/>
      <c r="AJ983" s="18"/>
      <c r="AK983" s="35"/>
      <c r="BR983" s="6"/>
    </row>
    <row r="984" spans="1:70" ht="12.75">
      <c r="A984" s="23"/>
      <c r="B984" s="23" t="s">
        <v>120</v>
      </c>
      <c r="C984" s="24" t="s">
        <v>1393</v>
      </c>
      <c r="D984" s="25" t="s">
        <v>52</v>
      </c>
      <c r="E984" s="26">
        <v>2536.84</v>
      </c>
      <c r="F984" s="26">
        <v>2663.682</v>
      </c>
      <c r="G984" s="27">
        <v>2930.0502</v>
      </c>
      <c r="H984" s="27">
        <v>3310.66372098</v>
      </c>
      <c r="I984" s="28" t="s">
        <v>1373</v>
      </c>
      <c r="J984" s="29">
        <f t="shared" si="911"/>
        <v>4.999999999999986</v>
      </c>
      <c r="K984" s="29">
        <f t="shared" si="912"/>
        <v>10.000000000000014</v>
      </c>
      <c r="L984" s="30">
        <f t="shared" si="913"/>
        <v>3249.4256718</v>
      </c>
      <c r="M984" s="30">
        <f t="shared" si="914"/>
        <v>3363.6976296</v>
      </c>
      <c r="N984" s="31">
        <f t="shared" si="915"/>
        <v>2968.1408526</v>
      </c>
      <c r="O984" s="31">
        <f t="shared" si="916"/>
        <v>3457.4592360000006</v>
      </c>
      <c r="P984" s="31">
        <f t="shared" si="917"/>
        <v>3691.8632519999996</v>
      </c>
      <c r="Q984" s="31">
        <f t="shared" si="918"/>
        <v>3334.3971276</v>
      </c>
      <c r="R984" s="31">
        <f t="shared" si="919"/>
        <v>3683.0731014000003</v>
      </c>
      <c r="S984" s="31">
        <f t="shared" si="920"/>
        <v>4036.1441505000003</v>
      </c>
      <c r="T984" s="36">
        <f t="shared" si="921"/>
        <v>3310.66372098</v>
      </c>
      <c r="U984" s="32"/>
      <c r="V984" s="32"/>
      <c r="W984" s="20"/>
      <c r="X984" s="20"/>
      <c r="Y984" s="20"/>
      <c r="Z984" s="20"/>
      <c r="AA984" s="20"/>
      <c r="AB984" s="21"/>
      <c r="AC984" s="20"/>
      <c r="AD984" s="20"/>
      <c r="AE984" s="18"/>
      <c r="AF984" s="18"/>
      <c r="AG984" s="18"/>
      <c r="AH984" s="18"/>
      <c r="AI984" s="18"/>
      <c r="AJ984" s="18"/>
      <c r="AK984" s="35"/>
      <c r="BR984" s="6"/>
    </row>
    <row r="985" spans="1:70" ht="51">
      <c r="A985" s="23"/>
      <c r="B985" s="23" t="s">
        <v>121</v>
      </c>
      <c r="C985" s="24" t="s">
        <v>1394</v>
      </c>
      <c r="D985" s="38"/>
      <c r="E985" s="26"/>
      <c r="F985" s="26"/>
      <c r="G985" s="27"/>
      <c r="H985" s="27"/>
      <c r="I985" s="18"/>
      <c r="J985" s="39"/>
      <c r="K985" s="39"/>
      <c r="L985" s="30"/>
      <c r="M985" s="30"/>
      <c r="N985" s="31"/>
      <c r="O985" s="31"/>
      <c r="P985" s="31"/>
      <c r="Q985" s="31"/>
      <c r="R985" s="31"/>
      <c r="S985" s="31"/>
      <c r="T985" s="19"/>
      <c r="U985" s="32" t="s">
        <v>22</v>
      </c>
      <c r="V985" s="32"/>
      <c r="W985" s="20"/>
      <c r="X985" s="20"/>
      <c r="Y985" s="20"/>
      <c r="Z985" s="20"/>
      <c r="AA985" s="20"/>
      <c r="AB985" s="21"/>
      <c r="AC985" s="20"/>
      <c r="AD985" s="20"/>
      <c r="AE985" s="18"/>
      <c r="AF985" s="18"/>
      <c r="AG985" s="18"/>
      <c r="AH985" s="18"/>
      <c r="AI985" s="18"/>
      <c r="AJ985" s="18"/>
      <c r="AK985" s="35" t="s">
        <v>1385</v>
      </c>
      <c r="BR985" s="6"/>
    </row>
    <row r="986" spans="1:70" ht="12.75">
      <c r="A986" s="23"/>
      <c r="B986" s="23" t="s">
        <v>122</v>
      </c>
      <c r="C986" s="24" t="s">
        <v>1395</v>
      </c>
      <c r="D986" s="25" t="s">
        <v>52</v>
      </c>
      <c r="E986" s="26">
        <v>2102.31</v>
      </c>
      <c r="F986" s="26">
        <v>2207.4255</v>
      </c>
      <c r="G986" s="27">
        <v>2428.16805</v>
      </c>
      <c r="H986" s="27">
        <v>2743.587079695</v>
      </c>
      <c r="I986" s="28" t="s">
        <v>1373</v>
      </c>
      <c r="J986" s="29">
        <f aca="true" t="shared" si="922" ref="J986:J987">(F986/E986*100)-100</f>
        <v>5</v>
      </c>
      <c r="K986" s="29">
        <f aca="true" t="shared" si="923" ref="K986:K987">(G986/F986*100)-100</f>
        <v>10.000000000000014</v>
      </c>
      <c r="L986" s="30">
        <f aca="true" t="shared" si="924" ref="L986:L987">+G986*1.109</f>
        <v>2692.83836745</v>
      </c>
      <c r="M986" s="30">
        <f aca="true" t="shared" si="925" ref="M986:M987">+G986*1.148</f>
        <v>2787.5369214</v>
      </c>
      <c r="N986" s="31">
        <f aca="true" t="shared" si="926" ref="N986:N987">+G986*(100+(16.3-J986-K986))/100</f>
        <v>2459.7342346499995</v>
      </c>
      <c r="O986" s="31">
        <f aca="true" t="shared" si="927" ref="O986:O987">+G986*(100+(33-J986-K986))/100</f>
        <v>2865.238299</v>
      </c>
      <c r="P986" s="31">
        <f aca="true" t="shared" si="928" ref="P986:P987">+G986*(100+(67.5+14.5)/2-J986-K986)/100</f>
        <v>3059.491743</v>
      </c>
      <c r="Q986" s="31">
        <f aca="true" t="shared" si="929" ref="Q986:Q987">+G986+(G986*0.5)*((67.5+14.5)/2-J986-K986)/100+(G986*0.5)*0.016</f>
        <v>2763.2552409</v>
      </c>
      <c r="R986" s="31">
        <f aca="true" t="shared" si="930" ref="R986:R987">+G986*(100+(40.7-J986-K986))/100</f>
        <v>3052.20723885</v>
      </c>
      <c r="S986" s="31">
        <f aca="true" t="shared" si="931" ref="S986:S987">+G986+(G986*0.5)*(88.9-J986-K986)/100+(G986*0.5)*0.016</f>
        <v>3344.8014888750004</v>
      </c>
      <c r="T986" s="36">
        <f aca="true" t="shared" si="932" ref="T986:T987">+N986*30/100+O986*70/100</f>
        <v>2743.587079695</v>
      </c>
      <c r="U986" s="32"/>
      <c r="V986" s="32"/>
      <c r="W986" s="20"/>
      <c r="X986" s="20"/>
      <c r="Y986" s="20"/>
      <c r="Z986" s="20"/>
      <c r="AA986" s="20"/>
      <c r="AB986" s="21"/>
      <c r="AC986" s="20"/>
      <c r="AD986" s="20"/>
      <c r="AE986" s="18"/>
      <c r="AF986" s="18"/>
      <c r="AG986" s="18"/>
      <c r="AH986" s="18"/>
      <c r="AI986" s="18"/>
      <c r="AJ986" s="18"/>
      <c r="AK986" s="35"/>
      <c r="BR986" s="6"/>
    </row>
    <row r="987" spans="1:70" ht="12.75">
      <c r="A987" s="23"/>
      <c r="B987" s="23" t="s">
        <v>123</v>
      </c>
      <c r="C987" s="24" t="s">
        <v>1396</v>
      </c>
      <c r="D987" s="25" t="s">
        <v>52</v>
      </c>
      <c r="E987" s="26">
        <v>1918.58</v>
      </c>
      <c r="F987" s="26">
        <v>2014.509</v>
      </c>
      <c r="G987" s="27">
        <v>2215.9599</v>
      </c>
      <c r="H987" s="27">
        <v>2503.81309101</v>
      </c>
      <c r="I987" s="28" t="s">
        <v>1373</v>
      </c>
      <c r="J987" s="29">
        <f t="shared" si="922"/>
        <v>5</v>
      </c>
      <c r="K987" s="29">
        <f t="shared" si="923"/>
        <v>9.999999999999986</v>
      </c>
      <c r="L987" s="30">
        <f t="shared" si="924"/>
        <v>2457.4995290999996</v>
      </c>
      <c r="M987" s="30">
        <f t="shared" si="925"/>
        <v>2543.9219651999997</v>
      </c>
      <c r="N987" s="31">
        <f t="shared" si="926"/>
        <v>2244.7673787000003</v>
      </c>
      <c r="O987" s="31">
        <f t="shared" si="927"/>
        <v>2614.832682</v>
      </c>
      <c r="P987" s="31">
        <f t="shared" si="928"/>
        <v>2792.109474</v>
      </c>
      <c r="Q987" s="31">
        <f t="shared" si="929"/>
        <v>2521.7623661999996</v>
      </c>
      <c r="R987" s="31">
        <f t="shared" si="930"/>
        <v>2785.4615943</v>
      </c>
      <c r="S987" s="31">
        <f t="shared" si="931"/>
        <v>3052.4847622499997</v>
      </c>
      <c r="T987" s="36">
        <f t="shared" si="932"/>
        <v>2503.81309101</v>
      </c>
      <c r="U987" s="32"/>
      <c r="V987" s="32"/>
      <c r="W987" s="20"/>
      <c r="X987" s="20"/>
      <c r="Y987" s="20"/>
      <c r="Z987" s="20"/>
      <c r="AA987" s="20"/>
      <c r="AB987" s="21"/>
      <c r="AC987" s="20"/>
      <c r="AD987" s="20"/>
      <c r="AE987" s="18"/>
      <c r="AF987" s="18"/>
      <c r="AG987" s="18"/>
      <c r="AH987" s="18"/>
      <c r="AI987" s="18"/>
      <c r="AJ987" s="18"/>
      <c r="AK987" s="35"/>
      <c r="BR987" s="6"/>
    </row>
    <row r="988" spans="1:70" ht="51">
      <c r="A988" s="23"/>
      <c r="B988" s="23" t="s">
        <v>124</v>
      </c>
      <c r="C988" s="24" t="s">
        <v>1397</v>
      </c>
      <c r="D988" s="38"/>
      <c r="E988" s="26"/>
      <c r="F988" s="26"/>
      <c r="G988" s="27"/>
      <c r="H988" s="27"/>
      <c r="I988" s="18"/>
      <c r="J988" s="39"/>
      <c r="K988" s="39"/>
      <c r="L988" s="30"/>
      <c r="M988" s="30"/>
      <c r="N988" s="31"/>
      <c r="O988" s="31"/>
      <c r="P988" s="31"/>
      <c r="Q988" s="31"/>
      <c r="R988" s="31"/>
      <c r="S988" s="31"/>
      <c r="T988" s="19"/>
      <c r="U988" s="32" t="s">
        <v>22</v>
      </c>
      <c r="V988" s="32"/>
      <c r="W988" s="20"/>
      <c r="X988" s="20"/>
      <c r="Y988" s="20"/>
      <c r="Z988" s="20"/>
      <c r="AA988" s="20"/>
      <c r="AB988" s="21"/>
      <c r="AC988" s="20"/>
      <c r="AD988" s="20"/>
      <c r="AE988" s="18"/>
      <c r="AF988" s="18"/>
      <c r="AG988" s="18"/>
      <c r="AH988" s="18"/>
      <c r="AI988" s="18"/>
      <c r="AJ988" s="18"/>
      <c r="AK988" s="35" t="s">
        <v>1385</v>
      </c>
      <c r="BR988" s="6"/>
    </row>
    <row r="989" spans="1:70" ht="12.75">
      <c r="A989" s="23"/>
      <c r="B989" s="23" t="s">
        <v>125</v>
      </c>
      <c r="C989" s="24" t="s">
        <v>1398</v>
      </c>
      <c r="D989" s="25" t="s">
        <v>52</v>
      </c>
      <c r="E989" s="26">
        <v>3089.82</v>
      </c>
      <c r="F989" s="26">
        <v>3244.311</v>
      </c>
      <c r="G989" s="27">
        <v>3568.7421</v>
      </c>
      <c r="H989" s="27">
        <v>4032.3216987900005</v>
      </c>
      <c r="I989" s="28" t="s">
        <v>1373</v>
      </c>
      <c r="J989" s="29">
        <f aca="true" t="shared" si="933" ref="J989:J991">(F989/E989*100)-100</f>
        <v>5</v>
      </c>
      <c r="K989" s="29">
        <f aca="true" t="shared" si="934" ref="K989:K991">(G989/F989*100)-100</f>
        <v>9.999999999999986</v>
      </c>
      <c r="L989" s="30">
        <f aca="true" t="shared" si="935" ref="L989:L991">+G989*1.109</f>
        <v>3957.7349888999997</v>
      </c>
      <c r="M989" s="30">
        <f aca="true" t="shared" si="936" ref="M989:M991">+G989*1.148</f>
        <v>4096.9159308</v>
      </c>
      <c r="N989" s="31">
        <f aca="true" t="shared" si="937" ref="N989:N991">+G989*(100+(16.3-J989-K989))/100</f>
        <v>3615.1357473000007</v>
      </c>
      <c r="O989" s="31">
        <f aca="true" t="shared" si="938" ref="O989:O991">+G989*(100+(33-J989-K989))/100</f>
        <v>4211.115678</v>
      </c>
      <c r="P989" s="31">
        <f aca="true" t="shared" si="939" ref="P989:P991">+G989*(100+(67.5+14.5)/2-J989-K989)/100</f>
        <v>4496.615046000001</v>
      </c>
      <c r="Q989" s="31">
        <f aca="true" t="shared" si="940" ref="Q989:Q991">+G989+(G989*0.5)*((67.5+14.5)/2-J989-K989)/100+(G989*0.5)*0.016</f>
        <v>4061.2285098</v>
      </c>
      <c r="R989" s="31">
        <f aca="true" t="shared" si="941" ref="R989:R991">+G989*(100+(40.7-J989-K989))/100</f>
        <v>4485.9088197</v>
      </c>
      <c r="S989" s="31">
        <f aca="true" t="shared" si="942" ref="S989:S991">+G989+(G989*0.5)*(88.9-J989-K989)/100+(G989*0.5)*0.016</f>
        <v>4915.94224275</v>
      </c>
      <c r="T989" s="36">
        <f aca="true" t="shared" si="943" ref="T989:T991">+N989*30/100+O989*70/100</f>
        <v>4032.3216987900005</v>
      </c>
      <c r="U989" s="32"/>
      <c r="V989" s="32"/>
      <c r="W989" s="20"/>
      <c r="X989" s="20"/>
      <c r="Y989" s="20"/>
      <c r="Z989" s="20"/>
      <c r="AA989" s="20"/>
      <c r="AB989" s="21"/>
      <c r="AC989" s="20"/>
      <c r="AD989" s="20"/>
      <c r="AE989" s="18"/>
      <c r="AF989" s="18"/>
      <c r="AG989" s="18"/>
      <c r="AH989" s="18"/>
      <c r="AI989" s="18"/>
      <c r="AJ989" s="18"/>
      <c r="AK989" s="35"/>
      <c r="BR989" s="6"/>
    </row>
    <row r="990" spans="1:70" ht="12.75">
      <c r="A990" s="23"/>
      <c r="B990" s="23" t="s">
        <v>126</v>
      </c>
      <c r="C990" s="24" t="s">
        <v>1399</v>
      </c>
      <c r="D990" s="25" t="s">
        <v>52</v>
      </c>
      <c r="E990" s="26">
        <v>2664.84</v>
      </c>
      <c r="F990" s="26">
        <v>2798.082</v>
      </c>
      <c r="G990" s="27">
        <v>3077.8902</v>
      </c>
      <c r="H990" s="27">
        <v>3477.70813698</v>
      </c>
      <c r="I990" s="28" t="s">
        <v>1373</v>
      </c>
      <c r="J990" s="29">
        <f t="shared" si="933"/>
        <v>4.999999999999986</v>
      </c>
      <c r="K990" s="29">
        <f t="shared" si="934"/>
        <v>10.000000000000014</v>
      </c>
      <c r="L990" s="30">
        <f t="shared" si="935"/>
        <v>3413.3802318</v>
      </c>
      <c r="M990" s="30">
        <f t="shared" si="936"/>
        <v>3533.4179495999997</v>
      </c>
      <c r="N990" s="31">
        <f t="shared" si="937"/>
        <v>3117.9027725999995</v>
      </c>
      <c r="O990" s="31">
        <f t="shared" si="938"/>
        <v>3631.9104359999997</v>
      </c>
      <c r="P990" s="31">
        <f t="shared" si="939"/>
        <v>3878.1416519999993</v>
      </c>
      <c r="Q990" s="31">
        <f t="shared" si="940"/>
        <v>3502.6390476</v>
      </c>
      <c r="R990" s="31">
        <f t="shared" si="941"/>
        <v>3868.9079813999997</v>
      </c>
      <c r="S990" s="31">
        <f t="shared" si="942"/>
        <v>4239.793750499999</v>
      </c>
      <c r="T990" s="36">
        <f t="shared" si="943"/>
        <v>3477.70813698</v>
      </c>
      <c r="U990" s="32"/>
      <c r="V990" s="32"/>
      <c r="W990" s="20"/>
      <c r="X990" s="20"/>
      <c r="Y990" s="20"/>
      <c r="Z990" s="20"/>
      <c r="AA990" s="20"/>
      <c r="AB990" s="21"/>
      <c r="AC990" s="20"/>
      <c r="AD990" s="20"/>
      <c r="AE990" s="18"/>
      <c r="AF990" s="18"/>
      <c r="AG990" s="18"/>
      <c r="AH990" s="18"/>
      <c r="AI990" s="18"/>
      <c r="AJ990" s="18"/>
      <c r="AK990" s="35"/>
      <c r="BR990" s="6"/>
    </row>
    <row r="991" spans="1:70" ht="38.25">
      <c r="A991" s="23"/>
      <c r="B991" s="23" t="s">
        <v>127</v>
      </c>
      <c r="C991" s="24" t="s">
        <v>1400</v>
      </c>
      <c r="D991" s="25" t="s">
        <v>33</v>
      </c>
      <c r="E991" s="26">
        <v>41.5</v>
      </c>
      <c r="F991" s="26">
        <v>43.575</v>
      </c>
      <c r="G991" s="27">
        <v>47.9325</v>
      </c>
      <c r="H991" s="27">
        <v>54.15893175000001</v>
      </c>
      <c r="I991" s="28" t="s">
        <v>1373</v>
      </c>
      <c r="J991" s="29">
        <f t="shared" si="933"/>
        <v>5</v>
      </c>
      <c r="K991" s="29">
        <f t="shared" si="934"/>
        <v>9.999999999999986</v>
      </c>
      <c r="L991" s="30">
        <f t="shared" si="935"/>
        <v>53.1571425</v>
      </c>
      <c r="M991" s="30">
        <f t="shared" si="936"/>
        <v>55.026509999999995</v>
      </c>
      <c r="N991" s="31">
        <f t="shared" si="937"/>
        <v>48.5556225</v>
      </c>
      <c r="O991" s="31">
        <f t="shared" si="938"/>
        <v>56.56035000000001</v>
      </c>
      <c r="P991" s="31">
        <f t="shared" si="939"/>
        <v>60.39495000000001</v>
      </c>
      <c r="Q991" s="31">
        <f t="shared" si="940"/>
        <v>54.547185</v>
      </c>
      <c r="R991" s="31">
        <f t="shared" si="941"/>
        <v>60.25115250000001</v>
      </c>
      <c r="S991" s="31">
        <f t="shared" si="942"/>
        <v>66.02701875</v>
      </c>
      <c r="T991" s="36">
        <f t="shared" si="943"/>
        <v>54.15893175000001</v>
      </c>
      <c r="U991" s="32"/>
      <c r="V991" s="32"/>
      <c r="W991" s="20"/>
      <c r="X991" s="20"/>
      <c r="Y991" s="20"/>
      <c r="Z991" s="20"/>
      <c r="AA991" s="20"/>
      <c r="AB991" s="21"/>
      <c r="AC991" s="20"/>
      <c r="AD991" s="20"/>
      <c r="AE991" s="18"/>
      <c r="AF991" s="18"/>
      <c r="AG991" s="18"/>
      <c r="AH991" s="18"/>
      <c r="AI991" s="18"/>
      <c r="AJ991" s="18"/>
      <c r="AK991" s="35"/>
      <c r="BR991" s="6"/>
    </row>
    <row r="992" spans="1:70" ht="12.75">
      <c r="A992" s="23"/>
      <c r="B992" s="23" t="s">
        <v>128</v>
      </c>
      <c r="C992" s="24" t="s">
        <v>1401</v>
      </c>
      <c r="D992" s="38"/>
      <c r="E992" s="26"/>
      <c r="F992" s="26"/>
      <c r="G992" s="27"/>
      <c r="H992" s="27"/>
      <c r="I992" s="18"/>
      <c r="J992" s="39"/>
      <c r="K992" s="39"/>
      <c r="L992" s="30"/>
      <c r="M992" s="30"/>
      <c r="N992" s="31"/>
      <c r="O992" s="31"/>
      <c r="P992" s="31"/>
      <c r="Q992" s="31"/>
      <c r="R992" s="31"/>
      <c r="S992" s="31"/>
      <c r="T992" s="19"/>
      <c r="U992" s="32"/>
      <c r="V992" s="32"/>
      <c r="W992" s="20"/>
      <c r="X992" s="20"/>
      <c r="Y992" s="20"/>
      <c r="Z992" s="20"/>
      <c r="AA992" s="20"/>
      <c r="AB992" s="21"/>
      <c r="AC992" s="20"/>
      <c r="AD992" s="20"/>
      <c r="AE992" s="18"/>
      <c r="AF992" s="18"/>
      <c r="AG992" s="18"/>
      <c r="AH992" s="18"/>
      <c r="AI992" s="18"/>
      <c r="AJ992" s="18"/>
      <c r="AK992" s="35"/>
      <c r="BR992" s="6"/>
    </row>
    <row r="993" spans="1:70" ht="12.75">
      <c r="A993" s="23"/>
      <c r="B993" s="23" t="s">
        <v>130</v>
      </c>
      <c r="C993" s="24" t="s">
        <v>1402</v>
      </c>
      <c r="D993" s="25" t="s">
        <v>95</v>
      </c>
      <c r="E993" s="26">
        <v>124.44</v>
      </c>
      <c r="F993" s="26">
        <v>130.662</v>
      </c>
      <c r="G993" s="27">
        <v>143.7282</v>
      </c>
      <c r="H993" s="27">
        <v>162.39849318</v>
      </c>
      <c r="I993" s="28" t="s">
        <v>1373</v>
      </c>
      <c r="J993" s="29">
        <f aca="true" t="shared" si="944" ref="J993:J994">(F993/E993*100)-100</f>
        <v>5</v>
      </c>
      <c r="K993" s="29">
        <f aca="true" t="shared" si="945" ref="K993:K994">(G993/F993*100)-100</f>
        <v>9.999999999999986</v>
      </c>
      <c r="L993" s="30">
        <f aca="true" t="shared" si="946" ref="L993:L994">+G993*1.109</f>
        <v>159.3945738</v>
      </c>
      <c r="M993" s="30">
        <f aca="true" t="shared" si="947" ref="M993:M994">+G993*1.148</f>
        <v>164.99997359999998</v>
      </c>
      <c r="N993" s="31">
        <f aca="true" t="shared" si="948" ref="N993:N994">+G993*(100+(16.3-J993-K993))/100</f>
        <v>145.59666660000002</v>
      </c>
      <c r="O993" s="31">
        <f aca="true" t="shared" si="949" ref="O993:O994">+G993*(100+(33-J993-K993))/100</f>
        <v>169.599276</v>
      </c>
      <c r="P993" s="31">
        <f aca="true" t="shared" si="950" ref="P993:P994">+G993*(100+(67.5+14.5)/2-J993-K993)/100</f>
        <v>181.097532</v>
      </c>
      <c r="Q993" s="31">
        <f aca="true" t="shared" si="951" ref="Q993:Q994">+G993+(G993*0.5)*((67.5+14.5)/2-J993-K993)/100+(G993*0.5)*0.016</f>
        <v>163.56269160000002</v>
      </c>
      <c r="R993" s="31">
        <f aca="true" t="shared" si="952" ref="R993:R994">+G993*(100+(40.7-J993-K993))/100</f>
        <v>180.6663474</v>
      </c>
      <c r="S993" s="31">
        <f aca="true" t="shared" si="953" ref="S993:S994">+G993+(G993*0.5)*(88.9-J993-K993)/100+(G993*0.5)*0.016</f>
        <v>197.98559550000002</v>
      </c>
      <c r="T993" s="36">
        <f aca="true" t="shared" si="954" ref="T993:T994">+N993*30/100+O993*70/100</f>
        <v>162.39849318</v>
      </c>
      <c r="U993" s="32"/>
      <c r="V993" s="32"/>
      <c r="W993" s="20"/>
      <c r="X993" s="20"/>
      <c r="Y993" s="20"/>
      <c r="Z993" s="20"/>
      <c r="AA993" s="20"/>
      <c r="AB993" s="21"/>
      <c r="AC993" s="20"/>
      <c r="AD993" s="20"/>
      <c r="AE993" s="18"/>
      <c r="AF993" s="18"/>
      <c r="AG993" s="18"/>
      <c r="AH993" s="18"/>
      <c r="AI993" s="18"/>
      <c r="AJ993" s="18"/>
      <c r="AK993" s="35"/>
      <c r="BR993" s="6"/>
    </row>
    <row r="994" spans="1:70" ht="12.75">
      <c r="A994" s="23"/>
      <c r="B994" s="23" t="s">
        <v>132</v>
      </c>
      <c r="C994" s="24" t="s">
        <v>1403</v>
      </c>
      <c r="D994" s="25" t="s">
        <v>95</v>
      </c>
      <c r="E994" s="26">
        <v>96.9</v>
      </c>
      <c r="F994" s="26">
        <v>101.745</v>
      </c>
      <c r="G994" s="27">
        <v>111.9195</v>
      </c>
      <c r="H994" s="27">
        <v>126.45784305000002</v>
      </c>
      <c r="I994" s="28" t="s">
        <v>1373</v>
      </c>
      <c r="J994" s="29">
        <f t="shared" si="944"/>
        <v>5</v>
      </c>
      <c r="K994" s="29">
        <f t="shared" si="945"/>
        <v>9.999999999999986</v>
      </c>
      <c r="L994" s="30">
        <f t="shared" si="946"/>
        <v>124.1187255</v>
      </c>
      <c r="M994" s="30">
        <f t="shared" si="947"/>
        <v>128.483586</v>
      </c>
      <c r="N994" s="31">
        <f t="shared" si="948"/>
        <v>113.37445350000002</v>
      </c>
      <c r="O994" s="31">
        <f t="shared" si="949"/>
        <v>132.06501000000003</v>
      </c>
      <c r="P994" s="31">
        <f t="shared" si="950"/>
        <v>141.01857</v>
      </c>
      <c r="Q994" s="31">
        <f t="shared" si="951"/>
        <v>127.36439100000001</v>
      </c>
      <c r="R994" s="31">
        <f t="shared" si="952"/>
        <v>140.6828115</v>
      </c>
      <c r="S994" s="31">
        <f t="shared" si="953"/>
        <v>154.16911125000001</v>
      </c>
      <c r="T994" s="36">
        <f t="shared" si="954"/>
        <v>126.45784305000002</v>
      </c>
      <c r="U994" s="32"/>
      <c r="V994" s="32"/>
      <c r="W994" s="20"/>
      <c r="X994" s="20"/>
      <c r="Y994" s="20"/>
      <c r="Z994" s="20"/>
      <c r="AA994" s="20"/>
      <c r="AB994" s="21"/>
      <c r="AC994" s="20"/>
      <c r="AD994" s="20"/>
      <c r="AE994" s="18"/>
      <c r="AF994" s="18"/>
      <c r="AG994" s="18"/>
      <c r="AH994" s="18"/>
      <c r="AI994" s="18"/>
      <c r="AJ994" s="18"/>
      <c r="AK994" s="35"/>
      <c r="BR994" s="6"/>
    </row>
    <row r="995" spans="1:70" ht="25.5">
      <c r="A995" s="23"/>
      <c r="B995" s="23" t="s">
        <v>134</v>
      </c>
      <c r="C995" s="24" t="s">
        <v>1404</v>
      </c>
      <c r="D995" s="38"/>
      <c r="E995" s="26"/>
      <c r="F995" s="26"/>
      <c r="G995" s="27"/>
      <c r="H995" s="27"/>
      <c r="I995" s="18"/>
      <c r="J995" s="39"/>
      <c r="K995" s="39"/>
      <c r="L995" s="30"/>
      <c r="M995" s="30"/>
      <c r="N995" s="31"/>
      <c r="O995" s="31"/>
      <c r="P995" s="31"/>
      <c r="Q995" s="31"/>
      <c r="R995" s="31"/>
      <c r="S995" s="31"/>
      <c r="T995" s="19"/>
      <c r="U995" s="32"/>
      <c r="V995" s="32"/>
      <c r="W995" s="20"/>
      <c r="X995" s="20"/>
      <c r="Y995" s="20"/>
      <c r="Z995" s="20"/>
      <c r="AA995" s="20"/>
      <c r="AB995" s="21"/>
      <c r="AC995" s="20"/>
      <c r="AD995" s="20"/>
      <c r="AE995" s="18"/>
      <c r="AF995" s="18"/>
      <c r="AG995" s="18"/>
      <c r="AH995" s="18"/>
      <c r="AI995" s="18"/>
      <c r="AJ995" s="18"/>
      <c r="AK995" s="35"/>
      <c r="BR995" s="6"/>
    </row>
    <row r="996" spans="1:70" ht="12.75">
      <c r="A996" s="23"/>
      <c r="B996" s="23" t="s">
        <v>136</v>
      </c>
      <c r="C996" s="24" t="s">
        <v>1405</v>
      </c>
      <c r="D996" s="25" t="s">
        <v>95</v>
      </c>
      <c r="E996" s="26">
        <v>61.74</v>
      </c>
      <c r="F996" s="26">
        <v>64.827</v>
      </c>
      <c r="G996" s="27">
        <v>71.3097</v>
      </c>
      <c r="H996" s="27">
        <v>80.57283002999999</v>
      </c>
      <c r="I996" s="28" t="s">
        <v>1373</v>
      </c>
      <c r="J996" s="29">
        <f aca="true" t="shared" si="955" ref="J996:J998">(F996/E996*100)-100</f>
        <v>5</v>
      </c>
      <c r="K996" s="29">
        <f aca="true" t="shared" si="956" ref="K996:K998">(G996/F996*100)-100</f>
        <v>10.000000000000014</v>
      </c>
      <c r="L996" s="30">
        <f aca="true" t="shared" si="957" ref="L996:L998">+G996*1.109</f>
        <v>79.0824573</v>
      </c>
      <c r="M996" s="30">
        <f aca="true" t="shared" si="958" ref="M996:M998">+G996*1.148</f>
        <v>81.8635356</v>
      </c>
      <c r="N996" s="31">
        <f aca="true" t="shared" si="959" ref="N996:N998">+G996*(100+(16.3-J996-K996))/100</f>
        <v>72.2367261</v>
      </c>
      <c r="O996" s="31">
        <f aca="true" t="shared" si="960" ref="O996:O998">+G996*(100+(33-J996-K996))/100</f>
        <v>84.14544599999999</v>
      </c>
      <c r="P996" s="31">
        <f aca="true" t="shared" si="961" ref="P996:P998">+G996*(100+(67.5+14.5)/2-J996-K996)/100</f>
        <v>89.85022199999999</v>
      </c>
      <c r="Q996" s="31">
        <f aca="true" t="shared" si="962" ref="Q996:Q998">+G996+(G996*0.5)*((67.5+14.5)/2-J996-K996)/100+(G996*0.5)*0.016</f>
        <v>81.1504386</v>
      </c>
      <c r="R996" s="31">
        <f aca="true" t="shared" si="963" ref="R996:R998">+G996*(100+(40.7-J996-K996))/100</f>
        <v>89.6362929</v>
      </c>
      <c r="S996" s="31">
        <f aca="true" t="shared" si="964" ref="S996:S998">+G996+(G996*0.5)*(88.9-J996-K996)/100+(G996*0.5)*0.016</f>
        <v>98.22911175000002</v>
      </c>
      <c r="T996" s="36">
        <f aca="true" t="shared" si="965" ref="T996:T998">+N996*30/100+O996*70/100</f>
        <v>80.57283002999999</v>
      </c>
      <c r="U996" s="32"/>
      <c r="V996" s="32"/>
      <c r="W996" s="20"/>
      <c r="X996" s="20"/>
      <c r="Y996" s="20"/>
      <c r="Z996" s="20"/>
      <c r="AA996" s="20"/>
      <c r="AB996" s="21"/>
      <c r="AC996" s="20"/>
      <c r="AD996" s="20"/>
      <c r="AE996" s="18"/>
      <c r="AF996" s="18"/>
      <c r="AG996" s="18"/>
      <c r="AH996" s="18"/>
      <c r="AI996" s="18"/>
      <c r="AJ996" s="18"/>
      <c r="AK996" s="35"/>
      <c r="BR996" s="6"/>
    </row>
    <row r="997" spans="1:70" ht="12.75">
      <c r="A997" s="23"/>
      <c r="B997" s="23" t="s">
        <v>138</v>
      </c>
      <c r="C997" s="24" t="s">
        <v>1406</v>
      </c>
      <c r="D997" s="25" t="s">
        <v>95</v>
      </c>
      <c r="E997" s="26">
        <v>49.72</v>
      </c>
      <c r="F997" s="26">
        <v>52.206</v>
      </c>
      <c r="G997" s="27">
        <v>57.4266</v>
      </c>
      <c r="H997" s="27">
        <v>64.88631534000001</v>
      </c>
      <c r="I997" s="28" t="s">
        <v>1373</v>
      </c>
      <c r="J997" s="29">
        <f t="shared" si="955"/>
        <v>5</v>
      </c>
      <c r="K997" s="29">
        <f t="shared" si="956"/>
        <v>9.999999999999986</v>
      </c>
      <c r="L997" s="30">
        <f t="shared" si="957"/>
        <v>63.686099399999996</v>
      </c>
      <c r="M997" s="30">
        <f t="shared" si="958"/>
        <v>65.9257368</v>
      </c>
      <c r="N997" s="31">
        <f t="shared" si="959"/>
        <v>58.173145800000015</v>
      </c>
      <c r="O997" s="31">
        <f t="shared" si="960"/>
        <v>67.763388</v>
      </c>
      <c r="P997" s="31">
        <f t="shared" si="961"/>
        <v>72.357516</v>
      </c>
      <c r="Q997" s="31">
        <f t="shared" si="962"/>
        <v>65.3514708</v>
      </c>
      <c r="R997" s="31">
        <f t="shared" si="963"/>
        <v>72.1852362</v>
      </c>
      <c r="S997" s="31">
        <f t="shared" si="964"/>
        <v>79.1051415</v>
      </c>
      <c r="T997" s="36">
        <f t="shared" si="965"/>
        <v>64.88631534000001</v>
      </c>
      <c r="U997" s="32"/>
      <c r="V997" s="32"/>
      <c r="W997" s="20"/>
      <c r="X997" s="20"/>
      <c r="Y997" s="20"/>
      <c r="Z997" s="20"/>
      <c r="AA997" s="20"/>
      <c r="AB997" s="21"/>
      <c r="AC997" s="20"/>
      <c r="AD997" s="20"/>
      <c r="AE997" s="18"/>
      <c r="AF997" s="18"/>
      <c r="AG997" s="18"/>
      <c r="AH997" s="18"/>
      <c r="AI997" s="18"/>
      <c r="AJ997" s="18"/>
      <c r="AK997" s="35"/>
      <c r="BR997" s="6"/>
    </row>
    <row r="998" spans="1:70" ht="12.75">
      <c r="A998" s="23"/>
      <c r="B998" s="23" t="s">
        <v>140</v>
      </c>
      <c r="C998" s="24" t="s">
        <v>1407</v>
      </c>
      <c r="D998" s="25" t="s">
        <v>95</v>
      </c>
      <c r="E998" s="26">
        <v>36.92</v>
      </c>
      <c r="F998" s="26">
        <v>38.766</v>
      </c>
      <c r="G998" s="27">
        <v>42.6426</v>
      </c>
      <c r="H998" s="27">
        <v>48.18187374</v>
      </c>
      <c r="I998" s="28" t="s">
        <v>1373</v>
      </c>
      <c r="J998" s="29">
        <f t="shared" si="955"/>
        <v>4.999999999999986</v>
      </c>
      <c r="K998" s="29">
        <f t="shared" si="956"/>
        <v>10.000000000000014</v>
      </c>
      <c r="L998" s="30">
        <f t="shared" si="957"/>
        <v>47.2906434</v>
      </c>
      <c r="M998" s="30">
        <f t="shared" si="958"/>
        <v>48.9537048</v>
      </c>
      <c r="N998" s="31">
        <f t="shared" si="959"/>
        <v>43.1969538</v>
      </c>
      <c r="O998" s="31">
        <f t="shared" si="960"/>
        <v>50.318267999999996</v>
      </c>
      <c r="P998" s="31">
        <f t="shared" si="961"/>
        <v>53.729676</v>
      </c>
      <c r="Q998" s="31">
        <f t="shared" si="962"/>
        <v>48.5272788</v>
      </c>
      <c r="R998" s="31">
        <f t="shared" si="963"/>
        <v>53.6017482</v>
      </c>
      <c r="S998" s="31">
        <f t="shared" si="964"/>
        <v>58.7401815</v>
      </c>
      <c r="T998" s="36">
        <f t="shared" si="965"/>
        <v>48.18187374</v>
      </c>
      <c r="U998" s="32"/>
      <c r="V998" s="32"/>
      <c r="W998" s="20"/>
      <c r="X998" s="20"/>
      <c r="Y998" s="20"/>
      <c r="Z998" s="20"/>
      <c r="AA998" s="20"/>
      <c r="AB998" s="21"/>
      <c r="AC998" s="20"/>
      <c r="AD998" s="20"/>
      <c r="AE998" s="18"/>
      <c r="AF998" s="18"/>
      <c r="AG998" s="18"/>
      <c r="AH998" s="18"/>
      <c r="AI998" s="18"/>
      <c r="AJ998" s="18"/>
      <c r="AK998" s="35"/>
      <c r="BR998" s="6"/>
    </row>
    <row r="999" spans="1:70" ht="25.5">
      <c r="A999" s="23"/>
      <c r="B999" s="23" t="s">
        <v>141</v>
      </c>
      <c r="C999" s="24" t="s">
        <v>1408</v>
      </c>
      <c r="D999" s="38"/>
      <c r="E999" s="26"/>
      <c r="F999" s="26"/>
      <c r="G999" s="27"/>
      <c r="H999" s="27"/>
      <c r="I999" s="18"/>
      <c r="J999" s="39"/>
      <c r="K999" s="39"/>
      <c r="L999" s="30"/>
      <c r="M999" s="30"/>
      <c r="N999" s="31"/>
      <c r="O999" s="31"/>
      <c r="P999" s="31"/>
      <c r="Q999" s="31"/>
      <c r="R999" s="31"/>
      <c r="S999" s="31"/>
      <c r="T999" s="19"/>
      <c r="U999" s="32"/>
      <c r="V999" s="32"/>
      <c r="W999" s="20"/>
      <c r="X999" s="20"/>
      <c r="Y999" s="20"/>
      <c r="Z999" s="20"/>
      <c r="AA999" s="20"/>
      <c r="AB999" s="21"/>
      <c r="AC999" s="20"/>
      <c r="AD999" s="20"/>
      <c r="AE999" s="18"/>
      <c r="AF999" s="18"/>
      <c r="AG999" s="18"/>
      <c r="AH999" s="18"/>
      <c r="AI999" s="18"/>
      <c r="AJ999" s="18"/>
      <c r="AK999" s="35"/>
      <c r="BR999" s="6"/>
    </row>
    <row r="1000" spans="1:70" ht="12.75">
      <c r="A1000" s="23"/>
      <c r="B1000" s="23" t="s">
        <v>142</v>
      </c>
      <c r="C1000" s="24" t="s">
        <v>1405</v>
      </c>
      <c r="D1000" s="25" t="s">
        <v>95</v>
      </c>
      <c r="E1000" s="26">
        <v>89.87</v>
      </c>
      <c r="F1000" s="26">
        <v>94.3635</v>
      </c>
      <c r="G1000" s="27">
        <v>103.79985</v>
      </c>
      <c r="H1000" s="27">
        <v>117.28345051499998</v>
      </c>
      <c r="I1000" s="28" t="s">
        <v>1373</v>
      </c>
      <c r="J1000" s="29">
        <f aca="true" t="shared" si="966" ref="J1000:J1002">(F1000/E1000*100)-100</f>
        <v>5</v>
      </c>
      <c r="K1000" s="29">
        <f aca="true" t="shared" si="967" ref="K1000:K1002">(G1000/F1000*100)-100</f>
        <v>10.000000000000014</v>
      </c>
      <c r="L1000" s="30">
        <f aca="true" t="shared" si="968" ref="L1000:L1002">+G1000*1.109</f>
        <v>115.11403365000001</v>
      </c>
      <c r="M1000" s="30">
        <f aca="true" t="shared" si="969" ref="M1000:M1002">+G1000*1.148</f>
        <v>119.1622278</v>
      </c>
      <c r="N1000" s="31">
        <f aca="true" t="shared" si="970" ref="N1000:N1002">+G1000*(100+(16.3-J1000-K1000))/100</f>
        <v>105.14924804999998</v>
      </c>
      <c r="O1000" s="31">
        <f aca="true" t="shared" si="971" ref="O1000:O1002">+G1000*(100+(33-J1000-K1000))/100</f>
        <v>122.48382299999999</v>
      </c>
      <c r="P1000" s="31">
        <f aca="true" t="shared" si="972" ref="P1000:P1002">+G1000*(100+(67.5+14.5)/2-J1000-K1000)/100</f>
        <v>130.787811</v>
      </c>
      <c r="Q1000" s="31">
        <f aca="true" t="shared" si="973" ref="Q1000:Q1002">+G1000+(G1000*0.5)*((67.5+14.5)/2-J1000-K1000)/100+(G1000*0.5)*0.016</f>
        <v>118.1242293</v>
      </c>
      <c r="R1000" s="31">
        <f aca="true" t="shared" si="974" ref="R1000:R1002">+G1000*(100+(40.7-J1000-K1000))/100</f>
        <v>130.47641145</v>
      </c>
      <c r="S1000" s="31">
        <f aca="true" t="shared" si="975" ref="S1000:S1002">+G1000+(G1000*0.5)*(88.9-J1000-K1000)/100+(G1000*0.5)*0.016</f>
        <v>142.98429337500002</v>
      </c>
      <c r="T1000" s="36">
        <f aca="true" t="shared" si="976" ref="T1000:T1002">+N1000*30/100+O1000*70/100</f>
        <v>117.28345051499998</v>
      </c>
      <c r="U1000" s="32"/>
      <c r="V1000" s="32"/>
      <c r="W1000" s="20"/>
      <c r="X1000" s="20"/>
      <c r="Y1000" s="20"/>
      <c r="Z1000" s="20"/>
      <c r="AA1000" s="20"/>
      <c r="AB1000" s="21"/>
      <c r="AC1000" s="20"/>
      <c r="AD1000" s="20"/>
      <c r="AE1000" s="18"/>
      <c r="AF1000" s="18"/>
      <c r="AG1000" s="18"/>
      <c r="AH1000" s="18"/>
      <c r="AI1000" s="18"/>
      <c r="AJ1000" s="18"/>
      <c r="AK1000" s="35"/>
      <c r="BR1000" s="6"/>
    </row>
    <row r="1001" spans="1:70" ht="12.75">
      <c r="A1001" s="23"/>
      <c r="B1001" s="23" t="s">
        <v>143</v>
      </c>
      <c r="C1001" s="24" t="s">
        <v>1406</v>
      </c>
      <c r="D1001" s="25" t="s">
        <v>95</v>
      </c>
      <c r="E1001" s="26">
        <v>66.54</v>
      </c>
      <c r="F1001" s="26">
        <v>69.867</v>
      </c>
      <c r="G1001" s="27">
        <v>76.8537</v>
      </c>
      <c r="H1001" s="27">
        <v>86.83699562999999</v>
      </c>
      <c r="I1001" s="28" t="s">
        <v>1373</v>
      </c>
      <c r="J1001" s="29">
        <f t="shared" si="966"/>
        <v>5</v>
      </c>
      <c r="K1001" s="29">
        <f t="shared" si="967"/>
        <v>10.000000000000014</v>
      </c>
      <c r="L1001" s="30">
        <f t="shared" si="968"/>
        <v>85.2307533</v>
      </c>
      <c r="M1001" s="30">
        <f t="shared" si="969"/>
        <v>88.2280476</v>
      </c>
      <c r="N1001" s="31">
        <f t="shared" si="970"/>
        <v>77.85279809999999</v>
      </c>
      <c r="O1001" s="31">
        <f t="shared" si="971"/>
        <v>90.687366</v>
      </c>
      <c r="P1001" s="31">
        <f t="shared" si="972"/>
        <v>96.835662</v>
      </c>
      <c r="Q1001" s="31">
        <f t="shared" si="973"/>
        <v>87.45951059999999</v>
      </c>
      <c r="R1001" s="31">
        <f t="shared" si="974"/>
        <v>96.6051009</v>
      </c>
      <c r="S1001" s="31">
        <f t="shared" si="975"/>
        <v>105.86597174999999</v>
      </c>
      <c r="T1001" s="36">
        <f t="shared" si="976"/>
        <v>86.83699562999999</v>
      </c>
      <c r="U1001" s="32"/>
      <c r="V1001" s="32"/>
      <c r="W1001" s="20"/>
      <c r="X1001" s="20"/>
      <c r="Y1001" s="20"/>
      <c r="Z1001" s="20"/>
      <c r="AA1001" s="20"/>
      <c r="AB1001" s="21"/>
      <c r="AC1001" s="20"/>
      <c r="AD1001" s="20"/>
      <c r="AE1001" s="18"/>
      <c r="AF1001" s="18"/>
      <c r="AG1001" s="18"/>
      <c r="AH1001" s="18"/>
      <c r="AI1001" s="18"/>
      <c r="AJ1001" s="18"/>
      <c r="AK1001" s="35"/>
      <c r="BR1001" s="6"/>
    </row>
    <row r="1002" spans="1:70" ht="12.75">
      <c r="A1002" s="23"/>
      <c r="B1002" s="23" t="s">
        <v>144</v>
      </c>
      <c r="C1002" s="24" t="s">
        <v>1407</v>
      </c>
      <c r="D1002" s="25" t="s">
        <v>95</v>
      </c>
      <c r="E1002" s="26">
        <v>47.51</v>
      </c>
      <c r="F1002" s="26">
        <v>49.8855</v>
      </c>
      <c r="G1002" s="27">
        <v>54.87405</v>
      </c>
      <c r="H1002" s="27">
        <v>62.002189095000006</v>
      </c>
      <c r="I1002" s="28" t="s">
        <v>1373</v>
      </c>
      <c r="J1002" s="29">
        <f t="shared" si="966"/>
        <v>5</v>
      </c>
      <c r="K1002" s="29">
        <f t="shared" si="967"/>
        <v>9.999999999999986</v>
      </c>
      <c r="L1002" s="30">
        <f t="shared" si="968"/>
        <v>60.85532145</v>
      </c>
      <c r="M1002" s="30">
        <f t="shared" si="969"/>
        <v>62.99540939999999</v>
      </c>
      <c r="N1002" s="31">
        <f t="shared" si="970"/>
        <v>55.587412650000005</v>
      </c>
      <c r="O1002" s="31">
        <f t="shared" si="971"/>
        <v>64.751379</v>
      </c>
      <c r="P1002" s="31">
        <f t="shared" si="972"/>
        <v>69.14130300000001</v>
      </c>
      <c r="Q1002" s="31">
        <f t="shared" si="973"/>
        <v>62.4466689</v>
      </c>
      <c r="R1002" s="31">
        <f t="shared" si="974"/>
        <v>68.97668085000001</v>
      </c>
      <c r="S1002" s="31">
        <f t="shared" si="975"/>
        <v>75.589003875</v>
      </c>
      <c r="T1002" s="36">
        <f t="shared" si="976"/>
        <v>62.002189095000006</v>
      </c>
      <c r="U1002" s="32"/>
      <c r="V1002" s="32"/>
      <c r="W1002" s="20"/>
      <c r="X1002" s="20"/>
      <c r="Y1002" s="20"/>
      <c r="Z1002" s="20"/>
      <c r="AA1002" s="20"/>
      <c r="AB1002" s="21"/>
      <c r="AC1002" s="20"/>
      <c r="AD1002" s="20"/>
      <c r="AE1002" s="18"/>
      <c r="AF1002" s="18"/>
      <c r="AG1002" s="18"/>
      <c r="AH1002" s="18"/>
      <c r="AI1002" s="18"/>
      <c r="AJ1002" s="18"/>
      <c r="AK1002" s="35"/>
      <c r="BR1002" s="6"/>
    </row>
    <row r="1003" spans="1:70" ht="51">
      <c r="A1003" s="23"/>
      <c r="B1003" s="23" t="s">
        <v>146</v>
      </c>
      <c r="C1003" s="24" t="s">
        <v>1409</v>
      </c>
      <c r="D1003" s="38"/>
      <c r="E1003" s="26"/>
      <c r="F1003" s="26"/>
      <c r="G1003" s="27"/>
      <c r="H1003" s="27"/>
      <c r="I1003" s="18"/>
      <c r="J1003" s="39"/>
      <c r="K1003" s="39"/>
      <c r="L1003" s="30"/>
      <c r="M1003" s="30"/>
      <c r="N1003" s="31"/>
      <c r="O1003" s="31"/>
      <c r="P1003" s="31"/>
      <c r="Q1003" s="31"/>
      <c r="R1003" s="31"/>
      <c r="S1003" s="31"/>
      <c r="T1003" s="19"/>
      <c r="U1003" s="32" t="s">
        <v>22</v>
      </c>
      <c r="V1003" s="32"/>
      <c r="W1003" s="20"/>
      <c r="X1003" s="20"/>
      <c r="Y1003" s="20"/>
      <c r="Z1003" s="20"/>
      <c r="AA1003" s="20"/>
      <c r="AB1003" s="21"/>
      <c r="AC1003" s="20"/>
      <c r="AD1003" s="20"/>
      <c r="AE1003" s="18"/>
      <c r="AF1003" s="18"/>
      <c r="AG1003" s="18"/>
      <c r="AH1003" s="18"/>
      <c r="AI1003" s="18"/>
      <c r="AJ1003" s="18"/>
      <c r="AK1003" s="35"/>
      <c r="BR1003" s="6"/>
    </row>
    <row r="1004" spans="1:70" ht="12.75">
      <c r="A1004" s="23"/>
      <c r="B1004" s="23" t="s">
        <v>148</v>
      </c>
      <c r="C1004" s="24" t="s">
        <v>1410</v>
      </c>
      <c r="D1004" s="25" t="s">
        <v>95</v>
      </c>
      <c r="E1004" s="26">
        <v>36.11</v>
      </c>
      <c r="F1004" s="26">
        <v>37.9155</v>
      </c>
      <c r="G1004" s="27">
        <v>41.70705</v>
      </c>
      <c r="H1004" s="27">
        <v>47.124795795</v>
      </c>
      <c r="I1004" s="28" t="s">
        <v>1373</v>
      </c>
      <c r="J1004" s="29">
        <f aca="true" t="shared" si="977" ref="J1004:J1008">(F1004/E1004*100)-100</f>
        <v>5</v>
      </c>
      <c r="K1004" s="29">
        <f aca="true" t="shared" si="978" ref="K1004:K1008">(G1004/F1004*100)-100</f>
        <v>10.000000000000014</v>
      </c>
      <c r="L1004" s="30">
        <f aca="true" t="shared" si="979" ref="L1004:L1008">+G1004*1.109</f>
        <v>46.25311845</v>
      </c>
      <c r="M1004" s="30">
        <f aca="true" t="shared" si="980" ref="M1004:M1008">+G1004*1.148</f>
        <v>47.8796934</v>
      </c>
      <c r="N1004" s="31">
        <f aca="true" t="shared" si="981" ref="N1004:N1008">+G1004*(100+(16.3-J1004-K1004))/100</f>
        <v>42.249241649999995</v>
      </c>
      <c r="O1004" s="31">
        <f aca="true" t="shared" si="982" ref="O1004:O1008">+G1004*(100+(33-J1004-K1004))/100</f>
        <v>49.214318999999996</v>
      </c>
      <c r="P1004" s="31">
        <f aca="true" t="shared" si="983" ref="P1004:P1008">+G1004*(100+(67.5+14.5)/2-J1004-K1004)/100</f>
        <v>52.55088299999999</v>
      </c>
      <c r="Q1004" s="31">
        <f aca="true" t="shared" si="984" ref="Q1004:Q1008">+G1004+(G1004*0.5)*((67.5+14.5)/2-J1004-K1004)/100+(G1004*0.5)*0.016</f>
        <v>47.4626229</v>
      </c>
      <c r="R1004" s="31">
        <f aca="true" t="shared" si="985" ref="R1004:R1008">+G1004*(100+(40.7-J1004-K1004))/100</f>
        <v>52.42576185</v>
      </c>
      <c r="S1004" s="31">
        <f aca="true" t="shared" si="986" ref="S1004:S1008">+G1004+(G1004*0.5)*(88.9-J1004-K1004)/100+(G1004*0.5)*0.016</f>
        <v>57.451461375</v>
      </c>
      <c r="T1004" s="36">
        <f aca="true" t="shared" si="987" ref="T1004:T1008">+N1004*30/100+O1004*70/100</f>
        <v>47.124795795</v>
      </c>
      <c r="U1004" s="32"/>
      <c r="V1004" s="32"/>
      <c r="W1004" s="20"/>
      <c r="X1004" s="20"/>
      <c r="Y1004" s="20"/>
      <c r="Z1004" s="20"/>
      <c r="AA1004" s="20"/>
      <c r="AB1004" s="21"/>
      <c r="AC1004" s="20"/>
      <c r="AD1004" s="20"/>
      <c r="AE1004" s="18"/>
      <c r="AF1004" s="18"/>
      <c r="AG1004" s="18"/>
      <c r="AH1004" s="18"/>
      <c r="AI1004" s="18"/>
      <c r="AJ1004" s="18"/>
      <c r="AK1004" s="35"/>
      <c r="BR1004" s="6"/>
    </row>
    <row r="1005" spans="1:70" ht="12.75">
      <c r="A1005" s="23"/>
      <c r="B1005" s="23" t="s">
        <v>150</v>
      </c>
      <c r="C1005" s="24" t="s">
        <v>1411</v>
      </c>
      <c r="D1005" s="25" t="s">
        <v>95</v>
      </c>
      <c r="E1005" s="26">
        <v>28.74</v>
      </c>
      <c r="F1005" s="26">
        <v>30.177</v>
      </c>
      <c r="G1005" s="27">
        <v>33.1947</v>
      </c>
      <c r="H1005" s="27">
        <v>37.506691530000005</v>
      </c>
      <c r="I1005" s="28" t="s">
        <v>1373</v>
      </c>
      <c r="J1005" s="29">
        <f t="shared" si="977"/>
        <v>5</v>
      </c>
      <c r="K1005" s="29">
        <f t="shared" si="978"/>
        <v>9.999999999999986</v>
      </c>
      <c r="L1005" s="30">
        <f t="shared" si="979"/>
        <v>36.8129223</v>
      </c>
      <c r="M1005" s="30">
        <f t="shared" si="980"/>
        <v>38.10751559999999</v>
      </c>
      <c r="N1005" s="31">
        <f t="shared" si="981"/>
        <v>33.6262311</v>
      </c>
      <c r="O1005" s="31">
        <f t="shared" si="982"/>
        <v>39.169746</v>
      </c>
      <c r="P1005" s="31">
        <f t="shared" si="983"/>
        <v>41.82532200000001</v>
      </c>
      <c r="Q1005" s="31">
        <f t="shared" si="984"/>
        <v>37.7755686</v>
      </c>
      <c r="R1005" s="31">
        <f t="shared" si="985"/>
        <v>41.725737900000006</v>
      </c>
      <c r="S1005" s="31">
        <f t="shared" si="986"/>
        <v>45.72569925</v>
      </c>
      <c r="T1005" s="36">
        <f t="shared" si="987"/>
        <v>37.506691530000005</v>
      </c>
      <c r="U1005" s="32"/>
      <c r="V1005" s="32"/>
      <c r="W1005" s="20"/>
      <c r="X1005" s="20"/>
      <c r="Y1005" s="20"/>
      <c r="Z1005" s="20"/>
      <c r="AA1005" s="20"/>
      <c r="AB1005" s="21"/>
      <c r="AC1005" s="20"/>
      <c r="AD1005" s="20"/>
      <c r="AE1005" s="18"/>
      <c r="AF1005" s="18"/>
      <c r="AG1005" s="18"/>
      <c r="AH1005" s="18"/>
      <c r="AI1005" s="18"/>
      <c r="AJ1005" s="18"/>
      <c r="AK1005" s="35"/>
      <c r="BR1005" s="6"/>
    </row>
    <row r="1006" spans="1:70" ht="12.75">
      <c r="A1006" s="23"/>
      <c r="B1006" s="23" t="s">
        <v>152</v>
      </c>
      <c r="C1006" s="24" t="s">
        <v>719</v>
      </c>
      <c r="D1006" s="25" t="s">
        <v>95</v>
      </c>
      <c r="E1006" s="26">
        <v>25.03</v>
      </c>
      <c r="F1006" s="26">
        <v>26.2815</v>
      </c>
      <c r="G1006" s="27">
        <v>28.90965</v>
      </c>
      <c r="H1006" s="27">
        <v>32.66501353500001</v>
      </c>
      <c r="I1006" s="28" t="s">
        <v>1373</v>
      </c>
      <c r="J1006" s="29">
        <f t="shared" si="977"/>
        <v>5</v>
      </c>
      <c r="K1006" s="29">
        <f t="shared" si="978"/>
        <v>9.999999999999986</v>
      </c>
      <c r="L1006" s="30">
        <f t="shared" si="979"/>
        <v>32.06080185</v>
      </c>
      <c r="M1006" s="30">
        <f t="shared" si="980"/>
        <v>33.1882782</v>
      </c>
      <c r="N1006" s="31">
        <f t="shared" si="981"/>
        <v>29.285475450000003</v>
      </c>
      <c r="O1006" s="31">
        <f t="shared" si="982"/>
        <v>34.113387</v>
      </c>
      <c r="P1006" s="31">
        <f t="shared" si="983"/>
        <v>36.426159000000006</v>
      </c>
      <c r="Q1006" s="31">
        <f t="shared" si="984"/>
        <v>32.8991817</v>
      </c>
      <c r="R1006" s="31">
        <f t="shared" si="985"/>
        <v>36.339430050000004</v>
      </c>
      <c r="S1006" s="31">
        <f t="shared" si="986"/>
        <v>39.823042875000006</v>
      </c>
      <c r="T1006" s="36">
        <f t="shared" si="987"/>
        <v>32.66501353500001</v>
      </c>
      <c r="U1006" s="32"/>
      <c r="V1006" s="32"/>
      <c r="W1006" s="20"/>
      <c r="X1006" s="20"/>
      <c r="Y1006" s="20"/>
      <c r="Z1006" s="20"/>
      <c r="AA1006" s="20"/>
      <c r="AB1006" s="21"/>
      <c r="AC1006" s="20"/>
      <c r="AD1006" s="20"/>
      <c r="AE1006" s="18"/>
      <c r="AF1006" s="18"/>
      <c r="AG1006" s="18"/>
      <c r="AH1006" s="18"/>
      <c r="AI1006" s="18"/>
      <c r="AJ1006" s="18"/>
      <c r="AK1006" s="35"/>
      <c r="BR1006" s="6"/>
    </row>
    <row r="1007" spans="1:70" ht="25.5">
      <c r="A1007" s="23"/>
      <c r="B1007" s="23" t="s">
        <v>154</v>
      </c>
      <c r="C1007" s="24" t="s">
        <v>1412</v>
      </c>
      <c r="D1007" s="25" t="s">
        <v>52</v>
      </c>
      <c r="E1007" s="26">
        <v>248.45</v>
      </c>
      <c r="F1007" s="26">
        <v>260.8725</v>
      </c>
      <c r="G1007" s="27">
        <v>286.95975</v>
      </c>
      <c r="H1007" s="27">
        <v>324.235821525</v>
      </c>
      <c r="I1007" s="28" t="s">
        <v>1373</v>
      </c>
      <c r="J1007" s="29">
        <f t="shared" si="977"/>
        <v>5</v>
      </c>
      <c r="K1007" s="29">
        <f t="shared" si="978"/>
        <v>9.999999999999986</v>
      </c>
      <c r="L1007" s="30">
        <f t="shared" si="979"/>
        <v>318.23836274999996</v>
      </c>
      <c r="M1007" s="30">
        <f t="shared" si="980"/>
        <v>329.42979299999996</v>
      </c>
      <c r="N1007" s="31">
        <f t="shared" si="981"/>
        <v>290.69022675</v>
      </c>
      <c r="O1007" s="31">
        <f t="shared" si="982"/>
        <v>338.612505</v>
      </c>
      <c r="P1007" s="31">
        <f t="shared" si="983"/>
        <v>361.56928500000004</v>
      </c>
      <c r="Q1007" s="31">
        <f t="shared" si="984"/>
        <v>326.5601955</v>
      </c>
      <c r="R1007" s="31">
        <f t="shared" si="985"/>
        <v>360.70840575</v>
      </c>
      <c r="S1007" s="31">
        <f t="shared" si="986"/>
        <v>395.287055625</v>
      </c>
      <c r="T1007" s="36">
        <f t="shared" si="987"/>
        <v>324.235821525</v>
      </c>
      <c r="U1007" s="32"/>
      <c r="V1007" s="32"/>
      <c r="W1007" s="20"/>
      <c r="X1007" s="20"/>
      <c r="Y1007" s="20"/>
      <c r="Z1007" s="20"/>
      <c r="AA1007" s="20"/>
      <c r="AB1007" s="21"/>
      <c r="AC1007" s="20"/>
      <c r="AD1007" s="20"/>
      <c r="AE1007" s="18"/>
      <c r="AF1007" s="18"/>
      <c r="AG1007" s="18"/>
      <c r="AH1007" s="18"/>
      <c r="AI1007" s="18"/>
      <c r="AJ1007" s="18"/>
      <c r="AK1007" s="35"/>
      <c r="BR1007" s="6"/>
    </row>
    <row r="1008" spans="1:70" ht="38.25">
      <c r="A1008" s="23"/>
      <c r="B1008" s="23" t="s">
        <v>156</v>
      </c>
      <c r="C1008" s="24" t="s">
        <v>1413</v>
      </c>
      <c r="D1008" s="25" t="s">
        <v>33</v>
      </c>
      <c r="E1008" s="26">
        <v>180.02</v>
      </c>
      <c r="F1008" s="26">
        <v>189.021</v>
      </c>
      <c r="G1008" s="27">
        <v>207.9231</v>
      </c>
      <c r="H1008" s="27">
        <v>234.93231069000004</v>
      </c>
      <c r="I1008" s="28" t="s">
        <v>1373</v>
      </c>
      <c r="J1008" s="29">
        <f t="shared" si="977"/>
        <v>4.999999999999986</v>
      </c>
      <c r="K1008" s="29">
        <f t="shared" si="978"/>
        <v>10.000000000000014</v>
      </c>
      <c r="L1008" s="30">
        <f t="shared" si="979"/>
        <v>230.5867179</v>
      </c>
      <c r="M1008" s="30">
        <f t="shared" si="980"/>
        <v>238.69571879999998</v>
      </c>
      <c r="N1008" s="31">
        <f t="shared" si="981"/>
        <v>210.6261003</v>
      </c>
      <c r="O1008" s="31">
        <f t="shared" si="982"/>
        <v>245.34925800000002</v>
      </c>
      <c r="P1008" s="31">
        <f t="shared" si="983"/>
        <v>261.98310599999996</v>
      </c>
      <c r="Q1008" s="31">
        <f t="shared" si="984"/>
        <v>236.6164878</v>
      </c>
      <c r="R1008" s="31">
        <f t="shared" si="985"/>
        <v>261.35933670000003</v>
      </c>
      <c r="S1008" s="31">
        <f t="shared" si="986"/>
        <v>286.41407025</v>
      </c>
      <c r="T1008" s="36">
        <f t="shared" si="987"/>
        <v>234.93231069000004</v>
      </c>
      <c r="U1008" s="32"/>
      <c r="V1008" s="32"/>
      <c r="W1008" s="20"/>
      <c r="X1008" s="20"/>
      <c r="Y1008" s="20"/>
      <c r="Z1008" s="20"/>
      <c r="AA1008" s="20"/>
      <c r="AB1008" s="21"/>
      <c r="AC1008" s="20"/>
      <c r="AD1008" s="20"/>
      <c r="AE1008" s="18"/>
      <c r="AF1008" s="18"/>
      <c r="AG1008" s="18"/>
      <c r="AH1008" s="18"/>
      <c r="AI1008" s="18"/>
      <c r="AJ1008" s="18"/>
      <c r="AK1008" s="35"/>
      <c r="BR1008" s="6"/>
    </row>
    <row r="1009" spans="1:70" ht="12.75">
      <c r="A1009" s="23"/>
      <c r="B1009" s="23" t="s">
        <v>157</v>
      </c>
      <c r="C1009" s="24" t="s">
        <v>1414</v>
      </c>
      <c r="D1009" s="38"/>
      <c r="E1009" s="26"/>
      <c r="F1009" s="26"/>
      <c r="G1009" s="27"/>
      <c r="H1009" s="27"/>
      <c r="I1009" s="18"/>
      <c r="J1009" s="39"/>
      <c r="K1009" s="39"/>
      <c r="L1009" s="30"/>
      <c r="M1009" s="30"/>
      <c r="N1009" s="31"/>
      <c r="O1009" s="31"/>
      <c r="P1009" s="31"/>
      <c r="Q1009" s="31"/>
      <c r="R1009" s="31"/>
      <c r="S1009" s="31"/>
      <c r="T1009" s="19"/>
      <c r="U1009" s="32"/>
      <c r="V1009" s="32"/>
      <c r="W1009" s="20"/>
      <c r="X1009" s="20"/>
      <c r="Y1009" s="20"/>
      <c r="Z1009" s="20"/>
      <c r="AA1009" s="20"/>
      <c r="AB1009" s="21"/>
      <c r="AC1009" s="20"/>
      <c r="AD1009" s="20"/>
      <c r="AE1009" s="18"/>
      <c r="AF1009" s="18"/>
      <c r="AG1009" s="18"/>
      <c r="AH1009" s="18"/>
      <c r="AI1009" s="18"/>
      <c r="AJ1009" s="18"/>
      <c r="AK1009" s="35"/>
      <c r="BR1009" s="6"/>
    </row>
    <row r="1010" spans="1:70" ht="12.75">
      <c r="A1010" s="23"/>
      <c r="B1010" s="23" t="s">
        <v>158</v>
      </c>
      <c r="C1010" s="24" t="s">
        <v>1415</v>
      </c>
      <c r="D1010" s="25" t="s">
        <v>95</v>
      </c>
      <c r="E1010" s="26">
        <v>24.11</v>
      </c>
      <c r="F1010" s="26">
        <v>25.3155</v>
      </c>
      <c r="G1010" s="27">
        <v>27.84705</v>
      </c>
      <c r="H1010" s="27">
        <v>31.464381795000005</v>
      </c>
      <c r="I1010" s="28" t="s">
        <v>1373</v>
      </c>
      <c r="J1010" s="29">
        <f aca="true" t="shared" si="988" ref="J1010:J1011">(F1010/E1010*100)-100</f>
        <v>5</v>
      </c>
      <c r="K1010" s="29">
        <f aca="true" t="shared" si="989" ref="K1010:K1011">(G1010/F1010*100)-100</f>
        <v>9.999999999999986</v>
      </c>
      <c r="L1010" s="30">
        <f aca="true" t="shared" si="990" ref="L1010:L1011">+G1010*1.109</f>
        <v>30.882378449999997</v>
      </c>
      <c r="M1010" s="30">
        <f aca="true" t="shared" si="991" ref="M1010:M1011">+G1010*1.148</f>
        <v>31.968413399999996</v>
      </c>
      <c r="N1010" s="31">
        <f aca="true" t="shared" si="992" ref="N1010:N1011">+G1010*(100+(16.3-J1010-K1010))/100</f>
        <v>28.209061650000002</v>
      </c>
      <c r="O1010" s="31">
        <f aca="true" t="shared" si="993" ref="O1010:O1011">+G1010*(100+(33-J1010-K1010))/100</f>
        <v>32.859519000000006</v>
      </c>
      <c r="P1010" s="31">
        <f aca="true" t="shared" si="994" ref="P1010:P1011">+G1010*(100+(67.5+14.5)/2-J1010-K1010)/100</f>
        <v>35.087283</v>
      </c>
      <c r="Q1010" s="31">
        <f aca="true" t="shared" si="995" ref="Q1010:Q1011">+G1010+(G1010*0.5)*((67.5+14.5)/2-J1010-K1010)/100+(G1010*0.5)*0.016</f>
        <v>31.689942900000002</v>
      </c>
      <c r="R1010" s="31">
        <f aca="true" t="shared" si="996" ref="R1010:R1011">+G1010*(100+(40.7-J1010-K1010))/100</f>
        <v>35.003741850000004</v>
      </c>
      <c r="S1010" s="31">
        <f aca="true" t="shared" si="997" ref="S1010:S1011">+G1010+(G1010*0.5)*(88.9-J1010-K1010)/100+(G1010*0.5)*0.016</f>
        <v>38.359311375000004</v>
      </c>
      <c r="T1010" s="36">
        <f aca="true" t="shared" si="998" ref="T1010:T1011">+N1010*30/100+O1010*70/100</f>
        <v>31.464381795000005</v>
      </c>
      <c r="U1010" s="32"/>
      <c r="V1010" s="32"/>
      <c r="W1010" s="20"/>
      <c r="X1010" s="20"/>
      <c r="Y1010" s="20"/>
      <c r="Z1010" s="20"/>
      <c r="AA1010" s="20"/>
      <c r="AB1010" s="21"/>
      <c r="AC1010" s="20"/>
      <c r="AD1010" s="20"/>
      <c r="AE1010" s="18"/>
      <c r="AF1010" s="18"/>
      <c r="AG1010" s="18"/>
      <c r="AH1010" s="18"/>
      <c r="AI1010" s="18"/>
      <c r="AJ1010" s="18"/>
      <c r="AK1010" s="35"/>
      <c r="BR1010" s="6"/>
    </row>
    <row r="1011" spans="1:70" ht="12.75">
      <c r="A1011" s="23"/>
      <c r="B1011" s="23" t="s">
        <v>159</v>
      </c>
      <c r="C1011" s="24" t="s">
        <v>1416</v>
      </c>
      <c r="D1011" s="25" t="s">
        <v>95</v>
      </c>
      <c r="E1011" s="26">
        <v>18.07</v>
      </c>
      <c r="F1011" s="26">
        <v>18.9735</v>
      </c>
      <c r="G1011" s="27">
        <v>20.87085</v>
      </c>
      <c r="H1011" s="27">
        <v>23.581973415000004</v>
      </c>
      <c r="I1011" s="28" t="s">
        <v>1373</v>
      </c>
      <c r="J1011" s="29">
        <f t="shared" si="988"/>
        <v>5</v>
      </c>
      <c r="K1011" s="29">
        <f t="shared" si="989"/>
        <v>9.999999999999986</v>
      </c>
      <c r="L1011" s="30">
        <f t="shared" si="990"/>
        <v>23.14577265</v>
      </c>
      <c r="M1011" s="30">
        <f t="shared" si="991"/>
        <v>23.9597358</v>
      </c>
      <c r="N1011" s="31">
        <f t="shared" si="992"/>
        <v>21.14217105</v>
      </c>
      <c r="O1011" s="31">
        <f t="shared" si="993"/>
        <v>24.627603000000004</v>
      </c>
      <c r="P1011" s="31">
        <f t="shared" si="994"/>
        <v>26.297271000000006</v>
      </c>
      <c r="Q1011" s="31">
        <f t="shared" si="995"/>
        <v>23.751027300000004</v>
      </c>
      <c r="R1011" s="31">
        <f t="shared" si="996"/>
        <v>26.234658450000005</v>
      </c>
      <c r="S1011" s="31">
        <f t="shared" si="997"/>
        <v>28.749595875000004</v>
      </c>
      <c r="T1011" s="36">
        <f t="shared" si="998"/>
        <v>23.581973415000004</v>
      </c>
      <c r="U1011" s="32"/>
      <c r="V1011" s="32"/>
      <c r="W1011" s="20"/>
      <c r="X1011" s="20"/>
      <c r="Y1011" s="20"/>
      <c r="Z1011" s="20"/>
      <c r="AA1011" s="20"/>
      <c r="AB1011" s="21"/>
      <c r="AC1011" s="20"/>
      <c r="AD1011" s="20"/>
      <c r="AE1011" s="18"/>
      <c r="AF1011" s="18"/>
      <c r="AG1011" s="18"/>
      <c r="AH1011" s="18"/>
      <c r="AI1011" s="18"/>
      <c r="AJ1011" s="18"/>
      <c r="AK1011" s="35"/>
      <c r="BR1011" s="6"/>
    </row>
    <row r="1012" spans="1:70" ht="12.75">
      <c r="A1012" s="23"/>
      <c r="B1012" s="23" t="s">
        <v>160</v>
      </c>
      <c r="C1012" s="24" t="s">
        <v>1417</v>
      </c>
      <c r="D1012" s="38"/>
      <c r="E1012" s="26"/>
      <c r="F1012" s="26"/>
      <c r="G1012" s="27"/>
      <c r="H1012" s="27"/>
      <c r="I1012" s="18"/>
      <c r="J1012" s="39"/>
      <c r="K1012" s="39"/>
      <c r="L1012" s="30"/>
      <c r="M1012" s="30"/>
      <c r="N1012" s="31"/>
      <c r="O1012" s="31"/>
      <c r="P1012" s="31"/>
      <c r="Q1012" s="31"/>
      <c r="R1012" s="31"/>
      <c r="S1012" s="31"/>
      <c r="T1012" s="19"/>
      <c r="U1012" s="32"/>
      <c r="V1012" s="32"/>
      <c r="W1012" s="20"/>
      <c r="X1012" s="20"/>
      <c r="Y1012" s="20"/>
      <c r="Z1012" s="20"/>
      <c r="AA1012" s="20"/>
      <c r="AB1012" s="21"/>
      <c r="AC1012" s="20"/>
      <c r="AD1012" s="20"/>
      <c r="AE1012" s="18"/>
      <c r="AF1012" s="18"/>
      <c r="AG1012" s="18"/>
      <c r="AH1012" s="18"/>
      <c r="AI1012" s="18"/>
      <c r="AJ1012" s="18"/>
      <c r="AK1012" s="35"/>
      <c r="BR1012" s="6"/>
    </row>
    <row r="1013" spans="1:70" ht="12.75">
      <c r="A1013" s="23"/>
      <c r="B1013" s="23" t="s">
        <v>162</v>
      </c>
      <c r="C1013" s="24" t="s">
        <v>1418</v>
      </c>
      <c r="D1013" s="25" t="s">
        <v>95</v>
      </c>
      <c r="E1013" s="26">
        <v>21.09</v>
      </c>
      <c r="F1013" s="26">
        <v>22.1445</v>
      </c>
      <c r="G1013" s="27">
        <v>24.35895</v>
      </c>
      <c r="H1013" s="27">
        <v>27.523177605000004</v>
      </c>
      <c r="I1013" s="28" t="s">
        <v>1373</v>
      </c>
      <c r="J1013" s="29">
        <f aca="true" t="shared" si="999" ref="J1013:J1014">(F1013/E1013*100)-100</f>
        <v>5</v>
      </c>
      <c r="K1013" s="29">
        <f aca="true" t="shared" si="1000" ref="K1013:K1014">(G1013/F1013*100)-100</f>
        <v>9.999999999999986</v>
      </c>
      <c r="L1013" s="30">
        <f aca="true" t="shared" si="1001" ref="L1013:L1014">+G1013*1.109</f>
        <v>27.01407555</v>
      </c>
      <c r="M1013" s="30">
        <f aca="true" t="shared" si="1002" ref="M1013:M1014">+G1013*1.148</f>
        <v>27.964074599999996</v>
      </c>
      <c r="N1013" s="31">
        <f aca="true" t="shared" si="1003" ref="N1013:N1014">+G1013*(100+(16.3-J1013-K1013))/100</f>
        <v>24.675616350000006</v>
      </c>
      <c r="O1013" s="31">
        <f aca="true" t="shared" si="1004" ref="O1013:O1014">+G1013*(100+(33-J1013-K1013))/100</f>
        <v>28.743561000000003</v>
      </c>
      <c r="P1013" s="31">
        <f aca="true" t="shared" si="1005" ref="P1013:P1014">+G1013*(100+(67.5+14.5)/2-J1013-K1013)/100</f>
        <v>30.692277000000004</v>
      </c>
      <c r="Q1013" s="31">
        <f aca="true" t="shared" si="1006" ref="Q1013:Q1014">+G1013+(G1013*0.5)*((67.5+14.5)/2-J1013-K1013)/100+(G1013*0.5)*0.016</f>
        <v>27.7204851</v>
      </c>
      <c r="R1013" s="31">
        <f aca="true" t="shared" si="1007" ref="R1013:R1014">+G1013*(100+(40.7-J1013-K1013))/100</f>
        <v>30.619200150000005</v>
      </c>
      <c r="S1013" s="31">
        <f aca="true" t="shared" si="1008" ref="S1013:S1014">+G1013+(G1013*0.5)*(88.9-J1013-K1013)/100+(G1013*0.5)*0.016</f>
        <v>33.554453625</v>
      </c>
      <c r="T1013" s="36">
        <f aca="true" t="shared" si="1009" ref="T1013:T1014">+N1013*30/100+O1013*70/100</f>
        <v>27.523177605000004</v>
      </c>
      <c r="U1013" s="32"/>
      <c r="V1013" s="32"/>
      <c r="W1013" s="20"/>
      <c r="X1013" s="20"/>
      <c r="Y1013" s="20"/>
      <c r="Z1013" s="20"/>
      <c r="AA1013" s="20"/>
      <c r="AB1013" s="21"/>
      <c r="AC1013" s="20"/>
      <c r="AD1013" s="20"/>
      <c r="AE1013" s="18"/>
      <c r="AF1013" s="18"/>
      <c r="AG1013" s="18"/>
      <c r="AH1013" s="18"/>
      <c r="AI1013" s="18"/>
      <c r="AJ1013" s="18"/>
      <c r="AK1013" s="35"/>
      <c r="BR1013" s="6"/>
    </row>
    <row r="1014" spans="1:70" ht="12.75">
      <c r="A1014" s="23"/>
      <c r="B1014" s="23" t="s">
        <v>164</v>
      </c>
      <c r="C1014" s="24" t="s">
        <v>1419</v>
      </c>
      <c r="D1014" s="25" t="s">
        <v>95</v>
      </c>
      <c r="E1014" s="26">
        <v>13.86</v>
      </c>
      <c r="F1014" s="26">
        <v>14.553</v>
      </c>
      <c r="G1014" s="27">
        <v>16.0083</v>
      </c>
      <c r="H1014" s="27">
        <v>18.08777817</v>
      </c>
      <c r="I1014" s="28" t="s">
        <v>1373</v>
      </c>
      <c r="J1014" s="29">
        <f t="shared" si="999"/>
        <v>5</v>
      </c>
      <c r="K1014" s="29">
        <f t="shared" si="1000"/>
        <v>9.999999999999986</v>
      </c>
      <c r="L1014" s="30">
        <f t="shared" si="1001"/>
        <v>17.753204699999998</v>
      </c>
      <c r="M1014" s="30">
        <f t="shared" si="1002"/>
        <v>18.377528399999996</v>
      </c>
      <c r="N1014" s="31">
        <f t="shared" si="1003"/>
        <v>16.2164079</v>
      </c>
      <c r="O1014" s="31">
        <f t="shared" si="1004"/>
        <v>18.889794</v>
      </c>
      <c r="P1014" s="31">
        <f t="shared" si="1005"/>
        <v>20.170458</v>
      </c>
      <c r="Q1014" s="31">
        <f t="shared" si="1006"/>
        <v>18.217445400000003</v>
      </c>
      <c r="R1014" s="31">
        <f t="shared" si="1007"/>
        <v>20.122433100000002</v>
      </c>
      <c r="S1014" s="31">
        <f t="shared" si="1008"/>
        <v>22.051433250000002</v>
      </c>
      <c r="T1014" s="36">
        <f t="shared" si="1009"/>
        <v>18.08777817</v>
      </c>
      <c r="U1014" s="32"/>
      <c r="V1014" s="32"/>
      <c r="W1014" s="20"/>
      <c r="X1014" s="20"/>
      <c r="Y1014" s="20"/>
      <c r="Z1014" s="20"/>
      <c r="AA1014" s="20"/>
      <c r="AB1014" s="21"/>
      <c r="AC1014" s="20"/>
      <c r="AD1014" s="20"/>
      <c r="AE1014" s="18"/>
      <c r="AF1014" s="18"/>
      <c r="AG1014" s="18"/>
      <c r="AH1014" s="18"/>
      <c r="AI1014" s="18"/>
      <c r="AJ1014" s="18"/>
      <c r="AK1014" s="35"/>
      <c r="BR1014" s="6"/>
    </row>
    <row r="1015" spans="1:70" ht="12.75">
      <c r="A1015" s="23"/>
      <c r="B1015" s="23" t="s">
        <v>165</v>
      </c>
      <c r="C1015" s="24" t="s">
        <v>1420</v>
      </c>
      <c r="D1015" s="38"/>
      <c r="E1015" s="26"/>
      <c r="F1015" s="26"/>
      <c r="G1015" s="27"/>
      <c r="H1015" s="27"/>
      <c r="I1015" s="18"/>
      <c r="J1015" s="39"/>
      <c r="K1015" s="39"/>
      <c r="L1015" s="30"/>
      <c r="M1015" s="30"/>
      <c r="N1015" s="31"/>
      <c r="O1015" s="31"/>
      <c r="P1015" s="31"/>
      <c r="Q1015" s="31"/>
      <c r="R1015" s="31"/>
      <c r="S1015" s="31"/>
      <c r="T1015" s="19"/>
      <c r="U1015" s="32"/>
      <c r="V1015" s="32"/>
      <c r="W1015" s="20"/>
      <c r="X1015" s="20"/>
      <c r="Y1015" s="20"/>
      <c r="Z1015" s="20"/>
      <c r="AA1015" s="20"/>
      <c r="AB1015" s="21"/>
      <c r="AC1015" s="20"/>
      <c r="AD1015" s="20"/>
      <c r="AE1015" s="18"/>
      <c r="AF1015" s="18"/>
      <c r="AG1015" s="18"/>
      <c r="AH1015" s="18"/>
      <c r="AI1015" s="18"/>
      <c r="AJ1015" s="18"/>
      <c r="AK1015" s="35"/>
      <c r="BR1015" s="6"/>
    </row>
    <row r="1016" spans="1:70" ht="25.5">
      <c r="A1016" s="23"/>
      <c r="B1016" s="23" t="s">
        <v>167</v>
      </c>
      <c r="C1016" s="24" t="s">
        <v>1421</v>
      </c>
      <c r="D1016" s="25" t="s">
        <v>33</v>
      </c>
      <c r="E1016" s="26">
        <v>350.45</v>
      </c>
      <c r="F1016" s="26">
        <v>367.9725</v>
      </c>
      <c r="G1016" s="27">
        <v>404.76975</v>
      </c>
      <c r="H1016" s="27">
        <v>457.349340525</v>
      </c>
      <c r="I1016" s="28" t="s">
        <v>1373</v>
      </c>
      <c r="J1016" s="29">
        <f>(F1016/E1016*100)-100</f>
        <v>5</v>
      </c>
      <c r="K1016" s="29">
        <f>(G1016/F1016*100)-100</f>
        <v>9.999999999999986</v>
      </c>
      <c r="L1016" s="30">
        <f>+G1016*1.109</f>
        <v>448.88965275</v>
      </c>
      <c r="M1016" s="30">
        <f>+G1016*1.148</f>
        <v>464.67567299999996</v>
      </c>
      <c r="N1016" s="31">
        <f>+G1016*(100+(16.3-J1016-K1016))/100</f>
        <v>410.03175675000006</v>
      </c>
      <c r="O1016" s="31">
        <f>+G1016*(100+(33-J1016-K1016))/100</f>
        <v>477.628305</v>
      </c>
      <c r="P1016" s="31">
        <f>+G1016*(100+(67.5+14.5)/2-J1016-K1016)/100</f>
        <v>510.00988500000005</v>
      </c>
      <c r="Q1016" s="31">
        <f>+G1016+(G1016*0.5)*((67.5+14.5)/2-J1016-K1016)/100+(G1016*0.5)*0.016</f>
        <v>460.6279755</v>
      </c>
      <c r="R1016" s="31">
        <f>+G1016*(100+(40.7-J1016-K1016))/100</f>
        <v>508.79557575000007</v>
      </c>
      <c r="S1016" s="31">
        <f>+G1016+(G1016*0.5)*(88.9-J1016-K1016)/100+(G1016*0.5)*0.016</f>
        <v>557.570330625</v>
      </c>
      <c r="T1016" s="36">
        <f>+N1016*30/100+O1016*70/100</f>
        <v>457.349340525</v>
      </c>
      <c r="U1016" s="32"/>
      <c r="V1016" s="32"/>
      <c r="W1016" s="20"/>
      <c r="X1016" s="20"/>
      <c r="Y1016" s="20"/>
      <c r="Z1016" s="20"/>
      <c r="AA1016" s="20"/>
      <c r="AB1016" s="21"/>
      <c r="AC1016" s="20"/>
      <c r="AD1016" s="20"/>
      <c r="AE1016" s="18"/>
      <c r="AF1016" s="18"/>
      <c r="AG1016" s="18"/>
      <c r="AH1016" s="18"/>
      <c r="AI1016" s="18"/>
      <c r="AJ1016" s="18"/>
      <c r="AK1016" s="35"/>
      <c r="BR1016" s="6"/>
    </row>
    <row r="1017" spans="1:70" ht="242.25">
      <c r="A1017" s="23"/>
      <c r="B1017" s="23" t="s">
        <v>169</v>
      </c>
      <c r="C1017" s="24" t="s">
        <v>1422</v>
      </c>
      <c r="D1017" s="38"/>
      <c r="E1017" s="26"/>
      <c r="F1017" s="26"/>
      <c r="G1017" s="27"/>
      <c r="H1017" s="27"/>
      <c r="I1017" s="18"/>
      <c r="J1017" s="39"/>
      <c r="K1017" s="39"/>
      <c r="L1017" s="30"/>
      <c r="M1017" s="30"/>
      <c r="N1017" s="31"/>
      <c r="O1017" s="31"/>
      <c r="P1017" s="31"/>
      <c r="Q1017" s="31"/>
      <c r="R1017" s="31"/>
      <c r="S1017" s="31"/>
      <c r="T1017" s="19"/>
      <c r="U1017" s="32" t="s">
        <v>22</v>
      </c>
      <c r="V1017" s="32"/>
      <c r="W1017" s="20"/>
      <c r="X1017" s="20"/>
      <c r="Y1017" s="20"/>
      <c r="Z1017" s="20"/>
      <c r="AA1017" s="20"/>
      <c r="AB1017" s="21"/>
      <c r="AC1017" s="20"/>
      <c r="AD1017" s="20"/>
      <c r="AE1017" s="18"/>
      <c r="AF1017" s="18"/>
      <c r="AG1017" s="18"/>
      <c r="AH1017" s="18"/>
      <c r="AI1017" s="18"/>
      <c r="AJ1017" s="18"/>
      <c r="AK1017" s="35" t="s">
        <v>1423</v>
      </c>
      <c r="BR1017" s="6"/>
    </row>
    <row r="1018" spans="1:70" ht="12.75">
      <c r="A1018" s="23"/>
      <c r="B1018" s="23" t="s">
        <v>171</v>
      </c>
      <c r="C1018" s="24" t="s">
        <v>1424</v>
      </c>
      <c r="D1018" s="25" t="s">
        <v>52</v>
      </c>
      <c r="E1018" s="26">
        <v>1506.38</v>
      </c>
      <c r="F1018" s="26">
        <v>1581.699</v>
      </c>
      <c r="G1018" s="27">
        <v>1739.8689</v>
      </c>
      <c r="H1018" s="27">
        <v>1965.87787011</v>
      </c>
      <c r="I1018" s="28" t="s">
        <v>1373</v>
      </c>
      <c r="J1018" s="29">
        <f aca="true" t="shared" si="1010" ref="J1018:J1023">(F1018/E1018*100)-100</f>
        <v>5</v>
      </c>
      <c r="K1018" s="29">
        <f aca="true" t="shared" si="1011" ref="K1018:K1023">(G1018/F1018*100)-100</f>
        <v>9.999999999999986</v>
      </c>
      <c r="L1018" s="30">
        <f aca="true" t="shared" si="1012" ref="L1018:L1023">+G1018*1.109</f>
        <v>1929.5146100999998</v>
      </c>
      <c r="M1018" s="30">
        <f aca="true" t="shared" si="1013" ref="M1018:M1023">+G1018*1.148</f>
        <v>1997.3694971999998</v>
      </c>
      <c r="N1018" s="31">
        <f aca="true" t="shared" si="1014" ref="N1018:N1023">+G1018*(100+(16.3-J1018-K1018))/100</f>
        <v>1762.4871957000003</v>
      </c>
      <c r="O1018" s="31">
        <f aca="true" t="shared" si="1015" ref="O1018:O1023">+G1018*(100+(33-J1018-K1018))/100</f>
        <v>2053.045302</v>
      </c>
      <c r="P1018" s="31">
        <f aca="true" t="shared" si="1016" ref="P1018:P1023">+G1018*(100+(67.5+14.5)/2-J1018-K1018)/100</f>
        <v>2192.2348140000004</v>
      </c>
      <c r="Q1018" s="31">
        <f aca="true" t="shared" si="1017" ref="Q1018:Q1023">+G1018+(G1018*0.5)*((67.5+14.5)/2-J1018-K1018)/100+(G1018*0.5)*0.016</f>
        <v>1979.9708082000002</v>
      </c>
      <c r="R1018" s="31">
        <f aca="true" t="shared" si="1018" ref="R1018:R1023">+G1018*(100+(40.7-J1018-K1018))/100</f>
        <v>2187.0152073000004</v>
      </c>
      <c r="S1018" s="31">
        <f aca="true" t="shared" si="1019" ref="S1018:S1023">+G1018+(G1018*0.5)*(88.9-J1018-K1018)/100+(G1018*0.5)*0.016</f>
        <v>2396.66940975</v>
      </c>
      <c r="T1018" s="36">
        <f aca="true" t="shared" si="1020" ref="T1018:T1023">+N1018*30/100+O1018*70/100</f>
        <v>1965.87787011</v>
      </c>
      <c r="U1018" s="32"/>
      <c r="V1018" s="32"/>
      <c r="W1018" s="20"/>
      <c r="X1018" s="20"/>
      <c r="Y1018" s="20"/>
      <c r="Z1018" s="20"/>
      <c r="AA1018" s="20"/>
      <c r="AB1018" s="21"/>
      <c r="AC1018" s="20"/>
      <c r="AD1018" s="20"/>
      <c r="AE1018" s="18"/>
      <c r="AF1018" s="18"/>
      <c r="AG1018" s="18"/>
      <c r="AH1018" s="18"/>
      <c r="AI1018" s="18"/>
      <c r="AJ1018" s="18"/>
      <c r="AK1018" s="35"/>
      <c r="BR1018" s="6"/>
    </row>
    <row r="1019" spans="1:70" ht="12.75">
      <c r="A1019" s="23"/>
      <c r="B1019" s="23" t="s">
        <v>173</v>
      </c>
      <c r="C1019" s="24" t="s">
        <v>1425</v>
      </c>
      <c r="D1019" s="25" t="s">
        <v>52</v>
      </c>
      <c r="E1019" s="26">
        <v>1385.86</v>
      </c>
      <c r="F1019" s="26">
        <v>1455.153</v>
      </c>
      <c r="G1019" s="27">
        <v>1600.6683</v>
      </c>
      <c r="H1019" s="27">
        <v>1808.5951121699998</v>
      </c>
      <c r="I1019" s="28" t="s">
        <v>1373</v>
      </c>
      <c r="J1019" s="29">
        <f t="shared" si="1010"/>
        <v>5</v>
      </c>
      <c r="K1019" s="29">
        <f t="shared" si="1011"/>
        <v>10.000000000000014</v>
      </c>
      <c r="L1019" s="30">
        <f t="shared" si="1012"/>
        <v>1775.1411447</v>
      </c>
      <c r="M1019" s="30">
        <f t="shared" si="1013"/>
        <v>1837.5672083999998</v>
      </c>
      <c r="N1019" s="31">
        <f t="shared" si="1014"/>
        <v>1621.4769878999996</v>
      </c>
      <c r="O1019" s="31">
        <f t="shared" si="1015"/>
        <v>1888.7885939999999</v>
      </c>
      <c r="P1019" s="31">
        <f t="shared" si="1016"/>
        <v>2016.842058</v>
      </c>
      <c r="Q1019" s="31">
        <f t="shared" si="1017"/>
        <v>1821.5605254</v>
      </c>
      <c r="R1019" s="31">
        <f t="shared" si="1018"/>
        <v>2012.0400530999998</v>
      </c>
      <c r="S1019" s="31">
        <f t="shared" si="1019"/>
        <v>2204.9205832499997</v>
      </c>
      <c r="T1019" s="36">
        <f t="shared" si="1020"/>
        <v>1808.5951121699998</v>
      </c>
      <c r="U1019" s="32"/>
      <c r="V1019" s="32"/>
      <c r="W1019" s="20"/>
      <c r="X1019" s="20"/>
      <c r="Y1019" s="20"/>
      <c r="Z1019" s="20"/>
      <c r="AA1019" s="20"/>
      <c r="AB1019" s="21"/>
      <c r="AC1019" s="20"/>
      <c r="AD1019" s="20"/>
      <c r="AE1019" s="18"/>
      <c r="AF1019" s="18"/>
      <c r="AG1019" s="18"/>
      <c r="AH1019" s="18"/>
      <c r="AI1019" s="18"/>
      <c r="AJ1019" s="18"/>
      <c r="AK1019" s="35"/>
      <c r="BR1019" s="6"/>
    </row>
    <row r="1020" spans="1:70" ht="12.75">
      <c r="A1020" s="23"/>
      <c r="B1020" s="23" t="s">
        <v>175</v>
      </c>
      <c r="C1020" s="24" t="s">
        <v>1426</v>
      </c>
      <c r="D1020" s="25" t="s">
        <v>52</v>
      </c>
      <c r="E1020" s="26">
        <v>1265.34</v>
      </c>
      <c r="F1020" s="26">
        <v>1328.607</v>
      </c>
      <c r="G1020" s="27">
        <v>1461.4677</v>
      </c>
      <c r="H1020" s="27">
        <v>1651.31235423</v>
      </c>
      <c r="I1020" s="28" t="s">
        <v>1373</v>
      </c>
      <c r="J1020" s="29">
        <f t="shared" si="1010"/>
        <v>5</v>
      </c>
      <c r="K1020" s="29">
        <f t="shared" si="1011"/>
        <v>9.999999999999986</v>
      </c>
      <c r="L1020" s="30">
        <f t="shared" si="1012"/>
        <v>1620.7676792999998</v>
      </c>
      <c r="M1020" s="30">
        <f t="shared" si="1013"/>
        <v>1677.7649195999998</v>
      </c>
      <c r="N1020" s="31">
        <f t="shared" si="1014"/>
        <v>1480.4667801</v>
      </c>
      <c r="O1020" s="31">
        <f t="shared" si="1015"/>
        <v>1724.5318860000002</v>
      </c>
      <c r="P1020" s="31">
        <f t="shared" si="1016"/>
        <v>1841.449302</v>
      </c>
      <c r="Q1020" s="31">
        <f t="shared" si="1017"/>
        <v>1663.1502426000002</v>
      </c>
      <c r="R1020" s="31">
        <f t="shared" si="1018"/>
        <v>1837.0648989000003</v>
      </c>
      <c r="S1020" s="31">
        <f t="shared" si="1019"/>
        <v>2013.17175675</v>
      </c>
      <c r="T1020" s="36">
        <f t="shared" si="1020"/>
        <v>1651.31235423</v>
      </c>
      <c r="U1020" s="32"/>
      <c r="V1020" s="32"/>
      <c r="W1020" s="20"/>
      <c r="X1020" s="20"/>
      <c r="Y1020" s="20"/>
      <c r="Z1020" s="20"/>
      <c r="AA1020" s="20"/>
      <c r="AB1020" s="21"/>
      <c r="AC1020" s="20"/>
      <c r="AD1020" s="20"/>
      <c r="AE1020" s="18"/>
      <c r="AF1020" s="18"/>
      <c r="AG1020" s="18"/>
      <c r="AH1020" s="18"/>
      <c r="AI1020" s="18"/>
      <c r="AJ1020" s="18"/>
      <c r="AK1020" s="35"/>
      <c r="BR1020" s="6"/>
    </row>
    <row r="1021" spans="1:70" ht="12.75">
      <c r="A1021" s="23"/>
      <c r="B1021" s="23" t="s">
        <v>177</v>
      </c>
      <c r="C1021" s="24" t="s">
        <v>1427</v>
      </c>
      <c r="D1021" s="25" t="s">
        <v>52</v>
      </c>
      <c r="E1021" s="26">
        <v>1114.72</v>
      </c>
      <c r="F1021" s="26">
        <v>1170.456</v>
      </c>
      <c r="G1021" s="27">
        <v>1287.5016</v>
      </c>
      <c r="H1021" s="27">
        <v>1454.7480578399998</v>
      </c>
      <c r="I1021" s="28" t="s">
        <v>1373</v>
      </c>
      <c r="J1021" s="29">
        <f t="shared" si="1010"/>
        <v>4.999999999999986</v>
      </c>
      <c r="K1021" s="29">
        <f t="shared" si="1011"/>
        <v>10.000000000000014</v>
      </c>
      <c r="L1021" s="30">
        <f t="shared" si="1012"/>
        <v>1427.8392744</v>
      </c>
      <c r="M1021" s="30">
        <f t="shared" si="1013"/>
        <v>1478.0518368</v>
      </c>
      <c r="N1021" s="31">
        <f t="shared" si="1014"/>
        <v>1304.2391208</v>
      </c>
      <c r="O1021" s="31">
        <f t="shared" si="1015"/>
        <v>1519.251888</v>
      </c>
      <c r="P1021" s="31">
        <f t="shared" si="1016"/>
        <v>1622.252016</v>
      </c>
      <c r="Q1021" s="31">
        <f t="shared" si="1017"/>
        <v>1465.1768208</v>
      </c>
      <c r="R1021" s="31">
        <f t="shared" si="1018"/>
        <v>1618.3895112</v>
      </c>
      <c r="S1021" s="31">
        <f t="shared" si="1019"/>
        <v>1773.5334540000001</v>
      </c>
      <c r="T1021" s="36">
        <f t="shared" si="1020"/>
        <v>1454.7480578399998</v>
      </c>
      <c r="U1021" s="32"/>
      <c r="V1021" s="32"/>
      <c r="W1021" s="20"/>
      <c r="X1021" s="20"/>
      <c r="Y1021" s="20"/>
      <c r="Z1021" s="20"/>
      <c r="AA1021" s="20"/>
      <c r="AB1021" s="21"/>
      <c r="AC1021" s="20"/>
      <c r="AD1021" s="20"/>
      <c r="AE1021" s="18"/>
      <c r="AF1021" s="18"/>
      <c r="AG1021" s="18"/>
      <c r="AH1021" s="18"/>
      <c r="AI1021" s="18"/>
      <c r="AJ1021" s="18"/>
      <c r="AK1021" s="35"/>
      <c r="BR1021" s="6"/>
    </row>
    <row r="1022" spans="1:70" ht="63.75">
      <c r="A1022" s="23"/>
      <c r="B1022" s="23" t="s">
        <v>179</v>
      </c>
      <c r="C1022" s="24" t="s">
        <v>1428</v>
      </c>
      <c r="D1022" s="25" t="s">
        <v>33</v>
      </c>
      <c r="E1022" s="26">
        <v>402.71</v>
      </c>
      <c r="F1022" s="26">
        <v>422.8455</v>
      </c>
      <c r="G1022" s="27">
        <v>465.13005</v>
      </c>
      <c r="H1022" s="27">
        <v>525.5504434950001</v>
      </c>
      <c r="I1022" s="28" t="s">
        <v>1373</v>
      </c>
      <c r="J1022" s="29">
        <f t="shared" si="1010"/>
        <v>5</v>
      </c>
      <c r="K1022" s="29">
        <f t="shared" si="1011"/>
        <v>9.999999999999986</v>
      </c>
      <c r="L1022" s="30">
        <f t="shared" si="1012"/>
        <v>515.82922545</v>
      </c>
      <c r="M1022" s="30">
        <f t="shared" si="1013"/>
        <v>533.9692974</v>
      </c>
      <c r="N1022" s="31">
        <f t="shared" si="1014"/>
        <v>471.17674065000006</v>
      </c>
      <c r="O1022" s="31">
        <f t="shared" si="1015"/>
        <v>548.853459</v>
      </c>
      <c r="P1022" s="31">
        <f t="shared" si="1016"/>
        <v>586.0638630000001</v>
      </c>
      <c r="Q1022" s="31">
        <f t="shared" si="1017"/>
        <v>529.3179969</v>
      </c>
      <c r="R1022" s="31">
        <f t="shared" si="1018"/>
        <v>584.6684728500001</v>
      </c>
      <c r="S1022" s="31">
        <f t="shared" si="1019"/>
        <v>640.716643875</v>
      </c>
      <c r="T1022" s="36">
        <f t="shared" si="1020"/>
        <v>525.5504434950001</v>
      </c>
      <c r="U1022" s="32"/>
      <c r="V1022" s="32"/>
      <c r="W1022" s="20"/>
      <c r="X1022" s="20"/>
      <c r="Y1022" s="20"/>
      <c r="Z1022" s="20"/>
      <c r="AA1022" s="20"/>
      <c r="AB1022" s="21"/>
      <c r="AC1022" s="20"/>
      <c r="AD1022" s="20"/>
      <c r="AE1022" s="18"/>
      <c r="AF1022" s="18"/>
      <c r="AG1022" s="18"/>
      <c r="AH1022" s="18"/>
      <c r="AI1022" s="18"/>
      <c r="AJ1022" s="18"/>
      <c r="AK1022" s="35"/>
      <c r="BR1022" s="6"/>
    </row>
    <row r="1023" spans="1:70" ht="51">
      <c r="A1023" s="23"/>
      <c r="B1023" s="23" t="s">
        <v>181</v>
      </c>
      <c r="C1023" s="24" t="s">
        <v>1429</v>
      </c>
      <c r="D1023" s="25" t="s">
        <v>33</v>
      </c>
      <c r="E1023" s="26">
        <v>253.12</v>
      </c>
      <c r="F1023" s="26">
        <v>265.776</v>
      </c>
      <c r="G1023" s="27">
        <v>292.3536</v>
      </c>
      <c r="H1023" s="27">
        <v>330.33033264</v>
      </c>
      <c r="I1023" s="28" t="s">
        <v>1373</v>
      </c>
      <c r="J1023" s="29">
        <f t="shared" si="1010"/>
        <v>5</v>
      </c>
      <c r="K1023" s="29">
        <f t="shared" si="1011"/>
        <v>9.999999999999986</v>
      </c>
      <c r="L1023" s="30">
        <f t="shared" si="1012"/>
        <v>324.2201424</v>
      </c>
      <c r="M1023" s="30">
        <f t="shared" si="1013"/>
        <v>335.62193279999997</v>
      </c>
      <c r="N1023" s="31">
        <f t="shared" si="1014"/>
        <v>296.15419679999997</v>
      </c>
      <c r="O1023" s="31">
        <f t="shared" si="1015"/>
        <v>344.97724800000003</v>
      </c>
      <c r="P1023" s="31">
        <f t="shared" si="1016"/>
        <v>368.365536</v>
      </c>
      <c r="Q1023" s="31">
        <f t="shared" si="1017"/>
        <v>332.69839679999995</v>
      </c>
      <c r="R1023" s="31">
        <f t="shared" si="1018"/>
        <v>367.48847520000004</v>
      </c>
      <c r="S1023" s="31">
        <f t="shared" si="1019"/>
        <v>402.717084</v>
      </c>
      <c r="T1023" s="36">
        <f t="shared" si="1020"/>
        <v>330.33033264</v>
      </c>
      <c r="U1023" s="32"/>
      <c r="V1023" s="32"/>
      <c r="W1023" s="20"/>
      <c r="X1023" s="20"/>
      <c r="Y1023" s="20"/>
      <c r="Z1023" s="20"/>
      <c r="AA1023" s="20"/>
      <c r="AB1023" s="21"/>
      <c r="AC1023" s="20"/>
      <c r="AD1023" s="20"/>
      <c r="AE1023" s="18"/>
      <c r="AF1023" s="18"/>
      <c r="AG1023" s="18"/>
      <c r="AH1023" s="18"/>
      <c r="AI1023" s="18"/>
      <c r="AJ1023" s="18"/>
      <c r="AK1023" s="35"/>
      <c r="BR1023" s="6"/>
    </row>
    <row r="1024" spans="1:70" ht="12.75">
      <c r="A1024" s="23"/>
      <c r="B1024" s="23" t="s">
        <v>183</v>
      </c>
      <c r="C1024" s="24" t="s">
        <v>1430</v>
      </c>
      <c r="D1024" s="38"/>
      <c r="E1024" s="26"/>
      <c r="F1024" s="26"/>
      <c r="G1024" s="27"/>
      <c r="H1024" s="27"/>
      <c r="I1024" s="18"/>
      <c r="J1024" s="39"/>
      <c r="K1024" s="39"/>
      <c r="L1024" s="30"/>
      <c r="M1024" s="30"/>
      <c r="N1024" s="31"/>
      <c r="O1024" s="31"/>
      <c r="P1024" s="31"/>
      <c r="Q1024" s="31"/>
      <c r="R1024" s="31"/>
      <c r="S1024" s="31"/>
      <c r="T1024" s="19"/>
      <c r="U1024" s="32"/>
      <c r="V1024" s="32"/>
      <c r="W1024" s="20"/>
      <c r="X1024" s="20"/>
      <c r="Y1024" s="20"/>
      <c r="Z1024" s="20"/>
      <c r="AA1024" s="20"/>
      <c r="AB1024" s="21"/>
      <c r="AC1024" s="20"/>
      <c r="AD1024" s="20"/>
      <c r="AE1024" s="18"/>
      <c r="AF1024" s="18"/>
      <c r="AG1024" s="18"/>
      <c r="AH1024" s="18"/>
      <c r="AI1024" s="18"/>
      <c r="AJ1024" s="18"/>
      <c r="AK1024" s="35"/>
      <c r="BR1024" s="6"/>
    </row>
    <row r="1025" spans="1:70" ht="12.75">
      <c r="A1025" s="23"/>
      <c r="B1025" s="23" t="s">
        <v>185</v>
      </c>
      <c r="C1025" s="24" t="s">
        <v>1431</v>
      </c>
      <c r="D1025" s="25" t="s">
        <v>95</v>
      </c>
      <c r="E1025" s="26">
        <v>120.51</v>
      </c>
      <c r="F1025" s="26">
        <v>126.5355</v>
      </c>
      <c r="G1025" s="27">
        <v>139.18905</v>
      </c>
      <c r="H1025" s="27">
        <v>157.26970759499997</v>
      </c>
      <c r="I1025" s="28" t="s">
        <v>1373</v>
      </c>
      <c r="J1025" s="29">
        <f aca="true" t="shared" si="1021" ref="J1025:J1027">(F1025/E1025*100)-100</f>
        <v>5</v>
      </c>
      <c r="K1025" s="29">
        <f aca="true" t="shared" si="1022" ref="K1025:K1027">(G1025/F1025*100)-100</f>
        <v>10.000000000000014</v>
      </c>
      <c r="L1025" s="30">
        <f aca="true" t="shared" si="1023" ref="L1025:L1027">+G1025*1.109</f>
        <v>154.36065645000002</v>
      </c>
      <c r="M1025" s="30">
        <f aca="true" t="shared" si="1024" ref="M1025:M1027">+G1025*1.148</f>
        <v>159.7890294</v>
      </c>
      <c r="N1025" s="31">
        <f aca="true" t="shared" si="1025" ref="N1025:N1027">+G1025*(100+(16.3-J1025-K1025))/100</f>
        <v>140.99850765</v>
      </c>
      <c r="O1025" s="31">
        <f aca="true" t="shared" si="1026" ref="O1025:O1027">+G1025*(100+(33-J1025-K1025))/100</f>
        <v>164.243079</v>
      </c>
      <c r="P1025" s="31">
        <f aca="true" t="shared" si="1027" ref="P1025:P1027">+G1025*(100+(67.5+14.5)/2-J1025-K1025)/100</f>
        <v>175.37820299999998</v>
      </c>
      <c r="Q1025" s="31">
        <f aca="true" t="shared" si="1028" ref="Q1025:Q1027">+G1025+(G1025*0.5)*((67.5+14.5)/2-J1025-K1025)/100+(G1025*0.5)*0.016</f>
        <v>158.3971389</v>
      </c>
      <c r="R1025" s="31">
        <f aca="true" t="shared" si="1029" ref="R1025:R1027">+G1025*(100+(40.7-J1025-K1025))/100</f>
        <v>174.96063585</v>
      </c>
      <c r="S1025" s="31">
        <f aca="true" t="shared" si="1030" ref="S1025:S1027">+G1025+(G1025*0.5)*(88.9-J1025-K1025)/100+(G1025*0.5)*0.016</f>
        <v>191.732916375</v>
      </c>
      <c r="T1025" s="36">
        <f aca="true" t="shared" si="1031" ref="T1025:T1027">+N1025*30/100+O1025*70/100</f>
        <v>157.26970759499997</v>
      </c>
      <c r="U1025" s="32"/>
      <c r="V1025" s="32"/>
      <c r="W1025" s="20"/>
      <c r="X1025" s="20"/>
      <c r="Y1025" s="20"/>
      <c r="Z1025" s="20"/>
      <c r="AA1025" s="20"/>
      <c r="AB1025" s="21"/>
      <c r="AC1025" s="20"/>
      <c r="AD1025" s="20"/>
      <c r="AE1025" s="18"/>
      <c r="AF1025" s="18"/>
      <c r="AG1025" s="18"/>
      <c r="AH1025" s="18"/>
      <c r="AI1025" s="18"/>
      <c r="AJ1025" s="18"/>
      <c r="AK1025" s="35"/>
      <c r="BR1025" s="6"/>
    </row>
    <row r="1026" spans="1:70" ht="12.75">
      <c r="A1026" s="23"/>
      <c r="B1026" s="23" t="s">
        <v>187</v>
      </c>
      <c r="C1026" s="24" t="s">
        <v>1432</v>
      </c>
      <c r="D1026" s="25" t="s">
        <v>95</v>
      </c>
      <c r="E1026" s="26">
        <v>180.76</v>
      </c>
      <c r="F1026" s="26">
        <v>189.798</v>
      </c>
      <c r="G1026" s="27">
        <v>208.7778</v>
      </c>
      <c r="H1026" s="27">
        <v>235.89803622</v>
      </c>
      <c r="I1026" s="28" t="s">
        <v>1373</v>
      </c>
      <c r="J1026" s="29">
        <f t="shared" si="1021"/>
        <v>5</v>
      </c>
      <c r="K1026" s="29">
        <f t="shared" si="1022"/>
        <v>10.000000000000014</v>
      </c>
      <c r="L1026" s="30">
        <f t="shared" si="1023"/>
        <v>231.53458020000002</v>
      </c>
      <c r="M1026" s="30">
        <f t="shared" si="1024"/>
        <v>239.6769144</v>
      </c>
      <c r="N1026" s="31">
        <f t="shared" si="1025"/>
        <v>211.4919114</v>
      </c>
      <c r="O1026" s="31">
        <f t="shared" si="1026"/>
        <v>246.357804</v>
      </c>
      <c r="P1026" s="31">
        <f t="shared" si="1027"/>
        <v>263.060028</v>
      </c>
      <c r="Q1026" s="31">
        <f t="shared" si="1028"/>
        <v>237.5891364</v>
      </c>
      <c r="R1026" s="31">
        <f t="shared" si="1029"/>
        <v>262.43369459999997</v>
      </c>
      <c r="S1026" s="31">
        <f t="shared" si="1030"/>
        <v>287.5914195</v>
      </c>
      <c r="T1026" s="36">
        <f t="shared" si="1031"/>
        <v>235.89803622</v>
      </c>
      <c r="U1026" s="32"/>
      <c r="V1026" s="32"/>
      <c r="W1026" s="20"/>
      <c r="X1026" s="20"/>
      <c r="Y1026" s="20"/>
      <c r="Z1026" s="20"/>
      <c r="AA1026" s="20"/>
      <c r="AB1026" s="21"/>
      <c r="AC1026" s="20"/>
      <c r="AD1026" s="20"/>
      <c r="AE1026" s="18"/>
      <c r="AF1026" s="18"/>
      <c r="AG1026" s="18"/>
      <c r="AH1026" s="18"/>
      <c r="AI1026" s="18"/>
      <c r="AJ1026" s="18"/>
      <c r="AK1026" s="35"/>
      <c r="BR1026" s="6"/>
    </row>
    <row r="1027" spans="1:70" ht="12.75">
      <c r="A1027" s="23"/>
      <c r="B1027" s="23" t="s">
        <v>189</v>
      </c>
      <c r="C1027" s="24" t="s">
        <v>1433</v>
      </c>
      <c r="D1027" s="25" t="s">
        <v>95</v>
      </c>
      <c r="E1027" s="26">
        <v>228.97</v>
      </c>
      <c r="F1027" s="26">
        <v>240.4185</v>
      </c>
      <c r="G1027" s="27">
        <v>264.46035</v>
      </c>
      <c r="H1027" s="27">
        <v>298.81374946499994</v>
      </c>
      <c r="I1027" s="28" t="s">
        <v>1373</v>
      </c>
      <c r="J1027" s="29">
        <f t="shared" si="1021"/>
        <v>5</v>
      </c>
      <c r="K1027" s="29">
        <f t="shared" si="1022"/>
        <v>10.000000000000014</v>
      </c>
      <c r="L1027" s="30">
        <f t="shared" si="1023"/>
        <v>293.28652815</v>
      </c>
      <c r="M1027" s="30">
        <f t="shared" si="1024"/>
        <v>303.60048179999995</v>
      </c>
      <c r="N1027" s="31">
        <f t="shared" si="1025"/>
        <v>267.89833454999996</v>
      </c>
      <c r="O1027" s="31">
        <f t="shared" si="1026"/>
        <v>312.06321299999996</v>
      </c>
      <c r="P1027" s="31">
        <f t="shared" si="1027"/>
        <v>333.220041</v>
      </c>
      <c r="Q1027" s="31">
        <f t="shared" si="1028"/>
        <v>300.9558783</v>
      </c>
      <c r="R1027" s="31">
        <f t="shared" si="1029"/>
        <v>332.42665994999993</v>
      </c>
      <c r="S1027" s="31">
        <f t="shared" si="1030"/>
        <v>364.294132125</v>
      </c>
      <c r="T1027" s="36">
        <f t="shared" si="1031"/>
        <v>298.81374946499994</v>
      </c>
      <c r="U1027" s="32"/>
      <c r="V1027" s="32"/>
      <c r="W1027" s="20"/>
      <c r="X1027" s="20"/>
      <c r="Y1027" s="20"/>
      <c r="Z1027" s="20"/>
      <c r="AA1027" s="20"/>
      <c r="AB1027" s="21"/>
      <c r="AC1027" s="20"/>
      <c r="AD1027" s="20"/>
      <c r="AE1027" s="18"/>
      <c r="AF1027" s="18"/>
      <c r="AG1027" s="18"/>
      <c r="AH1027" s="18"/>
      <c r="AI1027" s="18"/>
      <c r="AJ1027" s="18"/>
      <c r="AK1027" s="35"/>
      <c r="BR1027" s="6"/>
    </row>
    <row r="1028" spans="1:70" ht="12.75">
      <c r="A1028" s="23"/>
      <c r="B1028" s="23" t="s">
        <v>191</v>
      </c>
      <c r="C1028" s="24" t="s">
        <v>1434</v>
      </c>
      <c r="D1028" s="38"/>
      <c r="E1028" s="26"/>
      <c r="F1028" s="26"/>
      <c r="G1028" s="27"/>
      <c r="H1028" s="27"/>
      <c r="I1028" s="18"/>
      <c r="J1028" s="39"/>
      <c r="K1028" s="39"/>
      <c r="L1028" s="30"/>
      <c r="M1028" s="30"/>
      <c r="N1028" s="31"/>
      <c r="O1028" s="31"/>
      <c r="P1028" s="31"/>
      <c r="Q1028" s="31"/>
      <c r="R1028" s="31"/>
      <c r="S1028" s="31"/>
      <c r="T1028" s="19"/>
      <c r="U1028" s="32"/>
      <c r="V1028" s="32"/>
      <c r="W1028" s="20"/>
      <c r="X1028" s="20"/>
      <c r="Y1028" s="20"/>
      <c r="Z1028" s="20"/>
      <c r="AA1028" s="20"/>
      <c r="AB1028" s="21"/>
      <c r="AC1028" s="20"/>
      <c r="AD1028" s="20"/>
      <c r="AE1028" s="18"/>
      <c r="AF1028" s="18"/>
      <c r="AG1028" s="18"/>
      <c r="AH1028" s="18"/>
      <c r="AI1028" s="18"/>
      <c r="AJ1028" s="18"/>
      <c r="AK1028" s="35"/>
      <c r="BR1028" s="6"/>
    </row>
    <row r="1029" spans="1:70" ht="12.75">
      <c r="A1029" s="23"/>
      <c r="B1029" s="23" t="s">
        <v>192</v>
      </c>
      <c r="C1029" s="24" t="s">
        <v>1435</v>
      </c>
      <c r="D1029" s="25" t="s">
        <v>33</v>
      </c>
      <c r="E1029" s="26">
        <v>150.65</v>
      </c>
      <c r="F1029" s="26">
        <v>158.1825</v>
      </c>
      <c r="G1029" s="27">
        <v>174.00075</v>
      </c>
      <c r="H1029" s="27">
        <v>196.60344742499998</v>
      </c>
      <c r="I1029" s="28" t="s">
        <v>1373</v>
      </c>
      <c r="J1029" s="29">
        <f aca="true" t="shared" si="1032" ref="J1029:J1030">(F1029/E1029*100)-100</f>
        <v>5</v>
      </c>
      <c r="K1029" s="29">
        <f aca="true" t="shared" si="1033" ref="K1029:K1030">(G1029/F1029*100)-100</f>
        <v>10.000000000000014</v>
      </c>
      <c r="L1029" s="30">
        <f aca="true" t="shared" si="1034" ref="L1029:L1030">+G1029*1.109</f>
        <v>192.96683175</v>
      </c>
      <c r="M1029" s="30">
        <f aca="true" t="shared" si="1035" ref="M1029:M1030">+G1029*1.148</f>
        <v>199.752861</v>
      </c>
      <c r="N1029" s="31">
        <f aca="true" t="shared" si="1036" ref="N1029:N1030">+G1029*(100+(16.3-J1029-K1029))/100</f>
        <v>176.26275974999996</v>
      </c>
      <c r="O1029" s="31">
        <f aca="true" t="shared" si="1037" ref="O1029:O1030">+G1029*(100+(33-J1029-K1029))/100</f>
        <v>205.32088499999998</v>
      </c>
      <c r="P1029" s="31">
        <f aca="true" t="shared" si="1038" ref="P1029:P1030">+G1029*(100+(67.5+14.5)/2-J1029-K1029)/100</f>
        <v>219.24094499999998</v>
      </c>
      <c r="Q1029" s="31">
        <f aca="true" t="shared" si="1039" ref="Q1029:Q1030">+G1029+(G1029*0.5)*((67.5+14.5)/2-J1029-K1029)/100+(G1029*0.5)*0.016</f>
        <v>198.0128535</v>
      </c>
      <c r="R1029" s="31">
        <f aca="true" t="shared" si="1040" ref="R1029:R1030">+G1029*(100+(40.7-J1029-K1029))/100</f>
        <v>218.71894275</v>
      </c>
      <c r="S1029" s="31">
        <f aca="true" t="shared" si="1041" ref="S1029:S1030">+G1029+(G1029*0.5)*(88.9-J1029-K1029)/100+(G1029*0.5)*0.016</f>
        <v>239.68603312500002</v>
      </c>
      <c r="T1029" s="36">
        <f aca="true" t="shared" si="1042" ref="T1029:T1030">+N1029*30/100+O1029*70/100</f>
        <v>196.60344742499998</v>
      </c>
      <c r="U1029" s="32"/>
      <c r="V1029" s="32"/>
      <c r="W1029" s="20"/>
      <c r="X1029" s="20"/>
      <c r="Y1029" s="20"/>
      <c r="Z1029" s="20"/>
      <c r="AA1029" s="20"/>
      <c r="AB1029" s="21"/>
      <c r="AC1029" s="20"/>
      <c r="AD1029" s="20"/>
      <c r="AE1029" s="18"/>
      <c r="AF1029" s="18"/>
      <c r="AG1029" s="18"/>
      <c r="AH1029" s="18"/>
      <c r="AI1029" s="18"/>
      <c r="AJ1029" s="18"/>
      <c r="AK1029" s="35"/>
      <c r="BR1029" s="6"/>
    </row>
    <row r="1030" spans="1:70" ht="12.75">
      <c r="A1030" s="23"/>
      <c r="B1030" s="23" t="s">
        <v>194</v>
      </c>
      <c r="C1030" s="24" t="s">
        <v>1436</v>
      </c>
      <c r="D1030" s="25" t="s">
        <v>33</v>
      </c>
      <c r="E1030" s="26">
        <v>120.51</v>
      </c>
      <c r="F1030" s="26">
        <v>126.5355</v>
      </c>
      <c r="G1030" s="27">
        <v>139.18905</v>
      </c>
      <c r="H1030" s="27">
        <v>157.26970759499997</v>
      </c>
      <c r="I1030" s="28" t="s">
        <v>1373</v>
      </c>
      <c r="J1030" s="29">
        <f t="shared" si="1032"/>
        <v>5</v>
      </c>
      <c r="K1030" s="29">
        <f t="shared" si="1033"/>
        <v>10.000000000000014</v>
      </c>
      <c r="L1030" s="30">
        <f t="shared" si="1034"/>
        <v>154.36065645000002</v>
      </c>
      <c r="M1030" s="30">
        <f t="shared" si="1035"/>
        <v>159.7890294</v>
      </c>
      <c r="N1030" s="31">
        <f t="shared" si="1036"/>
        <v>140.99850765</v>
      </c>
      <c r="O1030" s="31">
        <f t="shared" si="1037"/>
        <v>164.243079</v>
      </c>
      <c r="P1030" s="31">
        <f t="shared" si="1038"/>
        <v>175.37820299999998</v>
      </c>
      <c r="Q1030" s="31">
        <f t="shared" si="1039"/>
        <v>158.3971389</v>
      </c>
      <c r="R1030" s="31">
        <f t="shared" si="1040"/>
        <v>174.96063585</v>
      </c>
      <c r="S1030" s="31">
        <f t="shared" si="1041"/>
        <v>191.732916375</v>
      </c>
      <c r="T1030" s="36">
        <f t="shared" si="1042"/>
        <v>157.26970759499997</v>
      </c>
      <c r="U1030" s="32"/>
      <c r="V1030" s="32"/>
      <c r="W1030" s="20"/>
      <c r="X1030" s="20"/>
      <c r="Y1030" s="20"/>
      <c r="Z1030" s="20"/>
      <c r="AA1030" s="20"/>
      <c r="AB1030" s="21"/>
      <c r="AC1030" s="20"/>
      <c r="AD1030" s="20"/>
      <c r="AE1030" s="18"/>
      <c r="AF1030" s="18"/>
      <c r="AG1030" s="18"/>
      <c r="AH1030" s="18"/>
      <c r="AI1030" s="18"/>
      <c r="AJ1030" s="18"/>
      <c r="AK1030" s="35"/>
      <c r="BR1030" s="6"/>
    </row>
    <row r="1031" spans="1:70" ht="51">
      <c r="A1031" s="23"/>
      <c r="B1031" s="23" t="s">
        <v>196</v>
      </c>
      <c r="C1031" s="24" t="s">
        <v>1437</v>
      </c>
      <c r="D1031" s="38"/>
      <c r="E1031" s="26"/>
      <c r="F1031" s="26"/>
      <c r="G1031" s="27"/>
      <c r="H1031" s="27"/>
      <c r="I1031" s="18"/>
      <c r="J1031" s="39"/>
      <c r="K1031" s="39"/>
      <c r="L1031" s="30"/>
      <c r="M1031" s="30"/>
      <c r="N1031" s="31"/>
      <c r="O1031" s="31"/>
      <c r="P1031" s="31"/>
      <c r="Q1031" s="31"/>
      <c r="R1031" s="31"/>
      <c r="S1031" s="31"/>
      <c r="T1031" s="19"/>
      <c r="U1031" s="32" t="s">
        <v>22</v>
      </c>
      <c r="V1031" s="32"/>
      <c r="W1031" s="20"/>
      <c r="X1031" s="20"/>
      <c r="Y1031" s="20"/>
      <c r="Z1031" s="20"/>
      <c r="AA1031" s="20"/>
      <c r="AB1031" s="21"/>
      <c r="AC1031" s="20"/>
      <c r="AD1031" s="20"/>
      <c r="AE1031" s="18"/>
      <c r="AF1031" s="18"/>
      <c r="AG1031" s="18"/>
      <c r="AH1031" s="18"/>
      <c r="AI1031" s="18"/>
      <c r="AJ1031" s="18"/>
      <c r="AK1031" s="35"/>
      <c r="BR1031" s="6"/>
    </row>
    <row r="1032" spans="1:70" ht="12.75">
      <c r="A1032" s="23"/>
      <c r="B1032" s="23" t="s">
        <v>198</v>
      </c>
      <c r="C1032" s="24" t="s">
        <v>1438</v>
      </c>
      <c r="D1032" s="25" t="s">
        <v>95</v>
      </c>
      <c r="E1032" s="26">
        <v>190.39</v>
      </c>
      <c r="F1032" s="26">
        <v>199.9095</v>
      </c>
      <c r="G1032" s="27">
        <v>219.90045</v>
      </c>
      <c r="H1032" s="27">
        <v>248.465518455</v>
      </c>
      <c r="I1032" s="28" t="s">
        <v>1373</v>
      </c>
      <c r="J1032" s="29">
        <f aca="true" t="shared" si="1043" ref="J1032:J1035">(F1032/E1032*100)-100</f>
        <v>5</v>
      </c>
      <c r="K1032" s="29">
        <f aca="true" t="shared" si="1044" ref="K1032:K1035">(G1032/F1032*100)-100</f>
        <v>10.000000000000014</v>
      </c>
      <c r="L1032" s="30">
        <f aca="true" t="shared" si="1045" ref="L1032:L1035">+G1032*1.109</f>
        <v>243.86959905</v>
      </c>
      <c r="M1032" s="30">
        <f aca="true" t="shared" si="1046" ref="M1032:M1035">+G1032*1.148</f>
        <v>252.4457166</v>
      </c>
      <c r="N1032" s="31">
        <f aca="true" t="shared" si="1047" ref="N1032:N1035">+G1032*(100+(16.3-J1032-K1032))/100</f>
        <v>222.75915584999996</v>
      </c>
      <c r="O1032" s="31">
        <f aca="true" t="shared" si="1048" ref="O1032:O1035">+G1032*(100+(33-J1032-K1032))/100</f>
        <v>259.482531</v>
      </c>
      <c r="P1032" s="31">
        <f aca="true" t="shared" si="1049" ref="P1032:P1035">+G1032*(100+(67.5+14.5)/2-J1032-K1032)/100</f>
        <v>277.074567</v>
      </c>
      <c r="Q1032" s="31">
        <f aca="true" t="shared" si="1050" ref="Q1032:Q1035">+G1032+(G1032*0.5)*((67.5+14.5)/2-J1032-K1032)/100+(G1032*0.5)*0.016</f>
        <v>250.2467121</v>
      </c>
      <c r="R1032" s="31">
        <f aca="true" t="shared" si="1051" ref="R1032:R1035">+G1032*(100+(40.7-J1032-K1032))/100</f>
        <v>276.41486564999997</v>
      </c>
      <c r="S1032" s="31">
        <f aca="true" t="shared" si="1052" ref="S1032:S1035">+G1032+(G1032*0.5)*(88.9-J1032-K1032)/100+(G1032*0.5)*0.016</f>
        <v>302.91286987499996</v>
      </c>
      <c r="T1032" s="36">
        <f aca="true" t="shared" si="1053" ref="T1032:T1035">+N1032*30/100+O1032*70/100</f>
        <v>248.465518455</v>
      </c>
      <c r="U1032" s="32"/>
      <c r="V1032" s="32"/>
      <c r="W1032" s="20"/>
      <c r="X1032" s="20"/>
      <c r="Y1032" s="20"/>
      <c r="Z1032" s="20"/>
      <c r="AA1032" s="20"/>
      <c r="AB1032" s="21"/>
      <c r="AC1032" s="20"/>
      <c r="AD1032" s="20"/>
      <c r="AE1032" s="18"/>
      <c r="AF1032" s="18"/>
      <c r="AG1032" s="18"/>
      <c r="AH1032" s="18"/>
      <c r="AI1032" s="18"/>
      <c r="AJ1032" s="18"/>
      <c r="AK1032" s="35"/>
      <c r="BR1032" s="6"/>
    </row>
    <row r="1033" spans="1:70" ht="12.75">
      <c r="A1033" s="23"/>
      <c r="B1033" s="23" t="s">
        <v>200</v>
      </c>
      <c r="C1033" s="24" t="s">
        <v>1439</v>
      </c>
      <c r="D1033" s="25" t="s">
        <v>95</v>
      </c>
      <c r="E1033" s="26">
        <v>154.24</v>
      </c>
      <c r="F1033" s="26">
        <v>161.952</v>
      </c>
      <c r="G1033" s="27">
        <v>178.1472</v>
      </c>
      <c r="H1033" s="27">
        <v>201.28852128</v>
      </c>
      <c r="I1033" s="28" t="s">
        <v>1373</v>
      </c>
      <c r="J1033" s="29">
        <f t="shared" si="1043"/>
        <v>4.999999999999986</v>
      </c>
      <c r="K1033" s="29">
        <f t="shared" si="1044"/>
        <v>10.000000000000014</v>
      </c>
      <c r="L1033" s="30">
        <f t="shared" si="1045"/>
        <v>197.5652448</v>
      </c>
      <c r="M1033" s="30">
        <f t="shared" si="1046"/>
        <v>204.51298559999998</v>
      </c>
      <c r="N1033" s="31">
        <f t="shared" si="1047"/>
        <v>180.46311359999999</v>
      </c>
      <c r="O1033" s="31">
        <f t="shared" si="1048"/>
        <v>210.21369599999997</v>
      </c>
      <c r="P1033" s="31">
        <f t="shared" si="1049"/>
        <v>224.46547199999998</v>
      </c>
      <c r="Q1033" s="31">
        <f t="shared" si="1050"/>
        <v>202.7315136</v>
      </c>
      <c r="R1033" s="31">
        <f t="shared" si="1051"/>
        <v>223.93103040000003</v>
      </c>
      <c r="S1033" s="31">
        <f t="shared" si="1052"/>
        <v>245.397768</v>
      </c>
      <c r="T1033" s="36">
        <f t="shared" si="1053"/>
        <v>201.28852128</v>
      </c>
      <c r="U1033" s="32"/>
      <c r="V1033" s="32"/>
      <c r="W1033" s="20"/>
      <c r="X1033" s="20"/>
      <c r="Y1033" s="20"/>
      <c r="Z1033" s="20"/>
      <c r="AA1033" s="20"/>
      <c r="AB1033" s="21"/>
      <c r="AC1033" s="20"/>
      <c r="AD1033" s="20"/>
      <c r="AE1033" s="18"/>
      <c r="AF1033" s="18"/>
      <c r="AG1033" s="18"/>
      <c r="AH1033" s="18"/>
      <c r="AI1033" s="18"/>
      <c r="AJ1033" s="18"/>
      <c r="AK1033" s="35"/>
      <c r="BR1033" s="6"/>
    </row>
    <row r="1034" spans="1:70" ht="12.75">
      <c r="A1034" s="23"/>
      <c r="B1034" s="23" t="s">
        <v>202</v>
      </c>
      <c r="C1034" s="24" t="s">
        <v>1440</v>
      </c>
      <c r="D1034" s="25" t="s">
        <v>95</v>
      </c>
      <c r="E1034" s="26">
        <v>134.99</v>
      </c>
      <c r="F1034" s="26">
        <v>141.7395</v>
      </c>
      <c r="G1034" s="27">
        <v>155.91345</v>
      </c>
      <c r="H1034" s="27">
        <v>176.16660715500004</v>
      </c>
      <c r="I1034" s="28" t="s">
        <v>1373</v>
      </c>
      <c r="J1034" s="29">
        <f t="shared" si="1043"/>
        <v>4.999999999999986</v>
      </c>
      <c r="K1034" s="29">
        <f t="shared" si="1044"/>
        <v>10.000000000000014</v>
      </c>
      <c r="L1034" s="30">
        <f t="shared" si="1045"/>
        <v>172.90801605000001</v>
      </c>
      <c r="M1034" s="30">
        <f t="shared" si="1046"/>
        <v>178.9886406</v>
      </c>
      <c r="N1034" s="31">
        <f t="shared" si="1047"/>
        <v>157.94032485000002</v>
      </c>
      <c r="O1034" s="31">
        <f t="shared" si="1048"/>
        <v>183.97787100000002</v>
      </c>
      <c r="P1034" s="31">
        <f t="shared" si="1049"/>
        <v>196.45094699999999</v>
      </c>
      <c r="Q1034" s="31">
        <f t="shared" si="1050"/>
        <v>177.42950610000003</v>
      </c>
      <c r="R1034" s="31">
        <f t="shared" si="1051"/>
        <v>195.98320665000003</v>
      </c>
      <c r="S1034" s="31">
        <f t="shared" si="1052"/>
        <v>214.77077737500002</v>
      </c>
      <c r="T1034" s="36">
        <f t="shared" si="1053"/>
        <v>176.16660715500004</v>
      </c>
      <c r="U1034" s="32"/>
      <c r="V1034" s="32"/>
      <c r="W1034" s="20"/>
      <c r="X1034" s="20"/>
      <c r="Y1034" s="20"/>
      <c r="Z1034" s="20"/>
      <c r="AA1034" s="20"/>
      <c r="AB1034" s="21"/>
      <c r="AC1034" s="20"/>
      <c r="AD1034" s="20"/>
      <c r="AE1034" s="18"/>
      <c r="AF1034" s="18"/>
      <c r="AG1034" s="18"/>
      <c r="AH1034" s="18"/>
      <c r="AI1034" s="18"/>
      <c r="AJ1034" s="18"/>
      <c r="AK1034" s="35"/>
      <c r="BR1034" s="6"/>
    </row>
    <row r="1035" spans="1:70" ht="12.75">
      <c r="A1035" s="23"/>
      <c r="B1035" s="23" t="s">
        <v>204</v>
      </c>
      <c r="C1035" s="24" t="s">
        <v>1441</v>
      </c>
      <c r="D1035" s="25" t="s">
        <v>95</v>
      </c>
      <c r="E1035" s="26">
        <v>110.88</v>
      </c>
      <c r="F1035" s="26">
        <v>116.424</v>
      </c>
      <c r="G1035" s="27">
        <v>128.0664</v>
      </c>
      <c r="H1035" s="27">
        <v>144.70222536</v>
      </c>
      <c r="I1035" s="28" t="s">
        <v>1373</v>
      </c>
      <c r="J1035" s="29">
        <f t="shared" si="1043"/>
        <v>5</v>
      </c>
      <c r="K1035" s="29">
        <f t="shared" si="1044"/>
        <v>9.999999999999986</v>
      </c>
      <c r="L1035" s="30">
        <f t="shared" si="1045"/>
        <v>142.02563759999998</v>
      </c>
      <c r="M1035" s="30">
        <f t="shared" si="1046"/>
        <v>147.02022719999997</v>
      </c>
      <c r="N1035" s="31">
        <f t="shared" si="1047"/>
        <v>129.7312632</v>
      </c>
      <c r="O1035" s="31">
        <f t="shared" si="1048"/>
        <v>151.118352</v>
      </c>
      <c r="P1035" s="31">
        <f t="shared" si="1049"/>
        <v>161.363664</v>
      </c>
      <c r="Q1035" s="31">
        <f t="shared" si="1050"/>
        <v>145.73956320000002</v>
      </c>
      <c r="R1035" s="31">
        <f t="shared" si="1051"/>
        <v>160.97946480000002</v>
      </c>
      <c r="S1035" s="31">
        <f t="shared" si="1052"/>
        <v>176.41146600000002</v>
      </c>
      <c r="T1035" s="36">
        <f t="shared" si="1053"/>
        <v>144.70222536</v>
      </c>
      <c r="U1035" s="32"/>
      <c r="V1035" s="32"/>
      <c r="W1035" s="20"/>
      <c r="X1035" s="20"/>
      <c r="Y1035" s="20"/>
      <c r="Z1035" s="20"/>
      <c r="AA1035" s="20"/>
      <c r="AB1035" s="21"/>
      <c r="AC1035" s="20"/>
      <c r="AD1035" s="20"/>
      <c r="AE1035" s="18"/>
      <c r="AF1035" s="18"/>
      <c r="AG1035" s="18"/>
      <c r="AH1035" s="18"/>
      <c r="AI1035" s="18"/>
      <c r="AJ1035" s="18"/>
      <c r="AK1035" s="35"/>
      <c r="BR1035" s="6"/>
    </row>
    <row r="1036" spans="1:70" ht="12.75">
      <c r="A1036" s="23"/>
      <c r="B1036" s="23" t="s">
        <v>206</v>
      </c>
      <c r="C1036" s="24" t="s">
        <v>1442</v>
      </c>
      <c r="D1036" s="38"/>
      <c r="E1036" s="26"/>
      <c r="F1036" s="26"/>
      <c r="G1036" s="27"/>
      <c r="H1036" s="27"/>
      <c r="I1036" s="18"/>
      <c r="J1036" s="39"/>
      <c r="K1036" s="39"/>
      <c r="L1036" s="30"/>
      <c r="M1036" s="30"/>
      <c r="N1036" s="31"/>
      <c r="O1036" s="31"/>
      <c r="P1036" s="31"/>
      <c r="Q1036" s="31"/>
      <c r="R1036" s="31"/>
      <c r="S1036" s="31"/>
      <c r="T1036" s="19"/>
      <c r="U1036" s="32"/>
      <c r="V1036" s="32"/>
      <c r="W1036" s="20"/>
      <c r="X1036" s="20"/>
      <c r="Y1036" s="20"/>
      <c r="Z1036" s="20"/>
      <c r="AA1036" s="20"/>
      <c r="AB1036" s="21"/>
      <c r="AC1036" s="20"/>
      <c r="AD1036" s="20"/>
      <c r="AE1036" s="18"/>
      <c r="AF1036" s="18"/>
      <c r="AG1036" s="18"/>
      <c r="AH1036" s="18"/>
      <c r="AI1036" s="18"/>
      <c r="AJ1036" s="18"/>
      <c r="AK1036" s="35"/>
      <c r="BR1036" s="6"/>
    </row>
    <row r="1037" spans="1:70" ht="12.75">
      <c r="A1037" s="23"/>
      <c r="B1037" s="23" t="s">
        <v>208</v>
      </c>
      <c r="C1037" s="24" t="s">
        <v>1443</v>
      </c>
      <c r="D1037" s="25" t="s">
        <v>33</v>
      </c>
      <c r="E1037" s="26">
        <v>127.59</v>
      </c>
      <c r="F1037" s="26">
        <v>133.9695</v>
      </c>
      <c r="G1037" s="27">
        <v>147.36645</v>
      </c>
      <c r="H1037" s="27">
        <v>166.50935185499998</v>
      </c>
      <c r="I1037" s="28" t="s">
        <v>1373</v>
      </c>
      <c r="J1037" s="29">
        <f aca="true" t="shared" si="1054" ref="J1037:J1038">(F1037/E1037*100)-100</f>
        <v>5</v>
      </c>
      <c r="K1037" s="29">
        <f aca="true" t="shared" si="1055" ref="K1037:K1038">(G1037/F1037*100)-100</f>
        <v>9.999999999999986</v>
      </c>
      <c r="L1037" s="30">
        <f aca="true" t="shared" si="1056" ref="L1037:L1038">+G1037*1.109</f>
        <v>163.42939305</v>
      </c>
      <c r="M1037" s="30">
        <f aca="true" t="shared" si="1057" ref="M1037:M1038">+G1037*1.148</f>
        <v>169.17668459999996</v>
      </c>
      <c r="N1037" s="31">
        <f aca="true" t="shared" si="1058" ref="N1037:N1038">+G1037*(100+(16.3-J1037-K1037))/100</f>
        <v>149.28221385</v>
      </c>
      <c r="O1037" s="31">
        <f aca="true" t="shared" si="1059" ref="O1037:O1038">+G1037*(100+(33-J1037-K1037))/100</f>
        <v>173.89241099999998</v>
      </c>
      <c r="P1037" s="31">
        <f aca="true" t="shared" si="1060" ref="P1037:P1038">+G1037*(100+(67.5+14.5)/2-J1037-K1037)/100</f>
        <v>185.681727</v>
      </c>
      <c r="Q1037" s="31">
        <f aca="true" t="shared" si="1061" ref="Q1037:Q1038">+G1037+(G1037*0.5)*((67.5+14.5)/2-J1037-K1037)/100+(G1037*0.5)*0.016</f>
        <v>167.7030201</v>
      </c>
      <c r="R1037" s="31">
        <f aca="true" t="shared" si="1062" ref="R1037:R1038">+G1037*(100+(40.7-J1037-K1037))/100</f>
        <v>185.23962765</v>
      </c>
      <c r="S1037" s="31">
        <f aca="true" t="shared" si="1063" ref="S1037:S1038">+G1037+(G1037*0.5)*(88.9-J1037-K1037)/100+(G1037*0.5)*0.016</f>
        <v>202.997284875</v>
      </c>
      <c r="T1037" s="36">
        <f aca="true" t="shared" si="1064" ref="T1037:T1038">+N1037*30/100+O1037*70/100</f>
        <v>166.50935185499998</v>
      </c>
      <c r="U1037" s="32"/>
      <c r="V1037" s="32"/>
      <c r="W1037" s="20"/>
      <c r="X1037" s="20"/>
      <c r="Y1037" s="20"/>
      <c r="Z1037" s="20"/>
      <c r="AA1037" s="20"/>
      <c r="AB1037" s="21"/>
      <c r="AC1037" s="20"/>
      <c r="AD1037" s="20"/>
      <c r="AE1037" s="18"/>
      <c r="AF1037" s="18"/>
      <c r="AG1037" s="18"/>
      <c r="AH1037" s="18"/>
      <c r="AI1037" s="18"/>
      <c r="AJ1037" s="18"/>
      <c r="AK1037" s="35"/>
      <c r="BR1037" s="6"/>
    </row>
    <row r="1038" spans="1:70" ht="12.75">
      <c r="A1038" s="23"/>
      <c r="B1038" s="23" t="s">
        <v>210</v>
      </c>
      <c r="C1038" s="24" t="s">
        <v>1444</v>
      </c>
      <c r="D1038" s="25" t="s">
        <v>33</v>
      </c>
      <c r="E1038" s="26">
        <v>116.95</v>
      </c>
      <c r="F1038" s="26">
        <v>122.7975</v>
      </c>
      <c r="G1038" s="27">
        <v>135.07725</v>
      </c>
      <c r="H1038" s="27">
        <v>152.62378477500002</v>
      </c>
      <c r="I1038" s="28" t="s">
        <v>1373</v>
      </c>
      <c r="J1038" s="29">
        <f t="shared" si="1054"/>
        <v>5</v>
      </c>
      <c r="K1038" s="29">
        <f t="shared" si="1055"/>
        <v>9.999999999999986</v>
      </c>
      <c r="L1038" s="30">
        <f t="shared" si="1056"/>
        <v>149.80067025</v>
      </c>
      <c r="M1038" s="30">
        <f t="shared" si="1057"/>
        <v>155.068683</v>
      </c>
      <c r="N1038" s="31">
        <f t="shared" si="1058"/>
        <v>136.83325425</v>
      </c>
      <c r="O1038" s="31">
        <f t="shared" si="1059"/>
        <v>159.39115500000003</v>
      </c>
      <c r="P1038" s="31">
        <f t="shared" si="1060"/>
        <v>170.197335</v>
      </c>
      <c r="Q1038" s="31">
        <f t="shared" si="1061"/>
        <v>153.7179105</v>
      </c>
      <c r="R1038" s="31">
        <f t="shared" si="1062"/>
        <v>169.79210325</v>
      </c>
      <c r="S1038" s="31">
        <f t="shared" si="1063"/>
        <v>186.068911875</v>
      </c>
      <c r="T1038" s="36">
        <f t="shared" si="1064"/>
        <v>152.62378477500002</v>
      </c>
      <c r="U1038" s="32"/>
      <c r="V1038" s="32"/>
      <c r="W1038" s="20"/>
      <c r="X1038" s="20"/>
      <c r="Y1038" s="20"/>
      <c r="Z1038" s="20"/>
      <c r="AA1038" s="20"/>
      <c r="AB1038" s="21"/>
      <c r="AC1038" s="20"/>
      <c r="AD1038" s="20"/>
      <c r="AE1038" s="18"/>
      <c r="AF1038" s="18"/>
      <c r="AG1038" s="18"/>
      <c r="AH1038" s="18"/>
      <c r="AI1038" s="18"/>
      <c r="AJ1038" s="18"/>
      <c r="AK1038" s="35"/>
      <c r="BR1038" s="6"/>
    </row>
    <row r="1039" spans="1:70" ht="331.5">
      <c r="A1039" s="23"/>
      <c r="B1039" s="23" t="s">
        <v>212</v>
      </c>
      <c r="C1039" s="24" t="s">
        <v>1445</v>
      </c>
      <c r="D1039" s="38"/>
      <c r="E1039" s="26"/>
      <c r="F1039" s="26"/>
      <c r="G1039" s="27"/>
      <c r="H1039" s="27"/>
      <c r="I1039" s="18"/>
      <c r="J1039" s="39"/>
      <c r="K1039" s="39"/>
      <c r="L1039" s="30"/>
      <c r="M1039" s="30"/>
      <c r="N1039" s="31"/>
      <c r="O1039" s="31"/>
      <c r="P1039" s="31"/>
      <c r="Q1039" s="31"/>
      <c r="R1039" s="31"/>
      <c r="S1039" s="31"/>
      <c r="T1039" s="19"/>
      <c r="U1039" s="32"/>
      <c r="V1039" s="32"/>
      <c r="W1039" s="20"/>
      <c r="X1039" s="20"/>
      <c r="Y1039" s="20"/>
      <c r="Z1039" s="20"/>
      <c r="AA1039" s="20"/>
      <c r="AB1039" s="21"/>
      <c r="AC1039" s="20"/>
      <c r="AD1039" s="20"/>
      <c r="AE1039" s="18"/>
      <c r="AF1039" s="18"/>
      <c r="AG1039" s="18"/>
      <c r="AH1039" s="18"/>
      <c r="AI1039" s="18"/>
      <c r="AJ1039" s="18"/>
      <c r="AK1039" s="35" t="s">
        <v>1446</v>
      </c>
      <c r="BR1039" s="6"/>
    </row>
    <row r="1040" spans="1:70" ht="12.75">
      <c r="A1040" s="23"/>
      <c r="B1040" s="23" t="s">
        <v>214</v>
      </c>
      <c r="C1040" s="24" t="s">
        <v>1447</v>
      </c>
      <c r="D1040" s="25" t="s">
        <v>33</v>
      </c>
      <c r="E1040" s="26">
        <v>17.86</v>
      </c>
      <c r="F1040" s="26">
        <v>18.753</v>
      </c>
      <c r="G1040" s="27">
        <v>20.6283</v>
      </c>
      <c r="H1040" s="27">
        <v>23.30791617</v>
      </c>
      <c r="I1040" s="28" t="s">
        <v>1373</v>
      </c>
      <c r="J1040" s="29">
        <f aca="true" t="shared" si="1065" ref="J1040:J1041">(F1040/E1040*100)-100</f>
        <v>5</v>
      </c>
      <c r="K1040" s="29">
        <f aca="true" t="shared" si="1066" ref="K1040:K1041">(G1040/F1040*100)-100</f>
        <v>9.999999999999986</v>
      </c>
      <c r="L1040" s="30">
        <f aca="true" t="shared" si="1067" ref="L1040:L1041">+G1040*1.109</f>
        <v>22.876784699999998</v>
      </c>
      <c r="M1040" s="30">
        <f aca="true" t="shared" si="1068" ref="M1040:M1041">+G1040*1.148</f>
        <v>23.681288399999996</v>
      </c>
      <c r="N1040" s="31">
        <f aca="true" t="shared" si="1069" ref="N1040:N1041">+G1040*(100+(16.3-J1040-K1040))/100</f>
        <v>20.8964679</v>
      </c>
      <c r="O1040" s="31">
        <f aca="true" t="shared" si="1070" ref="O1040:O1041">+G1040*(100+(33-J1040-K1040))/100</f>
        <v>24.341394</v>
      </c>
      <c r="P1040" s="31">
        <f aca="true" t="shared" si="1071" ref="P1040:P1041">+G1040*(100+(67.5+14.5)/2-J1040-K1040)/100</f>
        <v>25.991658</v>
      </c>
      <c r="Q1040" s="31">
        <f aca="true" t="shared" si="1072" ref="Q1040:Q1041">+G1040+(G1040*0.5)*((67.5+14.5)/2-J1040-K1040)/100+(G1040*0.5)*0.016</f>
        <v>23.4750054</v>
      </c>
      <c r="R1040" s="31">
        <f aca="true" t="shared" si="1073" ref="R1040:R1041">+G1040*(100+(40.7-J1040-K1040))/100</f>
        <v>25.929773100000002</v>
      </c>
      <c r="S1040" s="31">
        <f aca="true" t="shared" si="1074" ref="S1040:S1041">+G1040+(G1040*0.5)*(88.9-J1040-K1040)/100+(G1040*0.5)*0.016</f>
        <v>28.41548325</v>
      </c>
      <c r="T1040" s="36">
        <f aca="true" t="shared" si="1075" ref="T1040:T1041">+N1040*30/100+O1040*70/100</f>
        <v>23.30791617</v>
      </c>
      <c r="U1040" s="32"/>
      <c r="V1040" s="32"/>
      <c r="W1040" s="20"/>
      <c r="X1040" s="20"/>
      <c r="Y1040" s="20"/>
      <c r="Z1040" s="20"/>
      <c r="AA1040" s="20"/>
      <c r="AB1040" s="21"/>
      <c r="AC1040" s="20"/>
      <c r="AD1040" s="20"/>
      <c r="AE1040" s="18"/>
      <c r="AF1040" s="18"/>
      <c r="AG1040" s="18"/>
      <c r="AH1040" s="18"/>
      <c r="AI1040" s="18"/>
      <c r="AJ1040" s="18"/>
      <c r="AK1040" s="35"/>
      <c r="BR1040" s="6"/>
    </row>
    <row r="1041" spans="1:70" ht="12.75">
      <c r="A1041" s="23"/>
      <c r="B1041" s="23" t="s">
        <v>216</v>
      </c>
      <c r="C1041" s="24" t="s">
        <v>1448</v>
      </c>
      <c r="D1041" s="25" t="s">
        <v>33</v>
      </c>
      <c r="E1041" s="26">
        <v>19.44</v>
      </c>
      <c r="F1041" s="26">
        <v>20.412</v>
      </c>
      <c r="G1041" s="27">
        <v>22.4532</v>
      </c>
      <c r="H1041" s="27">
        <v>25.36987068</v>
      </c>
      <c r="I1041" s="28" t="s">
        <v>1373</v>
      </c>
      <c r="J1041" s="29">
        <f t="shared" si="1065"/>
        <v>4.999999999999986</v>
      </c>
      <c r="K1041" s="29">
        <f t="shared" si="1066"/>
        <v>10.000000000000014</v>
      </c>
      <c r="L1041" s="30">
        <f t="shared" si="1067"/>
        <v>24.900598799999997</v>
      </c>
      <c r="M1041" s="30">
        <f t="shared" si="1068"/>
        <v>25.776273599999996</v>
      </c>
      <c r="N1041" s="31">
        <f t="shared" si="1069"/>
        <v>22.745091599999995</v>
      </c>
      <c r="O1041" s="31">
        <f t="shared" si="1070"/>
        <v>26.494775999999998</v>
      </c>
      <c r="P1041" s="31">
        <f t="shared" si="1071"/>
        <v>28.291031999999994</v>
      </c>
      <c r="Q1041" s="31">
        <f t="shared" si="1072"/>
        <v>25.5517416</v>
      </c>
      <c r="R1041" s="31">
        <f t="shared" si="1073"/>
        <v>28.2236724</v>
      </c>
      <c r="S1041" s="31">
        <f t="shared" si="1074"/>
        <v>30.929283</v>
      </c>
      <c r="T1041" s="36">
        <f t="shared" si="1075"/>
        <v>25.36987068</v>
      </c>
      <c r="U1041" s="32"/>
      <c r="V1041" s="32"/>
      <c r="W1041" s="20"/>
      <c r="X1041" s="20"/>
      <c r="Y1041" s="20"/>
      <c r="Z1041" s="20"/>
      <c r="AA1041" s="20"/>
      <c r="AB1041" s="21"/>
      <c r="AC1041" s="20"/>
      <c r="AD1041" s="20"/>
      <c r="AE1041" s="18"/>
      <c r="AF1041" s="18"/>
      <c r="AG1041" s="18"/>
      <c r="AH1041" s="18"/>
      <c r="AI1041" s="18"/>
      <c r="AJ1041" s="18"/>
      <c r="AK1041" s="35"/>
      <c r="BR1041" s="6"/>
    </row>
    <row r="1042" spans="1:70" ht="331.5">
      <c r="A1042" s="23"/>
      <c r="B1042" s="23" t="s">
        <v>218</v>
      </c>
      <c r="C1042" s="24" t="s">
        <v>1449</v>
      </c>
      <c r="D1042" s="38"/>
      <c r="E1042" s="26"/>
      <c r="F1042" s="26"/>
      <c r="G1042" s="27"/>
      <c r="H1042" s="27"/>
      <c r="I1042" s="18"/>
      <c r="J1042" s="39"/>
      <c r="K1042" s="39"/>
      <c r="L1042" s="30"/>
      <c r="M1042" s="30"/>
      <c r="N1042" s="31"/>
      <c r="O1042" s="31"/>
      <c r="P1042" s="31"/>
      <c r="Q1042" s="31"/>
      <c r="R1042" s="31"/>
      <c r="S1042" s="31"/>
      <c r="T1042" s="19"/>
      <c r="U1042" s="32"/>
      <c r="V1042" s="32"/>
      <c r="W1042" s="20"/>
      <c r="X1042" s="20"/>
      <c r="Y1042" s="20"/>
      <c r="Z1042" s="20"/>
      <c r="AA1042" s="20"/>
      <c r="AB1042" s="21"/>
      <c r="AC1042" s="20"/>
      <c r="AD1042" s="20"/>
      <c r="AE1042" s="18"/>
      <c r="AF1042" s="18"/>
      <c r="AG1042" s="18"/>
      <c r="AH1042" s="18"/>
      <c r="AI1042" s="18"/>
      <c r="AJ1042" s="18"/>
      <c r="AK1042" s="35" t="s">
        <v>1450</v>
      </c>
      <c r="BR1042" s="6"/>
    </row>
    <row r="1043" spans="1:70" ht="12.75">
      <c r="A1043" s="23"/>
      <c r="B1043" s="23" t="s">
        <v>220</v>
      </c>
      <c r="C1043" s="24" t="s">
        <v>1451</v>
      </c>
      <c r="D1043" s="25" t="s">
        <v>33</v>
      </c>
      <c r="E1043" s="26">
        <v>16.27</v>
      </c>
      <c r="F1043" s="26">
        <v>17.0835</v>
      </c>
      <c r="G1043" s="27">
        <v>18.79185</v>
      </c>
      <c r="H1043" s="27">
        <v>21.232911315000003</v>
      </c>
      <c r="I1043" s="28" t="s">
        <v>1373</v>
      </c>
      <c r="J1043" s="29">
        <f>(F1043/E1043*100)-100</f>
        <v>5</v>
      </c>
      <c r="K1043" s="29">
        <f>(G1043/F1043*100)-100</f>
        <v>9.999999999999986</v>
      </c>
      <c r="L1043" s="30">
        <f>+G1043*1.109</f>
        <v>20.84016165</v>
      </c>
      <c r="M1043" s="30">
        <f>+G1043*1.148</f>
        <v>21.573043799999997</v>
      </c>
      <c r="N1043" s="31">
        <f>+G1043*(100+(16.3-J1043-K1043))/100</f>
        <v>19.036144050000004</v>
      </c>
      <c r="O1043" s="31">
        <f>+G1043*(100+(33-J1043-K1043))/100</f>
        <v>22.174383000000002</v>
      </c>
      <c r="P1043" s="31">
        <f>+G1043*(100+(67.5+14.5)/2-J1043-K1043)/100</f>
        <v>23.677731000000005</v>
      </c>
      <c r="Q1043" s="31">
        <f>+G1043+(G1043*0.5)*((67.5+14.5)/2-J1043-K1043)/100+(G1043*0.5)*0.016</f>
        <v>21.385125300000002</v>
      </c>
      <c r="R1043" s="31">
        <f>+G1043*(100+(40.7-J1043-K1043))/100</f>
        <v>23.621355450000006</v>
      </c>
      <c r="S1043" s="31">
        <f>+G1043+(G1043*0.5)*(88.9-J1043-K1043)/100+(G1043*0.5)*0.016</f>
        <v>25.885773375000003</v>
      </c>
      <c r="T1043" s="36">
        <f>+N1043*30/100+O1043*70/100</f>
        <v>21.232911315000003</v>
      </c>
      <c r="U1043" s="32"/>
      <c r="V1043" s="32"/>
      <c r="W1043" s="20"/>
      <c r="X1043" s="20"/>
      <c r="Y1043" s="20"/>
      <c r="Z1043" s="20"/>
      <c r="AA1043" s="20"/>
      <c r="AB1043" s="21"/>
      <c r="AC1043" s="20"/>
      <c r="AD1043" s="20"/>
      <c r="AE1043" s="18"/>
      <c r="AF1043" s="18"/>
      <c r="AG1043" s="18"/>
      <c r="AH1043" s="18"/>
      <c r="AI1043" s="18"/>
      <c r="AJ1043" s="18"/>
      <c r="AK1043" s="35"/>
      <c r="BR1043" s="6"/>
    </row>
    <row r="1044" spans="1:70" ht="318.75">
      <c r="A1044" s="23"/>
      <c r="B1044" s="23" t="s">
        <v>222</v>
      </c>
      <c r="C1044" s="24" t="s">
        <v>1452</v>
      </c>
      <c r="D1044" s="38"/>
      <c r="E1044" s="26"/>
      <c r="F1044" s="26"/>
      <c r="G1044" s="27"/>
      <c r="H1044" s="27"/>
      <c r="I1044" s="18"/>
      <c r="J1044" s="39"/>
      <c r="K1044" s="39"/>
      <c r="L1044" s="30"/>
      <c r="M1044" s="30"/>
      <c r="N1044" s="31"/>
      <c r="O1044" s="31"/>
      <c r="P1044" s="31"/>
      <c r="Q1044" s="31"/>
      <c r="R1044" s="31"/>
      <c r="S1044" s="31"/>
      <c r="T1044" s="19"/>
      <c r="U1044" s="32"/>
      <c r="V1044" s="32"/>
      <c r="W1044" s="20"/>
      <c r="X1044" s="20"/>
      <c r="Y1044" s="20"/>
      <c r="Z1044" s="20"/>
      <c r="AA1044" s="20"/>
      <c r="AB1044" s="21"/>
      <c r="AC1044" s="20"/>
      <c r="AD1044" s="20"/>
      <c r="AE1044" s="18"/>
      <c r="AF1044" s="18"/>
      <c r="AG1044" s="18"/>
      <c r="AH1044" s="18"/>
      <c r="AI1044" s="18"/>
      <c r="AJ1044" s="18"/>
      <c r="AK1044" s="35" t="s">
        <v>1453</v>
      </c>
      <c r="BR1044" s="6"/>
    </row>
    <row r="1045" spans="1:70" ht="12.75">
      <c r="A1045" s="23"/>
      <c r="B1045" s="23" t="s">
        <v>225</v>
      </c>
      <c r="C1045" s="24" t="s">
        <v>1454</v>
      </c>
      <c r="D1045" s="25" t="s">
        <v>33</v>
      </c>
      <c r="E1045" s="26">
        <v>21.65</v>
      </c>
      <c r="F1045" s="26">
        <v>22.7325</v>
      </c>
      <c r="G1045" s="27">
        <v>25.00575</v>
      </c>
      <c r="H1045" s="27">
        <v>28.253996925000003</v>
      </c>
      <c r="I1045" s="28" t="s">
        <v>1373</v>
      </c>
      <c r="J1045" s="29">
        <f aca="true" t="shared" si="1076" ref="J1045:J1050">(F1045/E1045*100)-100</f>
        <v>5</v>
      </c>
      <c r="K1045" s="29">
        <f aca="true" t="shared" si="1077" ref="K1045:K1050">(G1045/F1045*100)-100</f>
        <v>9.999999999999986</v>
      </c>
      <c r="L1045" s="30">
        <f aca="true" t="shared" si="1078" ref="L1045:L1050">+G1045*1.109</f>
        <v>27.73137675</v>
      </c>
      <c r="M1045" s="30">
        <f aca="true" t="shared" si="1079" ref="M1045:M1050">+G1045*1.148</f>
        <v>28.706600999999996</v>
      </c>
      <c r="N1045" s="31">
        <f aca="true" t="shared" si="1080" ref="N1045:N1050">+G1045*(100+(16.3-J1045-K1045))/100</f>
        <v>25.33082475</v>
      </c>
      <c r="O1045" s="31">
        <f aca="true" t="shared" si="1081" ref="O1045:O1050">+G1045*(100+(33-J1045-K1045))/100</f>
        <v>29.506785000000004</v>
      </c>
      <c r="P1045" s="31">
        <f aca="true" t="shared" si="1082" ref="P1045:P1050">+G1045*(100+(67.5+14.5)/2-J1045-K1045)/100</f>
        <v>31.507245</v>
      </c>
      <c r="Q1045" s="31">
        <f aca="true" t="shared" si="1083" ref="Q1045:Q1050">+G1045+(G1045*0.5)*((67.5+14.5)/2-J1045-K1045)/100+(G1045*0.5)*0.016</f>
        <v>28.456543500000002</v>
      </c>
      <c r="R1045" s="31">
        <f aca="true" t="shared" si="1084" ref="R1045:R1050">+G1045*(100+(40.7-J1045-K1045))/100</f>
        <v>31.432227750000003</v>
      </c>
      <c r="S1045" s="31">
        <f aca="true" t="shared" si="1085" ref="S1045:S1050">+G1045+(G1045*0.5)*(88.9-J1045-K1045)/100+(G1045*0.5)*0.016</f>
        <v>34.445420625000004</v>
      </c>
      <c r="T1045" s="36">
        <f aca="true" t="shared" si="1086" ref="T1045:T1050">+N1045*30/100+O1045*70/100</f>
        <v>28.253996925000003</v>
      </c>
      <c r="U1045" s="32"/>
      <c r="V1045" s="32"/>
      <c r="W1045" s="20"/>
      <c r="X1045" s="20"/>
      <c r="Y1045" s="20"/>
      <c r="Z1045" s="20"/>
      <c r="AA1045" s="20"/>
      <c r="AB1045" s="21"/>
      <c r="AC1045" s="20"/>
      <c r="AD1045" s="20"/>
      <c r="AE1045" s="18"/>
      <c r="AF1045" s="18"/>
      <c r="AG1045" s="18"/>
      <c r="AH1045" s="18"/>
      <c r="AI1045" s="18"/>
      <c r="AJ1045" s="18"/>
      <c r="AK1045" s="35"/>
      <c r="BR1045" s="6"/>
    </row>
    <row r="1046" spans="1:70" ht="12.75">
      <c r="A1046" s="23"/>
      <c r="B1046" s="23" t="s">
        <v>227</v>
      </c>
      <c r="C1046" s="24" t="s">
        <v>1455</v>
      </c>
      <c r="D1046" s="25" t="s">
        <v>33</v>
      </c>
      <c r="E1046" s="26">
        <v>22.81</v>
      </c>
      <c r="F1046" s="26">
        <v>23.9505</v>
      </c>
      <c r="G1046" s="27">
        <v>26.34555</v>
      </c>
      <c r="H1046" s="27">
        <v>29.767836945000003</v>
      </c>
      <c r="I1046" s="28" t="s">
        <v>1373</v>
      </c>
      <c r="J1046" s="29">
        <f t="shared" si="1076"/>
        <v>5</v>
      </c>
      <c r="K1046" s="29">
        <f t="shared" si="1077"/>
        <v>9.999999999999986</v>
      </c>
      <c r="L1046" s="30">
        <f t="shared" si="1078"/>
        <v>29.21721495</v>
      </c>
      <c r="M1046" s="30">
        <f t="shared" si="1079"/>
        <v>30.244691399999997</v>
      </c>
      <c r="N1046" s="31">
        <f t="shared" si="1080"/>
        <v>26.68804215</v>
      </c>
      <c r="O1046" s="31">
        <f t="shared" si="1081"/>
        <v>31.087749000000002</v>
      </c>
      <c r="P1046" s="31">
        <f t="shared" si="1082"/>
        <v>33.195393</v>
      </c>
      <c r="Q1046" s="31">
        <f t="shared" si="1083"/>
        <v>29.981235899999998</v>
      </c>
      <c r="R1046" s="31">
        <f t="shared" si="1084"/>
        <v>33.116356350000004</v>
      </c>
      <c r="S1046" s="31">
        <f t="shared" si="1085"/>
        <v>36.290995125</v>
      </c>
      <c r="T1046" s="36">
        <f t="shared" si="1086"/>
        <v>29.767836945000003</v>
      </c>
      <c r="U1046" s="32"/>
      <c r="V1046" s="32"/>
      <c r="W1046" s="20"/>
      <c r="X1046" s="20"/>
      <c r="Y1046" s="20"/>
      <c r="Z1046" s="20"/>
      <c r="AA1046" s="20"/>
      <c r="AB1046" s="21"/>
      <c r="AC1046" s="20"/>
      <c r="AD1046" s="20"/>
      <c r="AE1046" s="18"/>
      <c r="AF1046" s="18"/>
      <c r="AG1046" s="18"/>
      <c r="AH1046" s="18"/>
      <c r="AI1046" s="18"/>
      <c r="AJ1046" s="18"/>
      <c r="AK1046" s="35"/>
      <c r="BR1046" s="6"/>
    </row>
    <row r="1047" spans="1:70" ht="12.75">
      <c r="A1047" s="23"/>
      <c r="B1047" s="23" t="s">
        <v>229</v>
      </c>
      <c r="C1047" s="24" t="s">
        <v>1456</v>
      </c>
      <c r="D1047" s="25" t="s">
        <v>33</v>
      </c>
      <c r="E1047" s="26">
        <v>29.25</v>
      </c>
      <c r="F1047" s="26">
        <v>30.7125</v>
      </c>
      <c r="G1047" s="27">
        <v>33.78375</v>
      </c>
      <c r="H1047" s="27">
        <v>38.172259125000004</v>
      </c>
      <c r="I1047" s="28" t="s">
        <v>1373</v>
      </c>
      <c r="J1047" s="29">
        <f t="shared" si="1076"/>
        <v>5</v>
      </c>
      <c r="K1047" s="29">
        <f t="shared" si="1077"/>
        <v>9.999999999999986</v>
      </c>
      <c r="L1047" s="30">
        <f t="shared" si="1078"/>
        <v>37.46617875</v>
      </c>
      <c r="M1047" s="30">
        <f t="shared" si="1079"/>
        <v>38.783744999999996</v>
      </c>
      <c r="N1047" s="31">
        <f t="shared" si="1080"/>
        <v>34.222938750000004</v>
      </c>
      <c r="O1047" s="31">
        <f t="shared" si="1081"/>
        <v>39.864825</v>
      </c>
      <c r="P1047" s="31">
        <f t="shared" si="1082"/>
        <v>42.567525</v>
      </c>
      <c r="Q1047" s="31">
        <f t="shared" si="1083"/>
        <v>38.445907500000004</v>
      </c>
      <c r="R1047" s="31">
        <f t="shared" si="1084"/>
        <v>42.46617375000001</v>
      </c>
      <c r="S1047" s="31">
        <f t="shared" si="1085"/>
        <v>46.537115625</v>
      </c>
      <c r="T1047" s="36">
        <f t="shared" si="1086"/>
        <v>38.172259125000004</v>
      </c>
      <c r="U1047" s="32"/>
      <c r="V1047" s="32"/>
      <c r="W1047" s="20"/>
      <c r="X1047" s="20"/>
      <c r="Y1047" s="20"/>
      <c r="Z1047" s="20"/>
      <c r="AA1047" s="20"/>
      <c r="AB1047" s="21"/>
      <c r="AC1047" s="20"/>
      <c r="AD1047" s="20"/>
      <c r="AE1047" s="18"/>
      <c r="AF1047" s="18"/>
      <c r="AG1047" s="18"/>
      <c r="AH1047" s="18"/>
      <c r="AI1047" s="18"/>
      <c r="AJ1047" s="18"/>
      <c r="AK1047" s="35"/>
      <c r="BR1047" s="6"/>
    </row>
    <row r="1048" spans="1:70" ht="12.75">
      <c r="A1048" s="23"/>
      <c r="B1048" s="23" t="s">
        <v>231</v>
      </c>
      <c r="C1048" s="24" t="s">
        <v>1457</v>
      </c>
      <c r="D1048" s="25" t="s">
        <v>33</v>
      </c>
      <c r="E1048" s="26">
        <v>20.47</v>
      </c>
      <c r="F1048" s="26">
        <v>21.4935</v>
      </c>
      <c r="G1048" s="27">
        <v>23.64285</v>
      </c>
      <c r="H1048" s="27">
        <v>26.714056215000003</v>
      </c>
      <c r="I1048" s="28" t="s">
        <v>1373</v>
      </c>
      <c r="J1048" s="29">
        <f t="shared" si="1076"/>
        <v>5</v>
      </c>
      <c r="K1048" s="29">
        <f t="shared" si="1077"/>
        <v>9.999999999999986</v>
      </c>
      <c r="L1048" s="30">
        <f t="shared" si="1078"/>
        <v>26.21992065</v>
      </c>
      <c r="M1048" s="30">
        <f t="shared" si="1079"/>
        <v>27.141991799999996</v>
      </c>
      <c r="N1048" s="31">
        <f t="shared" si="1080"/>
        <v>23.950207050000003</v>
      </c>
      <c r="O1048" s="31">
        <f t="shared" si="1081"/>
        <v>27.898563000000003</v>
      </c>
      <c r="P1048" s="31">
        <f t="shared" si="1082"/>
        <v>29.789991000000004</v>
      </c>
      <c r="Q1048" s="31">
        <f t="shared" si="1083"/>
        <v>26.9055633</v>
      </c>
      <c r="R1048" s="31">
        <f t="shared" si="1084"/>
        <v>29.719062450000003</v>
      </c>
      <c r="S1048" s="31">
        <f t="shared" si="1085"/>
        <v>32.568025875000004</v>
      </c>
      <c r="T1048" s="36">
        <f t="shared" si="1086"/>
        <v>26.714056215000003</v>
      </c>
      <c r="U1048" s="32"/>
      <c r="V1048" s="32"/>
      <c r="W1048" s="20"/>
      <c r="X1048" s="20"/>
      <c r="Y1048" s="20"/>
      <c r="Z1048" s="20"/>
      <c r="AA1048" s="20"/>
      <c r="AB1048" s="21"/>
      <c r="AC1048" s="20"/>
      <c r="AD1048" s="20"/>
      <c r="AE1048" s="18"/>
      <c r="AF1048" s="18"/>
      <c r="AG1048" s="18"/>
      <c r="AH1048" s="18"/>
      <c r="AI1048" s="18"/>
      <c r="AJ1048" s="18"/>
      <c r="AK1048" s="35"/>
      <c r="BR1048" s="6"/>
    </row>
    <row r="1049" spans="1:70" ht="12.75">
      <c r="A1049" s="23"/>
      <c r="B1049" s="23" t="s">
        <v>233</v>
      </c>
      <c r="C1049" s="24" t="s">
        <v>1458</v>
      </c>
      <c r="D1049" s="25" t="s">
        <v>33</v>
      </c>
      <c r="E1049" s="26">
        <v>21.34</v>
      </c>
      <c r="F1049" s="26">
        <v>22.407</v>
      </c>
      <c r="G1049" s="27">
        <v>24.6477</v>
      </c>
      <c r="H1049" s="27">
        <v>27.849436229999995</v>
      </c>
      <c r="I1049" s="28" t="s">
        <v>1373</v>
      </c>
      <c r="J1049" s="29">
        <f t="shared" si="1076"/>
        <v>5</v>
      </c>
      <c r="K1049" s="29">
        <f t="shared" si="1077"/>
        <v>10.000000000000014</v>
      </c>
      <c r="L1049" s="30">
        <f t="shared" si="1078"/>
        <v>27.3342993</v>
      </c>
      <c r="M1049" s="30">
        <f t="shared" si="1079"/>
        <v>28.295559599999997</v>
      </c>
      <c r="N1049" s="31">
        <f t="shared" si="1080"/>
        <v>24.968120099999997</v>
      </c>
      <c r="O1049" s="31">
        <f t="shared" si="1081"/>
        <v>29.084286</v>
      </c>
      <c r="P1049" s="31">
        <f t="shared" si="1082"/>
        <v>31.056101999999996</v>
      </c>
      <c r="Q1049" s="31">
        <f t="shared" si="1083"/>
        <v>28.0490826</v>
      </c>
      <c r="R1049" s="31">
        <f t="shared" si="1084"/>
        <v>30.982158899999998</v>
      </c>
      <c r="S1049" s="31">
        <f t="shared" si="1085"/>
        <v>33.95220675</v>
      </c>
      <c r="T1049" s="36">
        <f t="shared" si="1086"/>
        <v>27.849436229999995</v>
      </c>
      <c r="U1049" s="32"/>
      <c r="V1049" s="32"/>
      <c r="W1049" s="20"/>
      <c r="X1049" s="20"/>
      <c r="Y1049" s="20"/>
      <c r="Z1049" s="20"/>
      <c r="AA1049" s="20"/>
      <c r="AB1049" s="21"/>
      <c r="AC1049" s="20"/>
      <c r="AD1049" s="20"/>
      <c r="AE1049" s="18"/>
      <c r="AF1049" s="18"/>
      <c r="AG1049" s="18"/>
      <c r="AH1049" s="18"/>
      <c r="AI1049" s="18"/>
      <c r="AJ1049" s="18"/>
      <c r="AK1049" s="35"/>
      <c r="BR1049" s="6"/>
    </row>
    <row r="1050" spans="1:70" ht="12.75">
      <c r="A1050" s="23"/>
      <c r="B1050" s="23" t="s">
        <v>235</v>
      </c>
      <c r="C1050" s="24" t="s">
        <v>1459</v>
      </c>
      <c r="D1050" s="25" t="s">
        <v>33</v>
      </c>
      <c r="E1050" s="26">
        <v>28.08</v>
      </c>
      <c r="F1050" s="26">
        <v>29.484</v>
      </c>
      <c r="G1050" s="27">
        <v>32.4324</v>
      </c>
      <c r="H1050" s="27">
        <v>36.64536876000001</v>
      </c>
      <c r="I1050" s="28" t="s">
        <v>1373</v>
      </c>
      <c r="J1050" s="29">
        <f t="shared" si="1076"/>
        <v>5</v>
      </c>
      <c r="K1050" s="29">
        <f t="shared" si="1077"/>
        <v>9.999999999999986</v>
      </c>
      <c r="L1050" s="30">
        <f t="shared" si="1078"/>
        <v>35.9675316</v>
      </c>
      <c r="M1050" s="30">
        <f t="shared" si="1079"/>
        <v>37.2323952</v>
      </c>
      <c r="N1050" s="31">
        <f t="shared" si="1080"/>
        <v>32.854021200000005</v>
      </c>
      <c r="O1050" s="31">
        <f t="shared" si="1081"/>
        <v>38.27023200000001</v>
      </c>
      <c r="P1050" s="31">
        <f t="shared" si="1082"/>
        <v>40.864824000000006</v>
      </c>
      <c r="Q1050" s="31">
        <f t="shared" si="1083"/>
        <v>36.9080712</v>
      </c>
      <c r="R1050" s="31">
        <f t="shared" si="1084"/>
        <v>40.767526800000006</v>
      </c>
      <c r="S1050" s="31">
        <f t="shared" si="1085"/>
        <v>44.67563100000001</v>
      </c>
      <c r="T1050" s="36">
        <f t="shared" si="1086"/>
        <v>36.64536876000001</v>
      </c>
      <c r="U1050" s="32"/>
      <c r="V1050" s="32"/>
      <c r="W1050" s="20"/>
      <c r="X1050" s="20"/>
      <c r="Y1050" s="20"/>
      <c r="Z1050" s="20"/>
      <c r="AA1050" s="20"/>
      <c r="AB1050" s="21"/>
      <c r="AC1050" s="20"/>
      <c r="AD1050" s="20"/>
      <c r="AE1050" s="18"/>
      <c r="AF1050" s="18"/>
      <c r="AG1050" s="18"/>
      <c r="AH1050" s="18"/>
      <c r="AI1050" s="18"/>
      <c r="AJ1050" s="18"/>
      <c r="AK1050" s="35"/>
      <c r="BR1050" s="6"/>
    </row>
    <row r="1051" spans="1:70" ht="331.5">
      <c r="A1051" s="23"/>
      <c r="B1051" s="23" t="s">
        <v>237</v>
      </c>
      <c r="C1051" s="24" t="s">
        <v>1460</v>
      </c>
      <c r="D1051" s="38"/>
      <c r="E1051" s="26"/>
      <c r="F1051" s="26"/>
      <c r="G1051" s="27"/>
      <c r="H1051" s="27"/>
      <c r="I1051" s="18"/>
      <c r="J1051" s="39"/>
      <c r="K1051" s="39"/>
      <c r="L1051" s="30"/>
      <c r="M1051" s="30"/>
      <c r="N1051" s="31"/>
      <c r="O1051" s="31"/>
      <c r="P1051" s="31"/>
      <c r="Q1051" s="31"/>
      <c r="R1051" s="31"/>
      <c r="S1051" s="31"/>
      <c r="T1051" s="19"/>
      <c r="U1051" s="32"/>
      <c r="V1051" s="32"/>
      <c r="W1051" s="20"/>
      <c r="X1051" s="20"/>
      <c r="Y1051" s="20"/>
      <c r="Z1051" s="20"/>
      <c r="AA1051" s="20"/>
      <c r="AB1051" s="21"/>
      <c r="AC1051" s="20"/>
      <c r="AD1051" s="20"/>
      <c r="AE1051" s="18"/>
      <c r="AF1051" s="18"/>
      <c r="AG1051" s="18"/>
      <c r="AH1051" s="18"/>
      <c r="AI1051" s="18"/>
      <c r="AJ1051" s="18"/>
      <c r="AK1051" s="35" t="s">
        <v>1461</v>
      </c>
      <c r="BR1051" s="6"/>
    </row>
    <row r="1052" spans="1:70" ht="12.75">
      <c r="A1052" s="23"/>
      <c r="B1052" s="23" t="s">
        <v>239</v>
      </c>
      <c r="C1052" s="24" t="s">
        <v>1462</v>
      </c>
      <c r="D1052" s="25" t="s">
        <v>33</v>
      </c>
      <c r="E1052" s="26">
        <v>16.27</v>
      </c>
      <c r="F1052" s="26">
        <v>17.0835</v>
      </c>
      <c r="G1052" s="27">
        <v>18.79185</v>
      </c>
      <c r="H1052" s="27">
        <v>21.232911315000003</v>
      </c>
      <c r="I1052" s="28" t="s">
        <v>1373</v>
      </c>
      <c r="J1052" s="29">
        <f aca="true" t="shared" si="1087" ref="J1052:J1053">(F1052/E1052*100)-100</f>
        <v>5</v>
      </c>
      <c r="K1052" s="29">
        <f aca="true" t="shared" si="1088" ref="K1052:K1053">(G1052/F1052*100)-100</f>
        <v>9.999999999999986</v>
      </c>
      <c r="L1052" s="30">
        <f aca="true" t="shared" si="1089" ref="L1052:L1053">+G1052*1.109</f>
        <v>20.84016165</v>
      </c>
      <c r="M1052" s="30">
        <f aca="true" t="shared" si="1090" ref="M1052:M1053">+G1052*1.148</f>
        <v>21.573043799999997</v>
      </c>
      <c r="N1052" s="31">
        <f aca="true" t="shared" si="1091" ref="N1052:N1053">+G1052*(100+(16.3-J1052-K1052))/100</f>
        <v>19.036144050000004</v>
      </c>
      <c r="O1052" s="31">
        <f aca="true" t="shared" si="1092" ref="O1052:O1053">+G1052*(100+(33-J1052-K1052))/100</f>
        <v>22.174383000000002</v>
      </c>
      <c r="P1052" s="31">
        <f aca="true" t="shared" si="1093" ref="P1052:P1053">+G1052*(100+(67.5+14.5)/2-J1052-K1052)/100</f>
        <v>23.677731000000005</v>
      </c>
      <c r="Q1052" s="31">
        <f aca="true" t="shared" si="1094" ref="Q1052:Q1053">+G1052+(G1052*0.5)*((67.5+14.5)/2-J1052-K1052)/100+(G1052*0.5)*0.016</f>
        <v>21.385125300000002</v>
      </c>
      <c r="R1052" s="31">
        <f aca="true" t="shared" si="1095" ref="R1052:R1053">+G1052*(100+(40.7-J1052-K1052))/100</f>
        <v>23.621355450000006</v>
      </c>
      <c r="S1052" s="31">
        <f aca="true" t="shared" si="1096" ref="S1052:S1053">+G1052+(G1052*0.5)*(88.9-J1052-K1052)/100+(G1052*0.5)*0.016</f>
        <v>25.885773375000003</v>
      </c>
      <c r="T1052" s="36">
        <f aca="true" t="shared" si="1097" ref="T1052:T1053">+N1052*30/100+O1052*70/100</f>
        <v>21.232911315000003</v>
      </c>
      <c r="U1052" s="32"/>
      <c r="V1052" s="32"/>
      <c r="W1052" s="20"/>
      <c r="X1052" s="20"/>
      <c r="Y1052" s="20"/>
      <c r="Z1052" s="20"/>
      <c r="AA1052" s="20"/>
      <c r="AB1052" s="21"/>
      <c r="AC1052" s="20"/>
      <c r="AD1052" s="20"/>
      <c r="AE1052" s="18"/>
      <c r="AF1052" s="18"/>
      <c r="AG1052" s="18"/>
      <c r="AH1052" s="18"/>
      <c r="AI1052" s="18"/>
      <c r="AJ1052" s="18"/>
      <c r="AK1052" s="35"/>
      <c r="BR1052" s="6"/>
    </row>
    <row r="1053" spans="1:70" ht="331.5">
      <c r="A1053" s="23"/>
      <c r="B1053" s="23" t="s">
        <v>240</v>
      </c>
      <c r="C1053" s="24" t="s">
        <v>1463</v>
      </c>
      <c r="D1053" s="25" t="s">
        <v>33</v>
      </c>
      <c r="E1053" s="26">
        <v>59.64</v>
      </c>
      <c r="F1053" s="26">
        <v>62.622</v>
      </c>
      <c r="G1053" s="27">
        <v>68.8842</v>
      </c>
      <c r="H1053" s="27">
        <v>77.83225758</v>
      </c>
      <c r="I1053" s="28" t="s">
        <v>1373</v>
      </c>
      <c r="J1053" s="29">
        <f t="shared" si="1087"/>
        <v>5</v>
      </c>
      <c r="K1053" s="29">
        <f t="shared" si="1088"/>
        <v>10.000000000000014</v>
      </c>
      <c r="L1053" s="30">
        <f t="shared" si="1089"/>
        <v>76.39257780000001</v>
      </c>
      <c r="M1053" s="30">
        <f t="shared" si="1090"/>
        <v>79.0790616</v>
      </c>
      <c r="N1053" s="31">
        <f t="shared" si="1091"/>
        <v>69.7796946</v>
      </c>
      <c r="O1053" s="31">
        <f t="shared" si="1092"/>
        <v>81.283356</v>
      </c>
      <c r="P1053" s="31">
        <f t="shared" si="1093"/>
        <v>86.794092</v>
      </c>
      <c r="Q1053" s="31">
        <f t="shared" si="1094"/>
        <v>78.3902196</v>
      </c>
      <c r="R1053" s="31">
        <f t="shared" si="1095"/>
        <v>86.58743940000001</v>
      </c>
      <c r="S1053" s="31">
        <f t="shared" si="1096"/>
        <v>94.8879855</v>
      </c>
      <c r="T1053" s="36">
        <f t="shared" si="1097"/>
        <v>77.83225758</v>
      </c>
      <c r="U1053" s="32"/>
      <c r="V1053" s="32"/>
      <c r="W1053" s="20"/>
      <c r="X1053" s="20"/>
      <c r="Y1053" s="20"/>
      <c r="Z1053" s="20"/>
      <c r="AA1053" s="20"/>
      <c r="AB1053" s="21"/>
      <c r="AC1053" s="20"/>
      <c r="AD1053" s="20"/>
      <c r="AE1053" s="18"/>
      <c r="AF1053" s="18"/>
      <c r="AG1053" s="18"/>
      <c r="AH1053" s="18"/>
      <c r="AI1053" s="18"/>
      <c r="AJ1053" s="18"/>
      <c r="AK1053" s="35" t="s">
        <v>1464</v>
      </c>
      <c r="BR1053" s="6"/>
    </row>
    <row r="1054" spans="1:70" ht="12.75">
      <c r="A1054" s="23"/>
      <c r="B1054" s="23" t="s">
        <v>241</v>
      </c>
      <c r="C1054" s="24" t="s">
        <v>1465</v>
      </c>
      <c r="D1054" s="38"/>
      <c r="E1054" s="26"/>
      <c r="F1054" s="26"/>
      <c r="G1054" s="27"/>
      <c r="H1054" s="27"/>
      <c r="I1054" s="18"/>
      <c r="J1054" s="39"/>
      <c r="K1054" s="39"/>
      <c r="L1054" s="30"/>
      <c r="M1054" s="30"/>
      <c r="N1054" s="31"/>
      <c r="O1054" s="31"/>
      <c r="P1054" s="31"/>
      <c r="Q1054" s="31"/>
      <c r="R1054" s="31"/>
      <c r="S1054" s="31"/>
      <c r="T1054" s="19"/>
      <c r="U1054" s="32"/>
      <c r="V1054" s="32"/>
      <c r="W1054" s="20"/>
      <c r="X1054" s="20"/>
      <c r="Y1054" s="20"/>
      <c r="Z1054" s="20"/>
      <c r="AA1054" s="20"/>
      <c r="AB1054" s="21"/>
      <c r="AC1054" s="20"/>
      <c r="AD1054" s="20"/>
      <c r="AE1054" s="18"/>
      <c r="AF1054" s="18"/>
      <c r="AG1054" s="18"/>
      <c r="AH1054" s="18"/>
      <c r="AI1054" s="18"/>
      <c r="AJ1054" s="18"/>
      <c r="AK1054" s="35"/>
      <c r="BR1054" s="6"/>
    </row>
    <row r="1055" spans="1:70" ht="12.75">
      <c r="A1055" s="23"/>
      <c r="B1055" s="23" t="s">
        <v>242</v>
      </c>
      <c r="C1055" s="24" t="s">
        <v>1466</v>
      </c>
      <c r="D1055" s="25" t="s">
        <v>33</v>
      </c>
      <c r="E1055" s="26">
        <v>31.9</v>
      </c>
      <c r="F1055" s="26">
        <v>33.495</v>
      </c>
      <c r="G1055" s="27">
        <v>36.8445</v>
      </c>
      <c r="H1055" s="27">
        <v>41.63060054999999</v>
      </c>
      <c r="I1055" s="28" t="s">
        <v>1373</v>
      </c>
      <c r="J1055" s="29">
        <f aca="true" t="shared" si="1098" ref="J1055:J1056">(F1055/E1055*100)-100</f>
        <v>5</v>
      </c>
      <c r="K1055" s="29">
        <f aca="true" t="shared" si="1099" ref="K1055:K1056">(G1055/F1055*100)-100</f>
        <v>10.000000000000014</v>
      </c>
      <c r="L1055" s="30">
        <f aca="true" t="shared" si="1100" ref="L1055:L1056">+G1055*1.109</f>
        <v>40.860550499999995</v>
      </c>
      <c r="M1055" s="30">
        <f aca="true" t="shared" si="1101" ref="M1055:M1056">+G1055*1.148</f>
        <v>42.29748599999999</v>
      </c>
      <c r="N1055" s="31">
        <f aca="true" t="shared" si="1102" ref="N1055:N1056">+G1055*(100+(16.3-J1055-K1055))/100</f>
        <v>37.32347849999999</v>
      </c>
      <c r="O1055" s="31">
        <f aca="true" t="shared" si="1103" ref="O1055:O1056">+G1055*(100+(33-J1055-K1055))/100</f>
        <v>43.47650999999999</v>
      </c>
      <c r="P1055" s="31">
        <f aca="true" t="shared" si="1104" ref="P1055:P1056">+G1055*(100+(67.5+14.5)/2-J1055-K1055)/100</f>
        <v>46.42406999999999</v>
      </c>
      <c r="Q1055" s="31">
        <f aca="true" t="shared" si="1105" ref="Q1055:Q1056">+G1055+(G1055*0.5)*((67.5+14.5)/2-J1055-K1055)/100+(G1055*0.5)*0.016</f>
        <v>41.92904099999999</v>
      </c>
      <c r="R1055" s="31">
        <f aca="true" t="shared" si="1106" ref="R1055:R1056">+G1055*(100+(40.7-J1055-K1055))/100</f>
        <v>46.31353649999999</v>
      </c>
      <c r="S1055" s="31">
        <f aca="true" t="shared" si="1107" ref="S1055:S1056">+G1055+(G1055*0.5)*(88.9-J1055-K1055)/100+(G1055*0.5)*0.016</f>
        <v>50.75329874999999</v>
      </c>
      <c r="T1055" s="36">
        <f aca="true" t="shared" si="1108" ref="T1055:T1056">+N1055*30/100+O1055*70/100</f>
        <v>41.63060054999999</v>
      </c>
      <c r="U1055" s="32"/>
      <c r="V1055" s="32"/>
      <c r="W1055" s="20"/>
      <c r="X1055" s="20"/>
      <c r="Y1055" s="20"/>
      <c r="Z1055" s="20"/>
      <c r="AA1055" s="20"/>
      <c r="AB1055" s="21"/>
      <c r="AC1055" s="20"/>
      <c r="AD1055" s="20"/>
      <c r="AE1055" s="18"/>
      <c r="AF1055" s="18"/>
      <c r="AG1055" s="18"/>
      <c r="AH1055" s="18"/>
      <c r="AI1055" s="18"/>
      <c r="AJ1055" s="18"/>
      <c r="AK1055" s="35"/>
      <c r="BR1055" s="6"/>
    </row>
    <row r="1056" spans="1:70" ht="12.75">
      <c r="A1056" s="23"/>
      <c r="B1056" s="23" t="s">
        <v>244</v>
      </c>
      <c r="C1056" s="24" t="s">
        <v>1467</v>
      </c>
      <c r="D1056" s="25" t="s">
        <v>33</v>
      </c>
      <c r="E1056" s="26">
        <v>43.02</v>
      </c>
      <c r="F1056" s="26">
        <v>45.171</v>
      </c>
      <c r="G1056" s="27">
        <v>49.6881</v>
      </c>
      <c r="H1056" s="27">
        <v>56.14258419</v>
      </c>
      <c r="I1056" s="28" t="s">
        <v>1373</v>
      </c>
      <c r="J1056" s="29">
        <f t="shared" si="1098"/>
        <v>4.999999999999986</v>
      </c>
      <c r="K1056" s="29">
        <f t="shared" si="1099"/>
        <v>10.000000000000014</v>
      </c>
      <c r="L1056" s="30">
        <f t="shared" si="1100"/>
        <v>55.1041029</v>
      </c>
      <c r="M1056" s="30">
        <f t="shared" si="1101"/>
        <v>57.0419388</v>
      </c>
      <c r="N1056" s="31">
        <f t="shared" si="1102"/>
        <v>50.3340453</v>
      </c>
      <c r="O1056" s="31">
        <f t="shared" si="1103"/>
        <v>58.631958</v>
      </c>
      <c r="P1056" s="31">
        <f t="shared" si="1104"/>
        <v>62.60700599999999</v>
      </c>
      <c r="Q1056" s="31">
        <f t="shared" si="1105"/>
        <v>56.5450578</v>
      </c>
      <c r="R1056" s="31">
        <f t="shared" si="1106"/>
        <v>62.4579417</v>
      </c>
      <c r="S1056" s="31">
        <f t="shared" si="1107"/>
        <v>68.44535774999999</v>
      </c>
      <c r="T1056" s="36">
        <f t="shared" si="1108"/>
        <v>56.14258419</v>
      </c>
      <c r="U1056" s="32"/>
      <c r="V1056" s="32"/>
      <c r="W1056" s="20"/>
      <c r="X1056" s="20"/>
      <c r="Y1056" s="20"/>
      <c r="Z1056" s="20"/>
      <c r="AA1056" s="20"/>
      <c r="AB1056" s="21"/>
      <c r="AC1056" s="20"/>
      <c r="AD1056" s="20"/>
      <c r="AE1056" s="18"/>
      <c r="AF1056" s="18"/>
      <c r="AG1056" s="18"/>
      <c r="AH1056" s="18"/>
      <c r="AI1056" s="18"/>
      <c r="AJ1056" s="18"/>
      <c r="AK1056" s="35"/>
      <c r="BR1056" s="6"/>
    </row>
    <row r="1057" spans="1:70" ht="12.75">
      <c r="A1057" s="23"/>
      <c r="B1057" s="23" t="s">
        <v>246</v>
      </c>
      <c r="C1057" s="24" t="s">
        <v>1468</v>
      </c>
      <c r="D1057" s="38"/>
      <c r="E1057" s="26"/>
      <c r="F1057" s="26"/>
      <c r="G1057" s="27"/>
      <c r="H1057" s="27"/>
      <c r="I1057" s="18"/>
      <c r="J1057" s="39"/>
      <c r="K1057" s="39"/>
      <c r="L1057" s="30"/>
      <c r="M1057" s="30"/>
      <c r="N1057" s="31"/>
      <c r="O1057" s="31"/>
      <c r="P1057" s="31"/>
      <c r="Q1057" s="31"/>
      <c r="R1057" s="31"/>
      <c r="S1057" s="31"/>
      <c r="T1057" s="19"/>
      <c r="U1057" s="32"/>
      <c r="V1057" s="32"/>
      <c r="W1057" s="20"/>
      <c r="X1057" s="20"/>
      <c r="Y1057" s="20"/>
      <c r="Z1057" s="20"/>
      <c r="AA1057" s="20"/>
      <c r="AB1057" s="21"/>
      <c r="AC1057" s="20"/>
      <c r="AD1057" s="20"/>
      <c r="AE1057" s="18"/>
      <c r="AF1057" s="18"/>
      <c r="AG1057" s="18"/>
      <c r="AH1057" s="18"/>
      <c r="AI1057" s="18"/>
      <c r="AJ1057" s="18"/>
      <c r="AK1057" s="35"/>
      <c r="BR1057" s="6"/>
    </row>
    <row r="1058" spans="1:70" ht="12.75">
      <c r="A1058" s="23"/>
      <c r="B1058" s="23" t="s">
        <v>248</v>
      </c>
      <c r="C1058" s="24" t="s">
        <v>1469</v>
      </c>
      <c r="D1058" s="25" t="s">
        <v>33</v>
      </c>
      <c r="E1058" s="26">
        <v>14.33</v>
      </c>
      <c r="F1058" s="26">
        <v>15.0465</v>
      </c>
      <c r="G1058" s="27">
        <v>16.55115</v>
      </c>
      <c r="H1058" s="27">
        <v>18.701144384999996</v>
      </c>
      <c r="I1058" s="28" t="s">
        <v>1373</v>
      </c>
      <c r="J1058" s="29">
        <f aca="true" t="shared" si="1109" ref="J1058:J1061">(F1058/E1058*100)-100</f>
        <v>5</v>
      </c>
      <c r="K1058" s="29">
        <f aca="true" t="shared" si="1110" ref="K1058:K1061">(G1058/F1058*100)-100</f>
        <v>10.000000000000014</v>
      </c>
      <c r="L1058" s="30">
        <f aca="true" t="shared" si="1111" ref="L1058:L1061">+G1058*1.109</f>
        <v>18.355225349999998</v>
      </c>
      <c r="M1058" s="30">
        <f aca="true" t="shared" si="1112" ref="M1058:M1061">+G1058*1.148</f>
        <v>19.0007202</v>
      </c>
      <c r="N1058" s="31">
        <f aca="true" t="shared" si="1113" ref="N1058:N1061">+G1058*(100+(16.3-J1058-K1058))/100</f>
        <v>16.766314949999995</v>
      </c>
      <c r="O1058" s="31">
        <f aca="true" t="shared" si="1114" ref="O1058:O1061">+G1058*(100+(33-J1058-K1058))/100</f>
        <v>19.530356999999995</v>
      </c>
      <c r="P1058" s="31">
        <f aca="true" t="shared" si="1115" ref="P1058:P1061">+G1058*(100+(67.5+14.5)/2-J1058-K1058)/100</f>
        <v>20.854449</v>
      </c>
      <c r="Q1058" s="31">
        <f aca="true" t="shared" si="1116" ref="Q1058:Q1061">+G1058+(G1058*0.5)*((67.5+14.5)/2-J1058-K1058)/100+(G1058*0.5)*0.016</f>
        <v>18.8352087</v>
      </c>
      <c r="R1058" s="31">
        <f aca="true" t="shared" si="1117" ref="R1058:R1061">+G1058*(100+(40.7-J1058-K1058))/100</f>
        <v>20.804795549999998</v>
      </c>
      <c r="S1058" s="31">
        <f aca="true" t="shared" si="1118" ref="S1058:S1061">+G1058+(G1058*0.5)*(88.9-J1058-K1058)/100+(G1058*0.5)*0.016</f>
        <v>22.799209125</v>
      </c>
      <c r="T1058" s="36">
        <f aca="true" t="shared" si="1119" ref="T1058:T1061">+N1058*30/100+O1058*70/100</f>
        <v>18.701144384999996</v>
      </c>
      <c r="U1058" s="32"/>
      <c r="V1058" s="32"/>
      <c r="W1058" s="20"/>
      <c r="X1058" s="20"/>
      <c r="Y1058" s="20"/>
      <c r="Z1058" s="20"/>
      <c r="AA1058" s="20"/>
      <c r="AB1058" s="21"/>
      <c r="AC1058" s="20"/>
      <c r="AD1058" s="20"/>
      <c r="AE1058" s="18"/>
      <c r="AF1058" s="18"/>
      <c r="AG1058" s="18"/>
      <c r="AH1058" s="18"/>
      <c r="AI1058" s="18"/>
      <c r="AJ1058" s="18"/>
      <c r="AK1058" s="35"/>
      <c r="BR1058" s="6"/>
    </row>
    <row r="1059" spans="1:70" ht="12.75">
      <c r="A1059" s="23"/>
      <c r="B1059" s="23" t="s">
        <v>249</v>
      </c>
      <c r="C1059" s="24" t="s">
        <v>1470</v>
      </c>
      <c r="D1059" s="25" t="s">
        <v>33</v>
      </c>
      <c r="E1059" s="26">
        <v>12.62</v>
      </c>
      <c r="F1059" s="26">
        <v>13.251</v>
      </c>
      <c r="G1059" s="27">
        <v>14.5761</v>
      </c>
      <c r="H1059" s="27">
        <v>16.469535389999997</v>
      </c>
      <c r="I1059" s="28" t="s">
        <v>1373</v>
      </c>
      <c r="J1059" s="29">
        <f t="shared" si="1109"/>
        <v>5</v>
      </c>
      <c r="K1059" s="29">
        <f t="shared" si="1110"/>
        <v>10.000000000000014</v>
      </c>
      <c r="L1059" s="30">
        <f t="shared" si="1111"/>
        <v>16.1648949</v>
      </c>
      <c r="M1059" s="30">
        <f t="shared" si="1112"/>
        <v>16.7333628</v>
      </c>
      <c r="N1059" s="31">
        <f t="shared" si="1113"/>
        <v>14.765589299999997</v>
      </c>
      <c r="O1059" s="31">
        <f t="shared" si="1114"/>
        <v>17.199797999999998</v>
      </c>
      <c r="P1059" s="31">
        <f t="shared" si="1115"/>
        <v>18.365886</v>
      </c>
      <c r="Q1059" s="31">
        <f t="shared" si="1116"/>
        <v>16.5876018</v>
      </c>
      <c r="R1059" s="31">
        <f t="shared" si="1117"/>
        <v>18.322157699999998</v>
      </c>
      <c r="S1059" s="31">
        <f t="shared" si="1118"/>
        <v>20.07857775</v>
      </c>
      <c r="T1059" s="36">
        <f t="shared" si="1119"/>
        <v>16.469535389999997</v>
      </c>
      <c r="U1059" s="32"/>
      <c r="V1059" s="32"/>
      <c r="W1059" s="20"/>
      <c r="X1059" s="20"/>
      <c r="Y1059" s="20"/>
      <c r="Z1059" s="20"/>
      <c r="AA1059" s="20"/>
      <c r="AB1059" s="21"/>
      <c r="AC1059" s="20"/>
      <c r="AD1059" s="20"/>
      <c r="AE1059" s="18"/>
      <c r="AF1059" s="18"/>
      <c r="AG1059" s="18"/>
      <c r="AH1059" s="18"/>
      <c r="AI1059" s="18"/>
      <c r="AJ1059" s="18"/>
      <c r="AK1059" s="35"/>
      <c r="BR1059" s="6"/>
    </row>
    <row r="1060" spans="1:70" ht="12.75">
      <c r="A1060" s="23"/>
      <c r="B1060" s="23" t="s">
        <v>250</v>
      </c>
      <c r="C1060" s="24" t="s">
        <v>1471</v>
      </c>
      <c r="D1060" s="25" t="s">
        <v>33</v>
      </c>
      <c r="E1060" s="26">
        <v>1.43</v>
      </c>
      <c r="F1060" s="26">
        <v>1.5015</v>
      </c>
      <c r="G1060" s="27">
        <v>1.65165</v>
      </c>
      <c r="H1060" s="27">
        <v>1.866199335</v>
      </c>
      <c r="I1060" s="28" t="s">
        <v>1373</v>
      </c>
      <c r="J1060" s="29">
        <f t="shared" si="1109"/>
        <v>5</v>
      </c>
      <c r="K1060" s="29">
        <f t="shared" si="1110"/>
        <v>10.000000000000014</v>
      </c>
      <c r="L1060" s="30">
        <f t="shared" si="1111"/>
        <v>1.83167985</v>
      </c>
      <c r="M1060" s="30">
        <f t="shared" si="1112"/>
        <v>1.8960941999999998</v>
      </c>
      <c r="N1060" s="31">
        <f t="shared" si="1113"/>
        <v>1.6731214499999998</v>
      </c>
      <c r="O1060" s="31">
        <f t="shared" si="1114"/>
        <v>1.9489469999999998</v>
      </c>
      <c r="P1060" s="31">
        <f t="shared" si="1115"/>
        <v>2.081079</v>
      </c>
      <c r="Q1060" s="31">
        <f t="shared" si="1116"/>
        <v>1.8795777</v>
      </c>
      <c r="R1060" s="31">
        <f t="shared" si="1117"/>
        <v>2.0761240499999998</v>
      </c>
      <c r="S1060" s="31">
        <f t="shared" si="1118"/>
        <v>2.275147875</v>
      </c>
      <c r="T1060" s="36">
        <f t="shared" si="1119"/>
        <v>1.866199335</v>
      </c>
      <c r="U1060" s="32"/>
      <c r="V1060" s="32"/>
      <c r="W1060" s="20"/>
      <c r="X1060" s="20"/>
      <c r="Y1060" s="20"/>
      <c r="Z1060" s="20"/>
      <c r="AA1060" s="20"/>
      <c r="AB1060" s="21"/>
      <c r="AC1060" s="20"/>
      <c r="AD1060" s="20"/>
      <c r="AE1060" s="18"/>
      <c r="AF1060" s="18"/>
      <c r="AG1060" s="18"/>
      <c r="AH1060" s="18"/>
      <c r="AI1060" s="18"/>
      <c r="AJ1060" s="18"/>
      <c r="AK1060" s="35"/>
      <c r="BR1060" s="6"/>
    </row>
    <row r="1061" spans="1:70" ht="12.75">
      <c r="A1061" s="23"/>
      <c r="B1061" s="23" t="s">
        <v>252</v>
      </c>
      <c r="C1061" s="24" t="s">
        <v>1472</v>
      </c>
      <c r="D1061" s="25" t="s">
        <v>33</v>
      </c>
      <c r="E1061" s="26">
        <v>2.31</v>
      </c>
      <c r="F1061" s="26">
        <v>2.4255</v>
      </c>
      <c r="G1061" s="27">
        <v>2.66805</v>
      </c>
      <c r="H1061" s="27">
        <v>3.0146296949999996</v>
      </c>
      <c r="I1061" s="28" t="s">
        <v>1373</v>
      </c>
      <c r="J1061" s="29">
        <f t="shared" si="1109"/>
        <v>5</v>
      </c>
      <c r="K1061" s="29">
        <f t="shared" si="1110"/>
        <v>10.000000000000014</v>
      </c>
      <c r="L1061" s="30">
        <f t="shared" si="1111"/>
        <v>2.95886745</v>
      </c>
      <c r="M1061" s="30">
        <f t="shared" si="1112"/>
        <v>3.0629214</v>
      </c>
      <c r="N1061" s="31">
        <f t="shared" si="1113"/>
        <v>2.702734649999999</v>
      </c>
      <c r="O1061" s="31">
        <f t="shared" si="1114"/>
        <v>3.1482989999999997</v>
      </c>
      <c r="P1061" s="31">
        <f t="shared" si="1115"/>
        <v>3.3617429999999997</v>
      </c>
      <c r="Q1061" s="31">
        <f t="shared" si="1116"/>
        <v>3.0362408999999997</v>
      </c>
      <c r="R1061" s="31">
        <f t="shared" si="1117"/>
        <v>3.3537388499999996</v>
      </c>
      <c r="S1061" s="31">
        <f t="shared" si="1118"/>
        <v>3.675238875</v>
      </c>
      <c r="T1061" s="36">
        <f t="shared" si="1119"/>
        <v>3.0146296949999996</v>
      </c>
      <c r="U1061" s="32"/>
      <c r="V1061" s="32"/>
      <c r="W1061" s="20"/>
      <c r="X1061" s="20"/>
      <c r="Y1061" s="20"/>
      <c r="Z1061" s="20"/>
      <c r="AA1061" s="20"/>
      <c r="AB1061" s="21"/>
      <c r="AC1061" s="20"/>
      <c r="AD1061" s="20"/>
      <c r="AE1061" s="18"/>
      <c r="AF1061" s="18"/>
      <c r="AG1061" s="18"/>
      <c r="AH1061" s="18"/>
      <c r="AI1061" s="18"/>
      <c r="AJ1061" s="18"/>
      <c r="AK1061" s="35"/>
      <c r="BR1061" s="6"/>
    </row>
    <row r="1062" spans="1:70" ht="178.5">
      <c r="A1062" s="23"/>
      <c r="B1062" s="23" t="s">
        <v>254</v>
      </c>
      <c r="C1062" s="24" t="s">
        <v>1473</v>
      </c>
      <c r="D1062" s="38"/>
      <c r="E1062" s="26"/>
      <c r="F1062" s="26"/>
      <c r="G1062" s="27"/>
      <c r="H1062" s="27"/>
      <c r="I1062" s="18"/>
      <c r="J1062" s="39"/>
      <c r="K1062" s="39"/>
      <c r="L1062" s="30"/>
      <c r="M1062" s="30"/>
      <c r="N1062" s="31"/>
      <c r="O1062" s="31"/>
      <c r="P1062" s="31"/>
      <c r="Q1062" s="31"/>
      <c r="R1062" s="31"/>
      <c r="S1062" s="31"/>
      <c r="T1062" s="19"/>
      <c r="U1062" s="32"/>
      <c r="V1062" s="32"/>
      <c r="W1062" s="20"/>
      <c r="X1062" s="20"/>
      <c r="Y1062" s="20"/>
      <c r="Z1062" s="20"/>
      <c r="AA1062" s="20"/>
      <c r="AB1062" s="21"/>
      <c r="AC1062" s="20"/>
      <c r="AD1062" s="20"/>
      <c r="AE1062" s="18"/>
      <c r="AF1062" s="18"/>
      <c r="AG1062" s="18"/>
      <c r="AH1062" s="18"/>
      <c r="AI1062" s="18"/>
      <c r="AJ1062" s="18"/>
      <c r="AK1062" s="35" t="s">
        <v>1474</v>
      </c>
      <c r="BR1062" s="6"/>
    </row>
    <row r="1063" spans="1:70" ht="12.75">
      <c r="A1063" s="23"/>
      <c r="B1063" s="23" t="s">
        <v>256</v>
      </c>
      <c r="C1063" s="24" t="s">
        <v>1475</v>
      </c>
      <c r="D1063" s="25" t="s">
        <v>33</v>
      </c>
      <c r="E1063" s="26">
        <v>17.2</v>
      </c>
      <c r="F1063" s="26">
        <v>18.06</v>
      </c>
      <c r="G1063" s="27">
        <v>19.866</v>
      </c>
      <c r="H1063" s="27">
        <v>22.446593399999998</v>
      </c>
      <c r="I1063" s="28" t="s">
        <v>1373</v>
      </c>
      <c r="J1063" s="29">
        <f aca="true" t="shared" si="1120" ref="J1063:J1067">(F1063/E1063*100)-100</f>
        <v>5</v>
      </c>
      <c r="K1063" s="29">
        <f aca="true" t="shared" si="1121" ref="K1063:K1067">(G1063/F1063*100)-100</f>
        <v>10.000000000000014</v>
      </c>
      <c r="L1063" s="30">
        <f aca="true" t="shared" si="1122" ref="L1063:L1067">+G1063*1.109</f>
        <v>22.031394</v>
      </c>
      <c r="M1063" s="30">
        <f aca="true" t="shared" si="1123" ref="M1063:M1067">+G1063*1.148</f>
        <v>22.806168</v>
      </c>
      <c r="N1063" s="31">
        <f aca="true" t="shared" si="1124" ref="N1063:N1067">+G1063*(100+(16.3-J1063-K1063))/100</f>
        <v>20.124257999999994</v>
      </c>
      <c r="O1063" s="31">
        <f aca="true" t="shared" si="1125" ref="O1063:O1067">+G1063*(100+(33-J1063-K1063))/100</f>
        <v>23.441879999999998</v>
      </c>
      <c r="P1063" s="31">
        <f aca="true" t="shared" si="1126" ref="P1063:P1067">+G1063*(100+(67.5+14.5)/2-J1063-K1063)/100</f>
        <v>25.031159999999996</v>
      </c>
      <c r="Q1063" s="31">
        <f aca="true" t="shared" si="1127" ref="Q1063:Q1067">+G1063+(G1063*0.5)*((67.5+14.5)/2-J1063-K1063)/100+(G1063*0.5)*0.016</f>
        <v>22.607508</v>
      </c>
      <c r="R1063" s="31">
        <f aca="true" t="shared" si="1128" ref="R1063:R1067">+G1063*(100+(40.7-J1063-K1063))/100</f>
        <v>24.971562</v>
      </c>
      <c r="S1063" s="31">
        <f aca="true" t="shared" si="1129" ref="S1063:S1067">+G1063+(G1063*0.5)*(88.9-J1063-K1063)/100+(G1063*0.5)*0.016</f>
        <v>27.365415</v>
      </c>
      <c r="T1063" s="36">
        <f aca="true" t="shared" si="1130" ref="T1063:T1067">+N1063*30/100+O1063*70/100</f>
        <v>22.446593399999998</v>
      </c>
      <c r="U1063" s="32"/>
      <c r="V1063" s="32"/>
      <c r="W1063" s="20"/>
      <c r="X1063" s="20"/>
      <c r="Y1063" s="20"/>
      <c r="Z1063" s="20"/>
      <c r="AA1063" s="20"/>
      <c r="AB1063" s="21"/>
      <c r="AC1063" s="20"/>
      <c r="AD1063" s="20"/>
      <c r="AE1063" s="18"/>
      <c r="AF1063" s="18"/>
      <c r="AG1063" s="18"/>
      <c r="AH1063" s="18"/>
      <c r="AI1063" s="18"/>
      <c r="AJ1063" s="18"/>
      <c r="AK1063" s="35"/>
      <c r="BR1063" s="6"/>
    </row>
    <row r="1064" spans="1:70" ht="12.75">
      <c r="A1064" s="23"/>
      <c r="B1064" s="23" t="s">
        <v>258</v>
      </c>
      <c r="C1064" s="24" t="s">
        <v>1476</v>
      </c>
      <c r="D1064" s="25" t="s">
        <v>33</v>
      </c>
      <c r="E1064" s="26">
        <v>8.63</v>
      </c>
      <c r="F1064" s="26">
        <v>9.0615</v>
      </c>
      <c r="G1064" s="27">
        <v>9.96765</v>
      </c>
      <c r="H1064" s="27">
        <v>11.262447734999999</v>
      </c>
      <c r="I1064" s="28" t="s">
        <v>1373</v>
      </c>
      <c r="J1064" s="29">
        <f t="shared" si="1120"/>
        <v>5</v>
      </c>
      <c r="K1064" s="29">
        <f t="shared" si="1121"/>
        <v>10.000000000000014</v>
      </c>
      <c r="L1064" s="30">
        <f t="shared" si="1122"/>
        <v>11.05412385</v>
      </c>
      <c r="M1064" s="30">
        <f t="shared" si="1123"/>
        <v>11.4428622</v>
      </c>
      <c r="N1064" s="31">
        <f t="shared" si="1124"/>
        <v>10.097229449999999</v>
      </c>
      <c r="O1064" s="31">
        <f t="shared" si="1125"/>
        <v>11.761826999999998</v>
      </c>
      <c r="P1064" s="31">
        <f t="shared" si="1126"/>
        <v>12.559239</v>
      </c>
      <c r="Q1064" s="31">
        <f t="shared" si="1127"/>
        <v>11.343185700000001</v>
      </c>
      <c r="R1064" s="31">
        <f t="shared" si="1128"/>
        <v>12.52933605</v>
      </c>
      <c r="S1064" s="31">
        <f t="shared" si="1129"/>
        <v>13.730437875000002</v>
      </c>
      <c r="T1064" s="36">
        <f t="shared" si="1130"/>
        <v>11.262447734999999</v>
      </c>
      <c r="U1064" s="32"/>
      <c r="V1064" s="32"/>
      <c r="W1064" s="20"/>
      <c r="X1064" s="20"/>
      <c r="Y1064" s="20"/>
      <c r="Z1064" s="20"/>
      <c r="AA1064" s="20"/>
      <c r="AB1064" s="21"/>
      <c r="AC1064" s="20"/>
      <c r="AD1064" s="20"/>
      <c r="AE1064" s="18"/>
      <c r="AF1064" s="18"/>
      <c r="AG1064" s="18"/>
      <c r="AH1064" s="18"/>
      <c r="AI1064" s="18"/>
      <c r="AJ1064" s="18"/>
      <c r="AK1064" s="35"/>
      <c r="BR1064" s="6"/>
    </row>
    <row r="1065" spans="1:70" ht="12.75">
      <c r="A1065" s="23"/>
      <c r="B1065" s="23" t="s">
        <v>260</v>
      </c>
      <c r="C1065" s="24" t="s">
        <v>1477</v>
      </c>
      <c r="D1065" s="25" t="s">
        <v>33</v>
      </c>
      <c r="E1065" s="26">
        <v>2.41</v>
      </c>
      <c r="F1065" s="26">
        <v>2.5305</v>
      </c>
      <c r="G1065" s="27">
        <v>2.78355</v>
      </c>
      <c r="H1065" s="27">
        <v>3.145133145</v>
      </c>
      <c r="I1065" s="28" t="s">
        <v>1373</v>
      </c>
      <c r="J1065" s="29">
        <f t="shared" si="1120"/>
        <v>4.999999999999986</v>
      </c>
      <c r="K1065" s="29">
        <f t="shared" si="1121"/>
        <v>10.000000000000014</v>
      </c>
      <c r="L1065" s="30">
        <f t="shared" si="1122"/>
        <v>3.08695695</v>
      </c>
      <c r="M1065" s="30">
        <f t="shared" si="1123"/>
        <v>3.1955153999999997</v>
      </c>
      <c r="N1065" s="31">
        <f t="shared" si="1124"/>
        <v>2.8197361499999998</v>
      </c>
      <c r="O1065" s="31">
        <f t="shared" si="1125"/>
        <v>3.2845889999999995</v>
      </c>
      <c r="P1065" s="31">
        <f t="shared" si="1126"/>
        <v>3.5072729999999996</v>
      </c>
      <c r="Q1065" s="31">
        <f t="shared" si="1127"/>
        <v>3.1676799</v>
      </c>
      <c r="R1065" s="31">
        <f t="shared" si="1128"/>
        <v>3.4989223500000004</v>
      </c>
      <c r="S1065" s="31">
        <f t="shared" si="1129"/>
        <v>3.834340125</v>
      </c>
      <c r="T1065" s="36">
        <f t="shared" si="1130"/>
        <v>3.145133145</v>
      </c>
      <c r="U1065" s="32"/>
      <c r="V1065" s="32"/>
      <c r="W1065" s="20"/>
      <c r="X1065" s="20"/>
      <c r="Y1065" s="20"/>
      <c r="Z1065" s="20"/>
      <c r="AA1065" s="20"/>
      <c r="AB1065" s="21"/>
      <c r="AC1065" s="20"/>
      <c r="AD1065" s="20"/>
      <c r="AE1065" s="18"/>
      <c r="AF1065" s="18"/>
      <c r="AG1065" s="18"/>
      <c r="AH1065" s="18"/>
      <c r="AI1065" s="18"/>
      <c r="AJ1065" s="18"/>
      <c r="AK1065" s="35"/>
      <c r="BR1065" s="6"/>
    </row>
    <row r="1066" spans="1:70" ht="12.75">
      <c r="A1066" s="23"/>
      <c r="B1066" s="23" t="s">
        <v>262</v>
      </c>
      <c r="C1066" s="24" t="s">
        <v>1478</v>
      </c>
      <c r="D1066" s="25" t="s">
        <v>33</v>
      </c>
      <c r="E1066" s="26">
        <v>3.73</v>
      </c>
      <c r="F1066" s="26">
        <v>3.9165</v>
      </c>
      <c r="G1066" s="27">
        <v>4.30815</v>
      </c>
      <c r="H1066" s="27">
        <v>4.867778685</v>
      </c>
      <c r="I1066" s="28" t="s">
        <v>1373</v>
      </c>
      <c r="J1066" s="29">
        <f t="shared" si="1120"/>
        <v>5</v>
      </c>
      <c r="K1066" s="29">
        <f t="shared" si="1121"/>
        <v>10.000000000000014</v>
      </c>
      <c r="L1066" s="30">
        <f t="shared" si="1122"/>
        <v>4.77773835</v>
      </c>
      <c r="M1066" s="30">
        <f t="shared" si="1123"/>
        <v>4.9457562</v>
      </c>
      <c r="N1066" s="31">
        <f t="shared" si="1124"/>
        <v>4.36415595</v>
      </c>
      <c r="O1066" s="31">
        <f t="shared" si="1125"/>
        <v>5.083617</v>
      </c>
      <c r="P1066" s="31">
        <f t="shared" si="1126"/>
        <v>5.428269</v>
      </c>
      <c r="Q1066" s="31">
        <f t="shared" si="1127"/>
        <v>4.9026746999999995</v>
      </c>
      <c r="R1066" s="31">
        <f t="shared" si="1128"/>
        <v>5.4153445499999995</v>
      </c>
      <c r="S1066" s="31">
        <f t="shared" si="1129"/>
        <v>5.934476625</v>
      </c>
      <c r="T1066" s="36">
        <f t="shared" si="1130"/>
        <v>4.867778685</v>
      </c>
      <c r="U1066" s="32"/>
      <c r="V1066" s="32"/>
      <c r="W1066" s="20"/>
      <c r="X1066" s="20"/>
      <c r="Y1066" s="20"/>
      <c r="Z1066" s="20"/>
      <c r="AA1066" s="20"/>
      <c r="AB1066" s="21"/>
      <c r="AC1066" s="20"/>
      <c r="AD1066" s="20"/>
      <c r="AE1066" s="18"/>
      <c r="AF1066" s="18"/>
      <c r="AG1066" s="18"/>
      <c r="AH1066" s="18"/>
      <c r="AI1066" s="18"/>
      <c r="AJ1066" s="18"/>
      <c r="AK1066" s="35"/>
      <c r="BR1066" s="6"/>
    </row>
    <row r="1067" spans="1:70" ht="12.75">
      <c r="A1067" s="23"/>
      <c r="B1067" s="23" t="s">
        <v>264</v>
      </c>
      <c r="C1067" s="24" t="s">
        <v>1479</v>
      </c>
      <c r="D1067" s="25" t="s">
        <v>33</v>
      </c>
      <c r="E1067" s="26">
        <v>4.79</v>
      </c>
      <c r="F1067" s="26">
        <v>5.0295</v>
      </c>
      <c r="G1067" s="27">
        <v>5.53245</v>
      </c>
      <c r="H1067" s="27">
        <v>6.251115254999999</v>
      </c>
      <c r="I1067" s="28" t="s">
        <v>1373</v>
      </c>
      <c r="J1067" s="29">
        <f t="shared" si="1120"/>
        <v>4.999999999999986</v>
      </c>
      <c r="K1067" s="29">
        <f t="shared" si="1121"/>
        <v>10.000000000000014</v>
      </c>
      <c r="L1067" s="30">
        <f t="shared" si="1122"/>
        <v>6.13548705</v>
      </c>
      <c r="M1067" s="30">
        <f t="shared" si="1123"/>
        <v>6.3512526</v>
      </c>
      <c r="N1067" s="31">
        <f t="shared" si="1124"/>
        <v>5.60437185</v>
      </c>
      <c r="O1067" s="31">
        <f t="shared" si="1125"/>
        <v>6.528291</v>
      </c>
      <c r="P1067" s="31">
        <f t="shared" si="1126"/>
        <v>6.970886999999999</v>
      </c>
      <c r="Q1067" s="31">
        <f t="shared" si="1127"/>
        <v>6.2959281</v>
      </c>
      <c r="R1067" s="31">
        <f t="shared" si="1128"/>
        <v>6.95428965</v>
      </c>
      <c r="S1067" s="31">
        <f t="shared" si="1129"/>
        <v>7.620949875000001</v>
      </c>
      <c r="T1067" s="36">
        <f t="shared" si="1130"/>
        <v>6.251115254999999</v>
      </c>
      <c r="U1067" s="32"/>
      <c r="V1067" s="32"/>
      <c r="W1067" s="20"/>
      <c r="X1067" s="20"/>
      <c r="Y1067" s="20"/>
      <c r="Z1067" s="20"/>
      <c r="AA1067" s="20"/>
      <c r="AB1067" s="21"/>
      <c r="AC1067" s="20"/>
      <c r="AD1067" s="20"/>
      <c r="AE1067" s="18"/>
      <c r="AF1067" s="18"/>
      <c r="AG1067" s="18"/>
      <c r="AH1067" s="18"/>
      <c r="AI1067" s="18"/>
      <c r="AJ1067" s="18"/>
      <c r="AK1067" s="35"/>
      <c r="BR1067" s="6"/>
    </row>
    <row r="1068" spans="1:70" ht="12.75" hidden="1">
      <c r="A1068" s="23" t="s">
        <v>1367</v>
      </c>
      <c r="B1068" s="23"/>
      <c r="C1068" s="24" t="s">
        <v>1480</v>
      </c>
      <c r="D1068" s="38"/>
      <c r="E1068" s="26"/>
      <c r="F1068" s="26"/>
      <c r="G1068" s="27"/>
      <c r="H1068" s="27"/>
      <c r="I1068" s="18"/>
      <c r="J1068" s="39"/>
      <c r="K1068" s="39"/>
      <c r="L1068" s="30"/>
      <c r="M1068" s="30"/>
      <c r="N1068" s="31"/>
      <c r="O1068" s="31"/>
      <c r="P1068" s="31"/>
      <c r="Q1068" s="31"/>
      <c r="R1068" s="31"/>
      <c r="S1068" s="31"/>
      <c r="T1068" s="19"/>
      <c r="U1068" s="32"/>
      <c r="V1068" s="32"/>
      <c r="W1068" s="20"/>
      <c r="X1068" s="20"/>
      <c r="Y1068" s="20"/>
      <c r="Z1068" s="20"/>
      <c r="AA1068" s="20"/>
      <c r="AB1068" s="21"/>
      <c r="AC1068" s="20"/>
      <c r="AD1068" s="20"/>
      <c r="AE1068" s="18"/>
      <c r="AF1068" s="18"/>
      <c r="AG1068" s="18"/>
      <c r="AH1068" s="18"/>
      <c r="AI1068" s="18"/>
      <c r="AJ1068" s="18"/>
      <c r="AK1068" s="35"/>
      <c r="BR1068" s="6"/>
    </row>
    <row r="1069" spans="1:70" ht="63.75" hidden="1">
      <c r="A1069" s="23"/>
      <c r="B1069" s="23" t="s">
        <v>43</v>
      </c>
      <c r="C1069" s="24" t="s">
        <v>1481</v>
      </c>
      <c r="D1069" s="38"/>
      <c r="E1069" s="26"/>
      <c r="F1069" s="26"/>
      <c r="G1069" s="27"/>
      <c r="H1069" s="27"/>
      <c r="I1069" s="18"/>
      <c r="J1069" s="39"/>
      <c r="K1069" s="39"/>
      <c r="L1069" s="30"/>
      <c r="M1069" s="30"/>
      <c r="N1069" s="31"/>
      <c r="O1069" s="31"/>
      <c r="P1069" s="31"/>
      <c r="Q1069" s="31"/>
      <c r="R1069" s="31"/>
      <c r="S1069" s="31"/>
      <c r="T1069" s="19"/>
      <c r="U1069" s="32" t="s">
        <v>22</v>
      </c>
      <c r="V1069" s="32"/>
      <c r="W1069" s="20"/>
      <c r="X1069" s="20"/>
      <c r="Y1069" s="20"/>
      <c r="Z1069" s="20"/>
      <c r="AA1069" s="20"/>
      <c r="AB1069" s="21"/>
      <c r="AC1069" s="20"/>
      <c r="AD1069" s="20"/>
      <c r="AE1069" s="18"/>
      <c r="AF1069" s="18"/>
      <c r="AG1069" s="18"/>
      <c r="AH1069" s="18"/>
      <c r="AI1069" s="18"/>
      <c r="AJ1069" s="18"/>
      <c r="AK1069" s="35"/>
      <c r="BR1069" s="6"/>
    </row>
    <row r="1070" spans="1:70" ht="12.75" hidden="1">
      <c r="A1070" s="23"/>
      <c r="B1070" s="23" t="s">
        <v>45</v>
      </c>
      <c r="C1070" s="24" t="s">
        <v>1482</v>
      </c>
      <c r="D1070" s="25" t="s">
        <v>656</v>
      </c>
      <c r="E1070" s="26">
        <v>533.23</v>
      </c>
      <c r="F1070" s="26">
        <v>559.8915</v>
      </c>
      <c r="G1070" s="27">
        <v>615.88065</v>
      </c>
      <c r="H1070" s="27">
        <v>700.8721797</v>
      </c>
      <c r="I1070" s="28" t="s">
        <v>15</v>
      </c>
      <c r="J1070" s="29">
        <f aca="true" t="shared" si="1131" ref="J1070:J1118">(F1070/E1070*100)-100</f>
        <v>4.999999999999986</v>
      </c>
      <c r="K1070" s="29">
        <f aca="true" t="shared" si="1132" ref="K1070:K1118">(G1070/F1070*100)-100</f>
        <v>10.000000000000014</v>
      </c>
      <c r="L1070" s="30">
        <f aca="true" t="shared" si="1133" ref="L1070:L1118">+G1070*1.109</f>
        <v>683.0116408499999</v>
      </c>
      <c r="M1070" s="30">
        <f aca="true" t="shared" si="1134" ref="M1070:M1118">+G1070*1.148</f>
        <v>707.0309861999999</v>
      </c>
      <c r="N1070" s="30">
        <f aca="true" t="shared" si="1135" ref="N1070:N1118">+G1070*(100+(16.3-J1070-K1070))/100</f>
        <v>623.8870984499999</v>
      </c>
      <c r="O1070" s="31">
        <f aca="true" t="shared" si="1136" ref="O1070:O1118">+G1070*(100+(33-J1070-K1070))/100</f>
        <v>726.7391669999998</v>
      </c>
      <c r="P1070" s="31">
        <f aca="true" t="shared" si="1137" ref="P1070:P1118">+G1070*(100+(67.5+14.5)/2-J1070-K1070)/100</f>
        <v>776.0096189999998</v>
      </c>
      <c r="Q1070" s="36">
        <f aca="true" t="shared" si="1138" ref="Q1070:Q1118">+G1070+(G1070*0.5)*((67.5+14.5)/2-J1070-K1070)/100+(G1070*0.5)*0.016</f>
        <v>700.8721797</v>
      </c>
      <c r="R1070" s="31">
        <f aca="true" t="shared" si="1139" ref="R1070:R1118">+G1070*(100+(40.7-J1070-K1070))/100</f>
        <v>774.16197705</v>
      </c>
      <c r="S1070" s="31">
        <f aca="true" t="shared" si="1140" ref="S1070:S1118">+G1070+(G1070*0.5)*(88.9-J1070-K1070)/100+(G1070*0.5)*0.016</f>
        <v>848.3755953749999</v>
      </c>
      <c r="T1070" s="45"/>
      <c r="U1070" s="32"/>
      <c r="V1070" s="32"/>
      <c r="W1070" s="20"/>
      <c r="X1070" s="20"/>
      <c r="Y1070" s="20"/>
      <c r="Z1070" s="20"/>
      <c r="AA1070" s="20"/>
      <c r="AB1070" s="21"/>
      <c r="AC1070" s="20"/>
      <c r="AD1070" s="20"/>
      <c r="AE1070" s="18"/>
      <c r="AF1070" s="18"/>
      <c r="AG1070" s="18"/>
      <c r="AH1070" s="18"/>
      <c r="AI1070" s="18"/>
      <c r="AJ1070" s="18"/>
      <c r="AK1070" s="35"/>
      <c r="BR1070" s="6"/>
    </row>
    <row r="1071" spans="1:70" ht="12.75" hidden="1">
      <c r="A1071" s="23"/>
      <c r="B1071" s="23" t="s">
        <v>47</v>
      </c>
      <c r="C1071" s="24" t="s">
        <v>1483</v>
      </c>
      <c r="D1071" s="25" t="s">
        <v>656</v>
      </c>
      <c r="E1071" s="26">
        <v>710.98</v>
      </c>
      <c r="F1071" s="26">
        <v>746.529</v>
      </c>
      <c r="G1071" s="27">
        <v>821.1819</v>
      </c>
      <c r="H1071" s="27">
        <v>934.5050022</v>
      </c>
      <c r="I1071" s="28" t="s">
        <v>15</v>
      </c>
      <c r="J1071" s="29">
        <f t="shared" si="1131"/>
        <v>5</v>
      </c>
      <c r="K1071" s="29">
        <f t="shared" si="1132"/>
        <v>10.000000000000014</v>
      </c>
      <c r="L1071" s="30">
        <f t="shared" si="1133"/>
        <v>910.6907271</v>
      </c>
      <c r="M1071" s="30">
        <f t="shared" si="1134"/>
        <v>942.7168212</v>
      </c>
      <c r="N1071" s="30">
        <f t="shared" si="1135"/>
        <v>831.8572647</v>
      </c>
      <c r="O1071" s="31">
        <f t="shared" si="1136"/>
        <v>968.9946419999999</v>
      </c>
      <c r="P1071" s="31">
        <f t="shared" si="1137"/>
        <v>1034.689194</v>
      </c>
      <c r="Q1071" s="36">
        <f t="shared" si="1138"/>
        <v>934.5050022</v>
      </c>
      <c r="R1071" s="31">
        <f t="shared" si="1139"/>
        <v>1032.2256483</v>
      </c>
      <c r="S1071" s="31">
        <f t="shared" si="1140"/>
        <v>1131.17806725</v>
      </c>
      <c r="T1071" s="45"/>
      <c r="U1071" s="32"/>
      <c r="V1071" s="32"/>
      <c r="W1071" s="20"/>
      <c r="X1071" s="20"/>
      <c r="Y1071" s="20"/>
      <c r="Z1071" s="20"/>
      <c r="AA1071" s="20"/>
      <c r="AB1071" s="21"/>
      <c r="AC1071" s="20"/>
      <c r="AD1071" s="20"/>
      <c r="AE1071" s="18"/>
      <c r="AF1071" s="18"/>
      <c r="AG1071" s="18"/>
      <c r="AH1071" s="18"/>
      <c r="AI1071" s="18"/>
      <c r="AJ1071" s="18"/>
      <c r="AK1071" s="35"/>
      <c r="BR1071" s="6"/>
    </row>
    <row r="1072" spans="1:70" ht="12.75" hidden="1">
      <c r="A1072" s="23"/>
      <c r="B1072" s="23" t="s">
        <v>689</v>
      </c>
      <c r="C1072" s="24" t="s">
        <v>1484</v>
      </c>
      <c r="D1072" s="25" t="s">
        <v>656</v>
      </c>
      <c r="E1072" s="26">
        <v>829.45</v>
      </c>
      <c r="F1072" s="26">
        <v>870.9225</v>
      </c>
      <c r="G1072" s="27">
        <v>958.01475</v>
      </c>
      <c r="H1072" s="27">
        <v>1090.2207855</v>
      </c>
      <c r="I1072" s="28" t="s">
        <v>15</v>
      </c>
      <c r="J1072" s="29">
        <f t="shared" si="1131"/>
        <v>5</v>
      </c>
      <c r="K1072" s="29">
        <f t="shared" si="1132"/>
        <v>10.000000000000014</v>
      </c>
      <c r="L1072" s="30">
        <f t="shared" si="1133"/>
        <v>1062.43835775</v>
      </c>
      <c r="M1072" s="30">
        <f t="shared" si="1134"/>
        <v>1099.800933</v>
      </c>
      <c r="N1072" s="30">
        <f t="shared" si="1135"/>
        <v>970.4689417499999</v>
      </c>
      <c r="O1072" s="31">
        <f t="shared" si="1136"/>
        <v>1130.4574049999999</v>
      </c>
      <c r="P1072" s="31">
        <f t="shared" si="1137"/>
        <v>1207.098585</v>
      </c>
      <c r="Q1072" s="36">
        <f t="shared" si="1138"/>
        <v>1090.2207855</v>
      </c>
      <c r="R1072" s="31">
        <f t="shared" si="1139"/>
        <v>1204.22454075</v>
      </c>
      <c r="S1072" s="31">
        <f t="shared" si="1140"/>
        <v>1319.6653181249999</v>
      </c>
      <c r="T1072" s="45"/>
      <c r="U1072" s="32"/>
      <c r="V1072" s="32"/>
      <c r="W1072" s="20"/>
      <c r="X1072" s="20"/>
      <c r="Y1072" s="20"/>
      <c r="Z1072" s="20"/>
      <c r="AA1072" s="20"/>
      <c r="AB1072" s="21"/>
      <c r="AC1072" s="20"/>
      <c r="AD1072" s="20"/>
      <c r="AE1072" s="18"/>
      <c r="AF1072" s="18"/>
      <c r="AG1072" s="18"/>
      <c r="AH1072" s="18"/>
      <c r="AI1072" s="18"/>
      <c r="AJ1072" s="18"/>
      <c r="AK1072" s="35"/>
      <c r="BR1072" s="6"/>
    </row>
    <row r="1073" spans="1:70" ht="12.75" hidden="1">
      <c r="A1073" s="23"/>
      <c r="B1073" s="23" t="s">
        <v>691</v>
      </c>
      <c r="C1073" s="24" t="s">
        <v>1485</v>
      </c>
      <c r="D1073" s="25" t="s">
        <v>656</v>
      </c>
      <c r="E1073" s="26">
        <v>947.96</v>
      </c>
      <c r="F1073" s="26">
        <v>995.358</v>
      </c>
      <c r="G1073" s="27">
        <v>1094.8938</v>
      </c>
      <c r="H1073" s="27">
        <v>1245.9891444</v>
      </c>
      <c r="I1073" s="28" t="s">
        <v>15</v>
      </c>
      <c r="J1073" s="29">
        <f t="shared" si="1131"/>
        <v>4.999999999999986</v>
      </c>
      <c r="K1073" s="29">
        <f t="shared" si="1132"/>
        <v>10.000000000000014</v>
      </c>
      <c r="L1073" s="30">
        <f t="shared" si="1133"/>
        <v>1214.2372242000001</v>
      </c>
      <c r="M1073" s="30">
        <f t="shared" si="1134"/>
        <v>1256.9380824</v>
      </c>
      <c r="N1073" s="30">
        <f t="shared" si="1135"/>
        <v>1109.1274194</v>
      </c>
      <c r="O1073" s="31">
        <f t="shared" si="1136"/>
        <v>1291.974684</v>
      </c>
      <c r="P1073" s="31">
        <f t="shared" si="1137"/>
        <v>1379.566188</v>
      </c>
      <c r="Q1073" s="36">
        <f t="shared" si="1138"/>
        <v>1245.9891444</v>
      </c>
      <c r="R1073" s="31">
        <f t="shared" si="1139"/>
        <v>1376.2815066</v>
      </c>
      <c r="S1073" s="31">
        <f t="shared" si="1140"/>
        <v>1508.2162095</v>
      </c>
      <c r="T1073" s="45"/>
      <c r="U1073" s="32"/>
      <c r="V1073" s="32"/>
      <c r="W1073" s="20"/>
      <c r="X1073" s="20"/>
      <c r="Y1073" s="20"/>
      <c r="Z1073" s="20"/>
      <c r="AA1073" s="20"/>
      <c r="AB1073" s="21"/>
      <c r="AC1073" s="20"/>
      <c r="AD1073" s="20"/>
      <c r="AE1073" s="18"/>
      <c r="AF1073" s="18"/>
      <c r="AG1073" s="18"/>
      <c r="AH1073" s="18"/>
      <c r="AI1073" s="18"/>
      <c r="AJ1073" s="18"/>
      <c r="AK1073" s="35"/>
      <c r="BR1073" s="6"/>
    </row>
    <row r="1074" spans="1:70" ht="12.75" hidden="1">
      <c r="A1074" s="23"/>
      <c r="B1074" s="23" t="s">
        <v>750</v>
      </c>
      <c r="C1074" s="24" t="s">
        <v>1486</v>
      </c>
      <c r="D1074" s="25" t="s">
        <v>656</v>
      </c>
      <c r="E1074" s="26">
        <v>1066.44</v>
      </c>
      <c r="F1074" s="26">
        <v>1119.762</v>
      </c>
      <c r="G1074" s="27">
        <v>1231.7382</v>
      </c>
      <c r="H1074" s="27">
        <v>1401.7180716</v>
      </c>
      <c r="I1074" s="28" t="s">
        <v>15</v>
      </c>
      <c r="J1074" s="29">
        <f t="shared" si="1131"/>
        <v>4.999999999999986</v>
      </c>
      <c r="K1074" s="29">
        <f t="shared" si="1132"/>
        <v>10.000000000000014</v>
      </c>
      <c r="L1074" s="30">
        <f t="shared" si="1133"/>
        <v>1365.9976638</v>
      </c>
      <c r="M1074" s="30">
        <f t="shared" si="1134"/>
        <v>1414.0354536</v>
      </c>
      <c r="N1074" s="30">
        <f t="shared" si="1135"/>
        <v>1247.7507966</v>
      </c>
      <c r="O1074" s="31">
        <f t="shared" si="1136"/>
        <v>1453.4510759999998</v>
      </c>
      <c r="P1074" s="31">
        <f t="shared" si="1137"/>
        <v>1551.990132</v>
      </c>
      <c r="Q1074" s="36">
        <f t="shared" si="1138"/>
        <v>1401.7180716</v>
      </c>
      <c r="R1074" s="31">
        <f t="shared" si="1139"/>
        <v>1548.2949174</v>
      </c>
      <c r="S1074" s="31">
        <f t="shared" si="1140"/>
        <v>1696.7193705</v>
      </c>
      <c r="T1074" s="45"/>
      <c r="U1074" s="32"/>
      <c r="V1074" s="32"/>
      <c r="W1074" s="20"/>
      <c r="X1074" s="20"/>
      <c r="Y1074" s="20"/>
      <c r="Z1074" s="20"/>
      <c r="AA1074" s="20"/>
      <c r="AB1074" s="21"/>
      <c r="AC1074" s="20"/>
      <c r="AD1074" s="20"/>
      <c r="AE1074" s="18"/>
      <c r="AF1074" s="18"/>
      <c r="AG1074" s="18"/>
      <c r="AH1074" s="18"/>
      <c r="AI1074" s="18"/>
      <c r="AJ1074" s="18"/>
      <c r="AK1074" s="35"/>
      <c r="BR1074" s="6"/>
    </row>
    <row r="1075" spans="1:70" ht="12.75" hidden="1">
      <c r="A1075" s="23"/>
      <c r="B1075" s="23" t="s">
        <v>751</v>
      </c>
      <c r="C1075" s="24" t="s">
        <v>1487</v>
      </c>
      <c r="D1075" s="25" t="s">
        <v>656</v>
      </c>
      <c r="E1075" s="26">
        <v>740.6</v>
      </c>
      <c r="F1075" s="26">
        <v>777.63</v>
      </c>
      <c r="G1075" s="27">
        <v>855.393</v>
      </c>
      <c r="H1075" s="27">
        <v>973.437234</v>
      </c>
      <c r="I1075" s="28" t="s">
        <v>15</v>
      </c>
      <c r="J1075" s="29">
        <f t="shared" si="1131"/>
        <v>5</v>
      </c>
      <c r="K1075" s="29">
        <f t="shared" si="1132"/>
        <v>10.000000000000014</v>
      </c>
      <c r="L1075" s="30">
        <f t="shared" si="1133"/>
        <v>948.630837</v>
      </c>
      <c r="M1075" s="30">
        <f t="shared" si="1134"/>
        <v>981.9911639999999</v>
      </c>
      <c r="N1075" s="30">
        <f t="shared" si="1135"/>
        <v>866.5131089999999</v>
      </c>
      <c r="O1075" s="31">
        <f t="shared" si="1136"/>
        <v>1009.36374</v>
      </c>
      <c r="P1075" s="31">
        <f t="shared" si="1137"/>
        <v>1077.79518</v>
      </c>
      <c r="Q1075" s="36">
        <f t="shared" si="1138"/>
        <v>973.437234</v>
      </c>
      <c r="R1075" s="31">
        <f t="shared" si="1139"/>
        <v>1075.229001</v>
      </c>
      <c r="S1075" s="31">
        <f t="shared" si="1140"/>
        <v>1178.3038575</v>
      </c>
      <c r="T1075" s="45"/>
      <c r="U1075" s="32"/>
      <c r="V1075" s="32"/>
      <c r="W1075" s="20"/>
      <c r="X1075" s="20"/>
      <c r="Y1075" s="20"/>
      <c r="Z1075" s="20"/>
      <c r="AA1075" s="20"/>
      <c r="AB1075" s="21"/>
      <c r="AC1075" s="20"/>
      <c r="AD1075" s="20"/>
      <c r="AE1075" s="18"/>
      <c r="AF1075" s="18"/>
      <c r="AG1075" s="18"/>
      <c r="AH1075" s="18"/>
      <c r="AI1075" s="18"/>
      <c r="AJ1075" s="18"/>
      <c r="AK1075" s="35"/>
      <c r="BR1075" s="6"/>
    </row>
    <row r="1076" spans="1:70" ht="12.75" hidden="1">
      <c r="A1076" s="23"/>
      <c r="B1076" s="23" t="s">
        <v>753</v>
      </c>
      <c r="C1076" s="24" t="s">
        <v>1488</v>
      </c>
      <c r="D1076" s="25" t="s">
        <v>656</v>
      </c>
      <c r="E1076" s="26">
        <v>888.73</v>
      </c>
      <c r="F1076" s="26">
        <v>933.1665</v>
      </c>
      <c r="G1076" s="27">
        <v>1026.48315</v>
      </c>
      <c r="H1076" s="27">
        <v>1168.1378247</v>
      </c>
      <c r="I1076" s="28" t="s">
        <v>15</v>
      </c>
      <c r="J1076" s="29">
        <f t="shared" si="1131"/>
        <v>5</v>
      </c>
      <c r="K1076" s="29">
        <f t="shared" si="1132"/>
        <v>9.999999999999986</v>
      </c>
      <c r="L1076" s="30">
        <f t="shared" si="1133"/>
        <v>1138.36981335</v>
      </c>
      <c r="M1076" s="30">
        <f t="shared" si="1134"/>
        <v>1178.4026562</v>
      </c>
      <c r="N1076" s="30">
        <f t="shared" si="1135"/>
        <v>1039.8274309500002</v>
      </c>
      <c r="O1076" s="31">
        <f t="shared" si="1136"/>
        <v>1211.2501170000003</v>
      </c>
      <c r="P1076" s="31">
        <f t="shared" si="1137"/>
        <v>1293.3687690000002</v>
      </c>
      <c r="Q1076" s="36">
        <f t="shared" si="1138"/>
        <v>1168.1378247</v>
      </c>
      <c r="R1076" s="31">
        <f t="shared" si="1139"/>
        <v>1290.2893195500003</v>
      </c>
      <c r="S1076" s="31">
        <f t="shared" si="1140"/>
        <v>1413.980539125</v>
      </c>
      <c r="T1076" s="45"/>
      <c r="U1076" s="32"/>
      <c r="V1076" s="32"/>
      <c r="W1076" s="20"/>
      <c r="X1076" s="20"/>
      <c r="Y1076" s="20"/>
      <c r="Z1076" s="20"/>
      <c r="AA1076" s="20"/>
      <c r="AB1076" s="21"/>
      <c r="AC1076" s="20"/>
      <c r="AD1076" s="20"/>
      <c r="AE1076" s="18"/>
      <c r="AF1076" s="18"/>
      <c r="AG1076" s="18"/>
      <c r="AH1076" s="18"/>
      <c r="AI1076" s="18"/>
      <c r="AJ1076" s="18"/>
      <c r="AK1076" s="35"/>
      <c r="BR1076" s="6"/>
    </row>
    <row r="1077" spans="1:70" ht="12.75" hidden="1">
      <c r="A1077" s="23"/>
      <c r="B1077" s="23" t="s">
        <v>755</v>
      </c>
      <c r="C1077" s="24" t="s">
        <v>1489</v>
      </c>
      <c r="D1077" s="25" t="s">
        <v>656</v>
      </c>
      <c r="E1077" s="26">
        <v>1007.22</v>
      </c>
      <c r="F1077" s="26">
        <v>1057.581</v>
      </c>
      <c r="G1077" s="27">
        <v>1163.3391</v>
      </c>
      <c r="H1077" s="27">
        <v>1323.8798958</v>
      </c>
      <c r="I1077" s="28" t="s">
        <v>15</v>
      </c>
      <c r="J1077" s="29">
        <f t="shared" si="1131"/>
        <v>4.999999999999986</v>
      </c>
      <c r="K1077" s="29">
        <f t="shared" si="1132"/>
        <v>10.000000000000014</v>
      </c>
      <c r="L1077" s="30">
        <f t="shared" si="1133"/>
        <v>1290.1430618999998</v>
      </c>
      <c r="M1077" s="30">
        <f t="shared" si="1134"/>
        <v>1335.5132867999998</v>
      </c>
      <c r="N1077" s="30">
        <f t="shared" si="1135"/>
        <v>1178.4625082999999</v>
      </c>
      <c r="O1077" s="31">
        <f t="shared" si="1136"/>
        <v>1372.740138</v>
      </c>
      <c r="P1077" s="31">
        <f t="shared" si="1137"/>
        <v>1465.8072659999996</v>
      </c>
      <c r="Q1077" s="36">
        <f t="shared" si="1138"/>
        <v>1323.8798958</v>
      </c>
      <c r="R1077" s="31">
        <f t="shared" si="1139"/>
        <v>1462.3172487000002</v>
      </c>
      <c r="S1077" s="31">
        <f t="shared" si="1140"/>
        <v>1602.49961025</v>
      </c>
      <c r="T1077" s="45"/>
      <c r="U1077" s="32"/>
      <c r="V1077" s="32"/>
      <c r="W1077" s="20"/>
      <c r="X1077" s="20"/>
      <c r="Y1077" s="20"/>
      <c r="Z1077" s="20"/>
      <c r="AA1077" s="20"/>
      <c r="AB1077" s="21"/>
      <c r="AC1077" s="20"/>
      <c r="AD1077" s="20"/>
      <c r="AE1077" s="18"/>
      <c r="AF1077" s="18"/>
      <c r="AG1077" s="18"/>
      <c r="AH1077" s="18"/>
      <c r="AI1077" s="18"/>
      <c r="AJ1077" s="18"/>
      <c r="AK1077" s="35"/>
      <c r="BR1077" s="6"/>
    </row>
    <row r="1078" spans="1:70" ht="12.75" hidden="1">
      <c r="A1078" s="23"/>
      <c r="B1078" s="23" t="s">
        <v>757</v>
      </c>
      <c r="C1078" s="24" t="s">
        <v>1490</v>
      </c>
      <c r="D1078" s="25" t="s">
        <v>656</v>
      </c>
      <c r="E1078" s="26">
        <v>1214.59</v>
      </c>
      <c r="F1078" s="26">
        <v>1275.3195</v>
      </c>
      <c r="G1078" s="27">
        <v>1402.85145</v>
      </c>
      <c r="H1078" s="27">
        <v>1596.4449501000001</v>
      </c>
      <c r="I1078" s="28" t="s">
        <v>15</v>
      </c>
      <c r="J1078" s="29">
        <f t="shared" si="1131"/>
        <v>5</v>
      </c>
      <c r="K1078" s="29">
        <f t="shared" si="1132"/>
        <v>10.000000000000014</v>
      </c>
      <c r="L1078" s="30">
        <f t="shared" si="1133"/>
        <v>1555.7622580500001</v>
      </c>
      <c r="M1078" s="30">
        <f t="shared" si="1134"/>
        <v>1610.4734646</v>
      </c>
      <c r="N1078" s="30">
        <f t="shared" si="1135"/>
        <v>1421.08851885</v>
      </c>
      <c r="O1078" s="31">
        <f t="shared" si="1136"/>
        <v>1655.364711</v>
      </c>
      <c r="P1078" s="31">
        <f t="shared" si="1137"/>
        <v>1767.5928269999997</v>
      </c>
      <c r="Q1078" s="36">
        <f t="shared" si="1138"/>
        <v>1596.4449501000001</v>
      </c>
      <c r="R1078" s="31">
        <f t="shared" si="1139"/>
        <v>1763.38427265</v>
      </c>
      <c r="S1078" s="31">
        <f t="shared" si="1140"/>
        <v>1932.4278723750003</v>
      </c>
      <c r="T1078" s="45"/>
      <c r="U1078" s="32"/>
      <c r="V1078" s="32"/>
      <c r="W1078" s="20"/>
      <c r="X1078" s="20"/>
      <c r="Y1078" s="20"/>
      <c r="Z1078" s="20"/>
      <c r="AA1078" s="20"/>
      <c r="AB1078" s="21"/>
      <c r="AC1078" s="20"/>
      <c r="AD1078" s="20"/>
      <c r="AE1078" s="18"/>
      <c r="AF1078" s="18"/>
      <c r="AG1078" s="18"/>
      <c r="AH1078" s="18"/>
      <c r="AI1078" s="18"/>
      <c r="AJ1078" s="18"/>
      <c r="AK1078" s="35"/>
      <c r="BR1078" s="6"/>
    </row>
    <row r="1079" spans="1:70" ht="12.75" hidden="1">
      <c r="A1079" s="23"/>
      <c r="B1079" s="23" t="s">
        <v>759</v>
      </c>
      <c r="C1079" s="24" t="s">
        <v>1491</v>
      </c>
      <c r="D1079" s="25" t="s">
        <v>656</v>
      </c>
      <c r="E1079" s="26">
        <v>1392.31</v>
      </c>
      <c r="F1079" s="26">
        <v>1461.9255</v>
      </c>
      <c r="G1079" s="27">
        <v>1608.11805</v>
      </c>
      <c r="H1079" s="27">
        <v>1830.0383408999999</v>
      </c>
      <c r="I1079" s="28" t="s">
        <v>15</v>
      </c>
      <c r="J1079" s="29">
        <f t="shared" si="1131"/>
        <v>5</v>
      </c>
      <c r="K1079" s="29">
        <f t="shared" si="1132"/>
        <v>10.000000000000014</v>
      </c>
      <c r="L1079" s="30">
        <f t="shared" si="1133"/>
        <v>1783.4029174500001</v>
      </c>
      <c r="M1079" s="30">
        <f t="shared" si="1134"/>
        <v>1846.1195214</v>
      </c>
      <c r="N1079" s="30">
        <f t="shared" si="1135"/>
        <v>1629.0235846499997</v>
      </c>
      <c r="O1079" s="31">
        <f t="shared" si="1136"/>
        <v>1897.579299</v>
      </c>
      <c r="P1079" s="31">
        <f t="shared" si="1137"/>
        <v>2026.228743</v>
      </c>
      <c r="Q1079" s="36">
        <f t="shared" si="1138"/>
        <v>1830.0383408999999</v>
      </c>
      <c r="R1079" s="31">
        <f t="shared" si="1139"/>
        <v>2021.4043888499998</v>
      </c>
      <c r="S1079" s="31">
        <f t="shared" si="1140"/>
        <v>2215.182613875</v>
      </c>
      <c r="T1079" s="45"/>
      <c r="U1079" s="32"/>
      <c r="V1079" s="32"/>
      <c r="W1079" s="20"/>
      <c r="X1079" s="20"/>
      <c r="Y1079" s="20"/>
      <c r="Z1079" s="20"/>
      <c r="AA1079" s="20"/>
      <c r="AB1079" s="21"/>
      <c r="AC1079" s="20"/>
      <c r="AD1079" s="20"/>
      <c r="AE1079" s="18"/>
      <c r="AF1079" s="18"/>
      <c r="AG1079" s="18"/>
      <c r="AH1079" s="18"/>
      <c r="AI1079" s="18"/>
      <c r="AJ1079" s="18"/>
      <c r="AK1079" s="35"/>
      <c r="BR1079" s="6"/>
    </row>
    <row r="1080" spans="1:70" ht="12.75" hidden="1">
      <c r="A1080" s="23"/>
      <c r="B1080" s="23" t="s">
        <v>761</v>
      </c>
      <c r="C1080" s="24" t="s">
        <v>1492</v>
      </c>
      <c r="D1080" s="25" t="s">
        <v>656</v>
      </c>
      <c r="E1080" s="26">
        <v>947.96</v>
      </c>
      <c r="F1080" s="26">
        <v>995.358</v>
      </c>
      <c r="G1080" s="27">
        <v>1094.8938</v>
      </c>
      <c r="H1080" s="27">
        <v>1245.9891444</v>
      </c>
      <c r="I1080" s="28" t="s">
        <v>15</v>
      </c>
      <c r="J1080" s="29">
        <f t="shared" si="1131"/>
        <v>4.999999999999986</v>
      </c>
      <c r="K1080" s="29">
        <f t="shared" si="1132"/>
        <v>10.000000000000014</v>
      </c>
      <c r="L1080" s="30">
        <f t="shared" si="1133"/>
        <v>1214.2372242000001</v>
      </c>
      <c r="M1080" s="30">
        <f t="shared" si="1134"/>
        <v>1256.9380824</v>
      </c>
      <c r="N1080" s="30">
        <f t="shared" si="1135"/>
        <v>1109.1274194</v>
      </c>
      <c r="O1080" s="31">
        <f t="shared" si="1136"/>
        <v>1291.974684</v>
      </c>
      <c r="P1080" s="31">
        <f t="shared" si="1137"/>
        <v>1379.566188</v>
      </c>
      <c r="Q1080" s="36">
        <f t="shared" si="1138"/>
        <v>1245.9891444</v>
      </c>
      <c r="R1080" s="31">
        <f t="shared" si="1139"/>
        <v>1376.2815066</v>
      </c>
      <c r="S1080" s="31">
        <f t="shared" si="1140"/>
        <v>1508.2162095</v>
      </c>
      <c r="T1080" s="45"/>
      <c r="U1080" s="32"/>
      <c r="V1080" s="32"/>
      <c r="W1080" s="20"/>
      <c r="X1080" s="20"/>
      <c r="Y1080" s="20"/>
      <c r="Z1080" s="20"/>
      <c r="AA1080" s="20"/>
      <c r="AB1080" s="21"/>
      <c r="AC1080" s="20"/>
      <c r="AD1080" s="20"/>
      <c r="AE1080" s="18"/>
      <c r="AF1080" s="18"/>
      <c r="AG1080" s="18"/>
      <c r="AH1080" s="18"/>
      <c r="AI1080" s="18"/>
      <c r="AJ1080" s="18"/>
      <c r="AK1080" s="35"/>
      <c r="BR1080" s="6"/>
    </row>
    <row r="1081" spans="1:70" ht="12.75" hidden="1">
      <c r="A1081" s="23"/>
      <c r="B1081" s="23" t="s">
        <v>763</v>
      </c>
      <c r="C1081" s="24" t="s">
        <v>1493</v>
      </c>
      <c r="D1081" s="25" t="s">
        <v>656</v>
      </c>
      <c r="E1081" s="26">
        <v>1155.36</v>
      </c>
      <c r="F1081" s="26">
        <v>1213.128</v>
      </c>
      <c r="G1081" s="27">
        <v>1334.4408</v>
      </c>
      <c r="H1081" s="27">
        <v>1518.5936304000002</v>
      </c>
      <c r="I1081" s="28" t="s">
        <v>15</v>
      </c>
      <c r="J1081" s="29">
        <f t="shared" si="1131"/>
        <v>5</v>
      </c>
      <c r="K1081" s="29">
        <f t="shared" si="1132"/>
        <v>10.000000000000014</v>
      </c>
      <c r="L1081" s="30">
        <f t="shared" si="1133"/>
        <v>1479.8948472</v>
      </c>
      <c r="M1081" s="30">
        <f t="shared" si="1134"/>
        <v>1531.9380383999999</v>
      </c>
      <c r="N1081" s="30">
        <f t="shared" si="1135"/>
        <v>1351.7885304</v>
      </c>
      <c r="O1081" s="31">
        <f t="shared" si="1136"/>
        <v>1574.640144</v>
      </c>
      <c r="P1081" s="31">
        <f t="shared" si="1137"/>
        <v>1681.3954079999999</v>
      </c>
      <c r="Q1081" s="36">
        <f t="shared" si="1138"/>
        <v>1518.5936304000002</v>
      </c>
      <c r="R1081" s="31">
        <f t="shared" si="1139"/>
        <v>1677.3920856</v>
      </c>
      <c r="S1081" s="31">
        <f t="shared" si="1140"/>
        <v>1838.1922020000002</v>
      </c>
      <c r="T1081" s="45"/>
      <c r="U1081" s="32"/>
      <c r="V1081" s="32"/>
      <c r="W1081" s="20"/>
      <c r="X1081" s="20"/>
      <c r="Y1081" s="20"/>
      <c r="Z1081" s="20"/>
      <c r="AA1081" s="20"/>
      <c r="AB1081" s="21"/>
      <c r="AC1081" s="20"/>
      <c r="AD1081" s="20"/>
      <c r="AE1081" s="18"/>
      <c r="AF1081" s="18"/>
      <c r="AG1081" s="18"/>
      <c r="AH1081" s="18"/>
      <c r="AI1081" s="18"/>
      <c r="AJ1081" s="18"/>
      <c r="AK1081" s="35"/>
      <c r="BR1081" s="6"/>
    </row>
    <row r="1082" spans="1:70" ht="12.75" hidden="1">
      <c r="A1082" s="23"/>
      <c r="B1082" s="23" t="s">
        <v>765</v>
      </c>
      <c r="C1082" s="24" t="s">
        <v>1494</v>
      </c>
      <c r="D1082" s="25" t="s">
        <v>656</v>
      </c>
      <c r="E1082" s="26">
        <v>1333.08</v>
      </c>
      <c r="F1082" s="26">
        <v>1399.734</v>
      </c>
      <c r="G1082" s="27">
        <v>1539.7074</v>
      </c>
      <c r="H1082" s="27">
        <v>1752.1870212</v>
      </c>
      <c r="I1082" s="28" t="s">
        <v>15</v>
      </c>
      <c r="J1082" s="29">
        <f t="shared" si="1131"/>
        <v>5</v>
      </c>
      <c r="K1082" s="29">
        <f t="shared" si="1132"/>
        <v>10.000000000000014</v>
      </c>
      <c r="L1082" s="30">
        <f t="shared" si="1133"/>
        <v>1707.5355066</v>
      </c>
      <c r="M1082" s="30">
        <f t="shared" si="1134"/>
        <v>1767.5840951999999</v>
      </c>
      <c r="N1082" s="30">
        <f t="shared" si="1135"/>
        <v>1559.7235961999997</v>
      </c>
      <c r="O1082" s="31">
        <f t="shared" si="1136"/>
        <v>1816.8547319999998</v>
      </c>
      <c r="P1082" s="31">
        <f t="shared" si="1137"/>
        <v>1940.0313239999998</v>
      </c>
      <c r="Q1082" s="36">
        <f t="shared" si="1138"/>
        <v>1752.1870212</v>
      </c>
      <c r="R1082" s="31">
        <f t="shared" si="1139"/>
        <v>1935.4122017999998</v>
      </c>
      <c r="S1082" s="31">
        <f t="shared" si="1140"/>
        <v>2120.9469435</v>
      </c>
      <c r="T1082" s="45"/>
      <c r="U1082" s="32"/>
      <c r="V1082" s="32"/>
      <c r="W1082" s="20"/>
      <c r="X1082" s="20"/>
      <c r="Y1082" s="20"/>
      <c r="Z1082" s="20"/>
      <c r="AA1082" s="20"/>
      <c r="AB1082" s="21"/>
      <c r="AC1082" s="20"/>
      <c r="AD1082" s="20"/>
      <c r="AE1082" s="18"/>
      <c r="AF1082" s="18"/>
      <c r="AG1082" s="18"/>
      <c r="AH1082" s="18"/>
      <c r="AI1082" s="18"/>
      <c r="AJ1082" s="18"/>
      <c r="AK1082" s="35"/>
      <c r="BR1082" s="6"/>
    </row>
    <row r="1083" spans="1:70" ht="12.75" hidden="1">
      <c r="A1083" s="23"/>
      <c r="B1083" s="23" t="s">
        <v>767</v>
      </c>
      <c r="C1083" s="24" t="s">
        <v>1495</v>
      </c>
      <c r="D1083" s="25" t="s">
        <v>656</v>
      </c>
      <c r="E1083" s="26">
        <v>1540.45</v>
      </c>
      <c r="F1083" s="26">
        <v>1617.4725</v>
      </c>
      <c r="G1083" s="27">
        <v>1779.21975</v>
      </c>
      <c r="H1083" s="27">
        <v>2024.7520755000003</v>
      </c>
      <c r="I1083" s="28" t="s">
        <v>15</v>
      </c>
      <c r="J1083" s="29">
        <f t="shared" si="1131"/>
        <v>5</v>
      </c>
      <c r="K1083" s="29">
        <f t="shared" si="1132"/>
        <v>9.999999999999986</v>
      </c>
      <c r="L1083" s="30">
        <f t="shared" si="1133"/>
        <v>1973.1547027499998</v>
      </c>
      <c r="M1083" s="30">
        <f t="shared" si="1134"/>
        <v>2042.5442729999997</v>
      </c>
      <c r="N1083" s="30">
        <f t="shared" si="1135"/>
        <v>1802.34960675</v>
      </c>
      <c r="O1083" s="31">
        <f t="shared" si="1136"/>
        <v>2099.4793050000003</v>
      </c>
      <c r="P1083" s="31">
        <f t="shared" si="1137"/>
        <v>2241.816885</v>
      </c>
      <c r="Q1083" s="36">
        <f t="shared" si="1138"/>
        <v>2024.7520755000003</v>
      </c>
      <c r="R1083" s="31">
        <f t="shared" si="1139"/>
        <v>2236.4792257500003</v>
      </c>
      <c r="S1083" s="31">
        <f t="shared" si="1140"/>
        <v>2450.875205625</v>
      </c>
      <c r="T1083" s="45"/>
      <c r="U1083" s="32"/>
      <c r="V1083" s="32"/>
      <c r="W1083" s="20"/>
      <c r="X1083" s="20"/>
      <c r="Y1083" s="20"/>
      <c r="Z1083" s="20"/>
      <c r="AA1083" s="20"/>
      <c r="AB1083" s="21"/>
      <c r="AC1083" s="20"/>
      <c r="AD1083" s="20"/>
      <c r="AE1083" s="18"/>
      <c r="AF1083" s="18"/>
      <c r="AG1083" s="18"/>
      <c r="AH1083" s="18"/>
      <c r="AI1083" s="18"/>
      <c r="AJ1083" s="18"/>
      <c r="AK1083" s="35"/>
      <c r="BR1083" s="6"/>
    </row>
    <row r="1084" spans="1:70" ht="12.75" hidden="1">
      <c r="A1084" s="23"/>
      <c r="B1084" s="23" t="s">
        <v>769</v>
      </c>
      <c r="C1084" s="24" t="s">
        <v>1496</v>
      </c>
      <c r="D1084" s="25" t="s">
        <v>656</v>
      </c>
      <c r="E1084" s="26">
        <v>1688.58</v>
      </c>
      <c r="F1084" s="26">
        <v>1773.009</v>
      </c>
      <c r="G1084" s="27">
        <v>1950.3099</v>
      </c>
      <c r="H1084" s="27">
        <v>2219.4526662</v>
      </c>
      <c r="I1084" s="28" t="s">
        <v>15</v>
      </c>
      <c r="J1084" s="29">
        <f t="shared" si="1131"/>
        <v>5</v>
      </c>
      <c r="K1084" s="29">
        <f t="shared" si="1132"/>
        <v>9.999999999999986</v>
      </c>
      <c r="L1084" s="30">
        <f t="shared" si="1133"/>
        <v>2162.8936791</v>
      </c>
      <c r="M1084" s="30">
        <f t="shared" si="1134"/>
        <v>2238.9557652</v>
      </c>
      <c r="N1084" s="30">
        <f t="shared" si="1135"/>
        <v>1975.6639287</v>
      </c>
      <c r="O1084" s="31">
        <f t="shared" si="1136"/>
        <v>2301.3656820000006</v>
      </c>
      <c r="P1084" s="31">
        <f t="shared" si="1137"/>
        <v>2457.3904740000003</v>
      </c>
      <c r="Q1084" s="36">
        <f t="shared" si="1138"/>
        <v>2219.4526662</v>
      </c>
      <c r="R1084" s="31">
        <f t="shared" si="1139"/>
        <v>2451.5395443</v>
      </c>
      <c r="S1084" s="31">
        <f t="shared" si="1140"/>
        <v>2686.5518872499997</v>
      </c>
      <c r="T1084" s="45"/>
      <c r="U1084" s="32"/>
      <c r="V1084" s="32"/>
      <c r="W1084" s="20"/>
      <c r="X1084" s="20"/>
      <c r="Y1084" s="20"/>
      <c r="Z1084" s="20"/>
      <c r="AA1084" s="20"/>
      <c r="AB1084" s="21"/>
      <c r="AC1084" s="20"/>
      <c r="AD1084" s="20"/>
      <c r="AE1084" s="18"/>
      <c r="AF1084" s="18"/>
      <c r="AG1084" s="18"/>
      <c r="AH1084" s="18"/>
      <c r="AI1084" s="18"/>
      <c r="AJ1084" s="18"/>
      <c r="AK1084" s="35"/>
      <c r="BR1084" s="6"/>
    </row>
    <row r="1085" spans="1:70" ht="12.75" hidden="1">
      <c r="A1085" s="23"/>
      <c r="B1085" s="23" t="s">
        <v>771</v>
      </c>
      <c r="C1085" s="24" t="s">
        <v>1497</v>
      </c>
      <c r="D1085" s="25" t="s">
        <v>656</v>
      </c>
      <c r="E1085" s="26">
        <v>1184.94</v>
      </c>
      <c r="F1085" s="26">
        <v>1244.187</v>
      </c>
      <c r="G1085" s="27">
        <v>1368.6057</v>
      </c>
      <c r="H1085" s="27">
        <v>1557.4732866</v>
      </c>
      <c r="I1085" s="28" t="s">
        <v>15</v>
      </c>
      <c r="J1085" s="29">
        <f t="shared" si="1131"/>
        <v>4.999999999999986</v>
      </c>
      <c r="K1085" s="29">
        <f t="shared" si="1132"/>
        <v>10.000000000000014</v>
      </c>
      <c r="L1085" s="30">
        <f t="shared" si="1133"/>
        <v>1517.7837213</v>
      </c>
      <c r="M1085" s="30">
        <f t="shared" si="1134"/>
        <v>1571.1593436</v>
      </c>
      <c r="N1085" s="30">
        <f t="shared" si="1135"/>
        <v>1386.3975741</v>
      </c>
      <c r="O1085" s="31">
        <f t="shared" si="1136"/>
        <v>1614.9547260000002</v>
      </c>
      <c r="P1085" s="31">
        <f t="shared" si="1137"/>
        <v>1724.4431819999998</v>
      </c>
      <c r="Q1085" s="36">
        <f t="shared" si="1138"/>
        <v>1557.4732866</v>
      </c>
      <c r="R1085" s="31">
        <f t="shared" si="1139"/>
        <v>1720.3373649</v>
      </c>
      <c r="S1085" s="31">
        <f t="shared" si="1140"/>
        <v>1885.25435175</v>
      </c>
      <c r="T1085" s="45"/>
      <c r="U1085" s="32"/>
      <c r="V1085" s="32"/>
      <c r="W1085" s="20"/>
      <c r="X1085" s="20"/>
      <c r="Y1085" s="20"/>
      <c r="Z1085" s="20"/>
      <c r="AA1085" s="20"/>
      <c r="AB1085" s="21"/>
      <c r="AC1085" s="20"/>
      <c r="AD1085" s="20"/>
      <c r="AE1085" s="18"/>
      <c r="AF1085" s="18"/>
      <c r="AG1085" s="18"/>
      <c r="AH1085" s="18"/>
      <c r="AI1085" s="18"/>
      <c r="AJ1085" s="18"/>
      <c r="AK1085" s="35"/>
      <c r="BR1085" s="6"/>
    </row>
    <row r="1086" spans="1:70" ht="12.75" hidden="1">
      <c r="A1086" s="23"/>
      <c r="B1086" s="23" t="s">
        <v>773</v>
      </c>
      <c r="C1086" s="24" t="s">
        <v>1498</v>
      </c>
      <c r="D1086" s="25" t="s">
        <v>656</v>
      </c>
      <c r="E1086" s="26">
        <v>1392.31</v>
      </c>
      <c r="F1086" s="26">
        <v>1461.9255</v>
      </c>
      <c r="G1086" s="27">
        <v>1608.11805</v>
      </c>
      <c r="H1086" s="27">
        <v>1830.0383408999999</v>
      </c>
      <c r="I1086" s="28" t="s">
        <v>15</v>
      </c>
      <c r="J1086" s="29">
        <f t="shared" si="1131"/>
        <v>5</v>
      </c>
      <c r="K1086" s="29">
        <f t="shared" si="1132"/>
        <v>10.000000000000014</v>
      </c>
      <c r="L1086" s="30">
        <f t="shared" si="1133"/>
        <v>1783.4029174500001</v>
      </c>
      <c r="M1086" s="30">
        <f t="shared" si="1134"/>
        <v>1846.1195214</v>
      </c>
      <c r="N1086" s="30">
        <f t="shared" si="1135"/>
        <v>1629.0235846499997</v>
      </c>
      <c r="O1086" s="31">
        <f t="shared" si="1136"/>
        <v>1897.579299</v>
      </c>
      <c r="P1086" s="31">
        <f t="shared" si="1137"/>
        <v>2026.228743</v>
      </c>
      <c r="Q1086" s="36">
        <f t="shared" si="1138"/>
        <v>1830.0383408999999</v>
      </c>
      <c r="R1086" s="31">
        <f t="shared" si="1139"/>
        <v>2021.4043888499998</v>
      </c>
      <c r="S1086" s="31">
        <f t="shared" si="1140"/>
        <v>2215.182613875</v>
      </c>
      <c r="T1086" s="45"/>
      <c r="U1086" s="32"/>
      <c r="V1086" s="32"/>
      <c r="W1086" s="20"/>
      <c r="X1086" s="20"/>
      <c r="Y1086" s="20"/>
      <c r="Z1086" s="20"/>
      <c r="AA1086" s="20"/>
      <c r="AB1086" s="21"/>
      <c r="AC1086" s="20"/>
      <c r="AD1086" s="20"/>
      <c r="AE1086" s="18"/>
      <c r="AF1086" s="18"/>
      <c r="AG1086" s="18"/>
      <c r="AH1086" s="18"/>
      <c r="AI1086" s="18"/>
      <c r="AJ1086" s="18"/>
      <c r="AK1086" s="35"/>
      <c r="BR1086" s="6"/>
    </row>
    <row r="1087" spans="1:70" ht="12.75" hidden="1">
      <c r="A1087" s="23"/>
      <c r="B1087" s="23" t="s">
        <v>775</v>
      </c>
      <c r="C1087" s="24" t="s">
        <v>1499</v>
      </c>
      <c r="D1087" s="25" t="s">
        <v>656</v>
      </c>
      <c r="E1087" s="26">
        <v>1570.06</v>
      </c>
      <c r="F1087" s="26">
        <v>1648.563</v>
      </c>
      <c r="G1087" s="27">
        <v>1813.4193</v>
      </c>
      <c r="H1087" s="27">
        <v>2063.6711634000003</v>
      </c>
      <c r="I1087" s="28" t="s">
        <v>15</v>
      </c>
      <c r="J1087" s="29">
        <f t="shared" si="1131"/>
        <v>5</v>
      </c>
      <c r="K1087" s="29">
        <f t="shared" si="1132"/>
        <v>9.999999999999986</v>
      </c>
      <c r="L1087" s="30">
        <f t="shared" si="1133"/>
        <v>2011.0820037</v>
      </c>
      <c r="M1087" s="30">
        <f t="shared" si="1134"/>
        <v>2081.8053563999997</v>
      </c>
      <c r="N1087" s="30">
        <f t="shared" si="1135"/>
        <v>1836.9937509000001</v>
      </c>
      <c r="O1087" s="31">
        <f t="shared" si="1136"/>
        <v>2139.8347740000004</v>
      </c>
      <c r="P1087" s="31">
        <f t="shared" si="1137"/>
        <v>2284.9083180000002</v>
      </c>
      <c r="Q1087" s="36">
        <f t="shared" si="1138"/>
        <v>2063.6711634000003</v>
      </c>
      <c r="R1087" s="31">
        <f t="shared" si="1139"/>
        <v>2279.4680601000005</v>
      </c>
      <c r="S1087" s="31">
        <f t="shared" si="1140"/>
        <v>2497.9850857500005</v>
      </c>
      <c r="T1087" s="45"/>
      <c r="U1087" s="32"/>
      <c r="V1087" s="32"/>
      <c r="W1087" s="20"/>
      <c r="X1087" s="20"/>
      <c r="Y1087" s="20"/>
      <c r="Z1087" s="20"/>
      <c r="AA1087" s="20"/>
      <c r="AB1087" s="21"/>
      <c r="AC1087" s="20"/>
      <c r="AD1087" s="20"/>
      <c r="AE1087" s="18"/>
      <c r="AF1087" s="18"/>
      <c r="AG1087" s="18"/>
      <c r="AH1087" s="18"/>
      <c r="AI1087" s="18"/>
      <c r="AJ1087" s="18"/>
      <c r="AK1087" s="35"/>
      <c r="BR1087" s="6"/>
    </row>
    <row r="1088" spans="1:70" ht="12.75" hidden="1">
      <c r="A1088" s="23"/>
      <c r="B1088" s="23" t="s">
        <v>777</v>
      </c>
      <c r="C1088" s="24" t="s">
        <v>1500</v>
      </c>
      <c r="D1088" s="25" t="s">
        <v>656</v>
      </c>
      <c r="E1088" s="26">
        <v>1688.58</v>
      </c>
      <c r="F1088" s="26">
        <v>1773.009</v>
      </c>
      <c r="G1088" s="27">
        <v>1950.3099</v>
      </c>
      <c r="H1088" s="27">
        <v>2219.4526662</v>
      </c>
      <c r="I1088" s="28" t="s">
        <v>15</v>
      </c>
      <c r="J1088" s="29">
        <f t="shared" si="1131"/>
        <v>5</v>
      </c>
      <c r="K1088" s="29">
        <f t="shared" si="1132"/>
        <v>9.999999999999986</v>
      </c>
      <c r="L1088" s="30">
        <f t="shared" si="1133"/>
        <v>2162.8936791</v>
      </c>
      <c r="M1088" s="30">
        <f t="shared" si="1134"/>
        <v>2238.9557652</v>
      </c>
      <c r="N1088" s="30">
        <f t="shared" si="1135"/>
        <v>1975.6639287</v>
      </c>
      <c r="O1088" s="31">
        <f t="shared" si="1136"/>
        <v>2301.3656820000006</v>
      </c>
      <c r="P1088" s="31">
        <f t="shared" si="1137"/>
        <v>2457.3904740000003</v>
      </c>
      <c r="Q1088" s="36">
        <f t="shared" si="1138"/>
        <v>2219.4526662</v>
      </c>
      <c r="R1088" s="31">
        <f t="shared" si="1139"/>
        <v>2451.5395443</v>
      </c>
      <c r="S1088" s="31">
        <f t="shared" si="1140"/>
        <v>2686.5518872499997</v>
      </c>
      <c r="T1088" s="45"/>
      <c r="U1088" s="32"/>
      <c r="V1088" s="32"/>
      <c r="W1088" s="20"/>
      <c r="X1088" s="20"/>
      <c r="Y1088" s="20"/>
      <c r="Z1088" s="20"/>
      <c r="AA1088" s="20"/>
      <c r="AB1088" s="21"/>
      <c r="AC1088" s="20"/>
      <c r="AD1088" s="20"/>
      <c r="AE1088" s="18"/>
      <c r="AF1088" s="18"/>
      <c r="AG1088" s="18"/>
      <c r="AH1088" s="18"/>
      <c r="AI1088" s="18"/>
      <c r="AJ1088" s="18"/>
      <c r="AK1088" s="35"/>
      <c r="BR1088" s="6"/>
    </row>
    <row r="1089" spans="1:70" ht="12.75" hidden="1">
      <c r="A1089" s="23"/>
      <c r="B1089" s="23" t="s">
        <v>779</v>
      </c>
      <c r="C1089" s="24" t="s">
        <v>1501</v>
      </c>
      <c r="D1089" s="25" t="s">
        <v>656</v>
      </c>
      <c r="E1089" s="26">
        <v>1866.3</v>
      </c>
      <c r="F1089" s="26">
        <v>1959.615</v>
      </c>
      <c r="G1089" s="27">
        <v>2155.5765</v>
      </c>
      <c r="H1089" s="27">
        <v>2453.046057</v>
      </c>
      <c r="I1089" s="28" t="s">
        <v>15</v>
      </c>
      <c r="J1089" s="29">
        <f t="shared" si="1131"/>
        <v>5</v>
      </c>
      <c r="K1089" s="29">
        <f t="shared" si="1132"/>
        <v>10.000000000000014</v>
      </c>
      <c r="L1089" s="30">
        <f t="shared" si="1133"/>
        <v>2390.5343385</v>
      </c>
      <c r="M1089" s="30">
        <f t="shared" si="1134"/>
        <v>2474.601822</v>
      </c>
      <c r="N1089" s="30">
        <f t="shared" si="1135"/>
        <v>2183.5989944999997</v>
      </c>
      <c r="O1089" s="31">
        <f t="shared" si="1136"/>
        <v>2543.58027</v>
      </c>
      <c r="P1089" s="31">
        <f t="shared" si="1137"/>
        <v>2716.0263899999995</v>
      </c>
      <c r="Q1089" s="36">
        <f t="shared" si="1138"/>
        <v>2453.046057</v>
      </c>
      <c r="R1089" s="31">
        <f t="shared" si="1139"/>
        <v>2709.5596605</v>
      </c>
      <c r="S1089" s="31">
        <f t="shared" si="1140"/>
        <v>2969.30662875</v>
      </c>
      <c r="T1089" s="45"/>
      <c r="U1089" s="32"/>
      <c r="V1089" s="32"/>
      <c r="W1089" s="20"/>
      <c r="X1089" s="20"/>
      <c r="Y1089" s="20"/>
      <c r="Z1089" s="20"/>
      <c r="AA1089" s="20"/>
      <c r="AB1089" s="21"/>
      <c r="AC1089" s="20"/>
      <c r="AD1089" s="20"/>
      <c r="AE1089" s="18"/>
      <c r="AF1089" s="18"/>
      <c r="AG1089" s="18"/>
      <c r="AH1089" s="18"/>
      <c r="AI1089" s="18"/>
      <c r="AJ1089" s="18"/>
      <c r="AK1089" s="35"/>
      <c r="BR1089" s="6"/>
    </row>
    <row r="1090" spans="1:70" ht="12.75" hidden="1">
      <c r="A1090" s="23"/>
      <c r="B1090" s="23" t="s">
        <v>781</v>
      </c>
      <c r="C1090" s="24" t="s">
        <v>1502</v>
      </c>
      <c r="D1090" s="25" t="s">
        <v>656</v>
      </c>
      <c r="E1090" s="26">
        <v>1362.69</v>
      </c>
      <c r="F1090" s="26">
        <v>1430.8245</v>
      </c>
      <c r="G1090" s="27">
        <v>1573.90695</v>
      </c>
      <c r="H1090" s="27">
        <v>1791.1061091000001</v>
      </c>
      <c r="I1090" s="28" t="s">
        <v>15</v>
      </c>
      <c r="J1090" s="29">
        <f t="shared" si="1131"/>
        <v>4.999999999999986</v>
      </c>
      <c r="K1090" s="29">
        <f t="shared" si="1132"/>
        <v>10.000000000000014</v>
      </c>
      <c r="L1090" s="30">
        <f t="shared" si="1133"/>
        <v>1745.46280755</v>
      </c>
      <c r="M1090" s="30">
        <f t="shared" si="1134"/>
        <v>1806.8451785999998</v>
      </c>
      <c r="N1090" s="30">
        <f t="shared" si="1135"/>
        <v>1594.36774035</v>
      </c>
      <c r="O1090" s="31">
        <f t="shared" si="1136"/>
        <v>1857.2102009999999</v>
      </c>
      <c r="P1090" s="31">
        <f t="shared" si="1137"/>
        <v>1983.122757</v>
      </c>
      <c r="Q1090" s="36">
        <f t="shared" si="1138"/>
        <v>1791.1061091000001</v>
      </c>
      <c r="R1090" s="31">
        <f t="shared" si="1139"/>
        <v>1978.40103615</v>
      </c>
      <c r="S1090" s="31">
        <f t="shared" si="1140"/>
        <v>2168.0568236249997</v>
      </c>
      <c r="T1090" s="45"/>
      <c r="U1090" s="32"/>
      <c r="V1090" s="32"/>
      <c r="W1090" s="20"/>
      <c r="X1090" s="20"/>
      <c r="Y1090" s="20"/>
      <c r="Z1090" s="20"/>
      <c r="AA1090" s="20"/>
      <c r="AB1090" s="21"/>
      <c r="AC1090" s="20"/>
      <c r="AD1090" s="20"/>
      <c r="AE1090" s="18"/>
      <c r="AF1090" s="18"/>
      <c r="AG1090" s="18"/>
      <c r="AH1090" s="18"/>
      <c r="AI1090" s="18"/>
      <c r="AJ1090" s="18"/>
      <c r="AK1090" s="35"/>
      <c r="BR1090" s="6"/>
    </row>
    <row r="1091" spans="1:70" ht="12.75" hidden="1">
      <c r="A1091" s="23"/>
      <c r="B1091" s="23" t="s">
        <v>783</v>
      </c>
      <c r="C1091" s="24" t="s">
        <v>1503</v>
      </c>
      <c r="D1091" s="25" t="s">
        <v>656</v>
      </c>
      <c r="E1091" s="26">
        <v>1481.2</v>
      </c>
      <c r="F1091" s="26">
        <v>1555.26</v>
      </c>
      <c r="G1091" s="27">
        <v>1710.786</v>
      </c>
      <c r="H1091" s="27">
        <v>1946.874468</v>
      </c>
      <c r="I1091" s="28" t="s">
        <v>15</v>
      </c>
      <c r="J1091" s="29">
        <f t="shared" si="1131"/>
        <v>5</v>
      </c>
      <c r="K1091" s="29">
        <f t="shared" si="1132"/>
        <v>10.000000000000014</v>
      </c>
      <c r="L1091" s="30">
        <f t="shared" si="1133"/>
        <v>1897.261674</v>
      </c>
      <c r="M1091" s="30">
        <f t="shared" si="1134"/>
        <v>1963.9823279999998</v>
      </c>
      <c r="N1091" s="30">
        <f t="shared" si="1135"/>
        <v>1733.0262179999997</v>
      </c>
      <c r="O1091" s="31">
        <f t="shared" si="1136"/>
        <v>2018.72748</v>
      </c>
      <c r="P1091" s="31">
        <f t="shared" si="1137"/>
        <v>2155.59036</v>
      </c>
      <c r="Q1091" s="36">
        <f t="shared" si="1138"/>
        <v>1946.874468</v>
      </c>
      <c r="R1091" s="31">
        <f t="shared" si="1139"/>
        <v>2150.458002</v>
      </c>
      <c r="S1091" s="31">
        <f t="shared" si="1140"/>
        <v>2356.607715</v>
      </c>
      <c r="T1091" s="45"/>
      <c r="U1091" s="32"/>
      <c r="V1091" s="32"/>
      <c r="W1091" s="20"/>
      <c r="X1091" s="20"/>
      <c r="Y1091" s="20"/>
      <c r="Z1091" s="20"/>
      <c r="AA1091" s="20"/>
      <c r="AB1091" s="21"/>
      <c r="AC1091" s="20"/>
      <c r="AD1091" s="20"/>
      <c r="AE1091" s="18"/>
      <c r="AF1091" s="18"/>
      <c r="AG1091" s="18"/>
      <c r="AH1091" s="18"/>
      <c r="AI1091" s="18"/>
      <c r="AJ1091" s="18"/>
      <c r="AK1091" s="35"/>
      <c r="BR1091" s="6"/>
    </row>
    <row r="1092" spans="1:70" ht="12.75" hidden="1">
      <c r="A1092" s="23"/>
      <c r="B1092" s="23" t="s">
        <v>785</v>
      </c>
      <c r="C1092" s="24" t="s">
        <v>1504</v>
      </c>
      <c r="D1092" s="25" t="s">
        <v>656</v>
      </c>
      <c r="E1092" s="26">
        <v>1658.95</v>
      </c>
      <c r="F1092" s="26">
        <v>1741.8975</v>
      </c>
      <c r="G1092" s="27">
        <v>1916.08725</v>
      </c>
      <c r="H1092" s="27">
        <v>2180.5072904999997</v>
      </c>
      <c r="I1092" s="28" t="s">
        <v>15</v>
      </c>
      <c r="J1092" s="29">
        <f t="shared" si="1131"/>
        <v>5</v>
      </c>
      <c r="K1092" s="29">
        <f t="shared" si="1132"/>
        <v>10.000000000000014</v>
      </c>
      <c r="L1092" s="30">
        <f t="shared" si="1133"/>
        <v>2124.94076025</v>
      </c>
      <c r="M1092" s="30">
        <f t="shared" si="1134"/>
        <v>2199.668163</v>
      </c>
      <c r="N1092" s="30">
        <f t="shared" si="1135"/>
        <v>1940.99638425</v>
      </c>
      <c r="O1092" s="31">
        <f t="shared" si="1136"/>
        <v>2260.982955</v>
      </c>
      <c r="P1092" s="31">
        <f t="shared" si="1137"/>
        <v>2414.269935</v>
      </c>
      <c r="Q1092" s="36">
        <f t="shared" si="1138"/>
        <v>2180.5072904999997</v>
      </c>
      <c r="R1092" s="31">
        <f t="shared" si="1139"/>
        <v>2408.52167325</v>
      </c>
      <c r="S1092" s="31">
        <f t="shared" si="1140"/>
        <v>2639.410186875</v>
      </c>
      <c r="T1092" s="45"/>
      <c r="U1092" s="32"/>
      <c r="V1092" s="32"/>
      <c r="W1092" s="20"/>
      <c r="X1092" s="20"/>
      <c r="Y1092" s="20"/>
      <c r="Z1092" s="20"/>
      <c r="AA1092" s="20"/>
      <c r="AB1092" s="21"/>
      <c r="AC1092" s="20"/>
      <c r="AD1092" s="20"/>
      <c r="AE1092" s="18"/>
      <c r="AF1092" s="18"/>
      <c r="AG1092" s="18"/>
      <c r="AH1092" s="18"/>
      <c r="AI1092" s="18"/>
      <c r="AJ1092" s="18"/>
      <c r="AK1092" s="35"/>
      <c r="BR1092" s="6"/>
    </row>
    <row r="1093" spans="1:70" ht="12.75" hidden="1">
      <c r="A1093" s="23"/>
      <c r="B1093" s="23" t="s">
        <v>787</v>
      </c>
      <c r="C1093" s="24" t="s">
        <v>1505</v>
      </c>
      <c r="D1093" s="25" t="s">
        <v>656</v>
      </c>
      <c r="E1093" s="26">
        <v>1836.67</v>
      </c>
      <c r="F1093" s="26">
        <v>1928.5035</v>
      </c>
      <c r="G1093" s="27">
        <v>2121.35385</v>
      </c>
      <c r="H1093" s="27">
        <v>2414.1006813</v>
      </c>
      <c r="I1093" s="28" t="s">
        <v>15</v>
      </c>
      <c r="J1093" s="29">
        <f t="shared" si="1131"/>
        <v>5</v>
      </c>
      <c r="K1093" s="29">
        <f t="shared" si="1132"/>
        <v>9.999999999999986</v>
      </c>
      <c r="L1093" s="30">
        <f t="shared" si="1133"/>
        <v>2352.58141965</v>
      </c>
      <c r="M1093" s="30">
        <f t="shared" si="1134"/>
        <v>2435.3142197999996</v>
      </c>
      <c r="N1093" s="30">
        <f t="shared" si="1135"/>
        <v>2148.9314500500004</v>
      </c>
      <c r="O1093" s="31">
        <f t="shared" si="1136"/>
        <v>2503.197543</v>
      </c>
      <c r="P1093" s="31">
        <f t="shared" si="1137"/>
        <v>2672.9058510000004</v>
      </c>
      <c r="Q1093" s="36">
        <f t="shared" si="1138"/>
        <v>2414.1006813</v>
      </c>
      <c r="R1093" s="31">
        <f t="shared" si="1139"/>
        <v>2666.5417894500006</v>
      </c>
      <c r="S1093" s="31">
        <f t="shared" si="1140"/>
        <v>2922.1649283750003</v>
      </c>
      <c r="T1093" s="45"/>
      <c r="U1093" s="32"/>
      <c r="V1093" s="32"/>
      <c r="W1093" s="20"/>
      <c r="X1093" s="20"/>
      <c r="Y1093" s="20"/>
      <c r="Z1093" s="20"/>
      <c r="AA1093" s="20"/>
      <c r="AB1093" s="21"/>
      <c r="AC1093" s="20"/>
      <c r="AD1093" s="20"/>
      <c r="AE1093" s="18"/>
      <c r="AF1093" s="18"/>
      <c r="AG1093" s="18"/>
      <c r="AH1093" s="18"/>
      <c r="AI1093" s="18"/>
      <c r="AJ1093" s="18"/>
      <c r="AK1093" s="35"/>
      <c r="BR1093" s="6"/>
    </row>
    <row r="1094" spans="1:70" ht="12.75" hidden="1">
      <c r="A1094" s="23"/>
      <c r="B1094" s="23" t="s">
        <v>789</v>
      </c>
      <c r="C1094" s="24" t="s">
        <v>1506</v>
      </c>
      <c r="D1094" s="25" t="s">
        <v>656</v>
      </c>
      <c r="E1094" s="26">
        <v>2014.42</v>
      </c>
      <c r="F1094" s="26">
        <v>2115.141</v>
      </c>
      <c r="G1094" s="27">
        <v>2326.6551</v>
      </c>
      <c r="H1094" s="27">
        <v>2647.7335038</v>
      </c>
      <c r="I1094" s="28" t="s">
        <v>15</v>
      </c>
      <c r="J1094" s="29">
        <f t="shared" si="1131"/>
        <v>5</v>
      </c>
      <c r="K1094" s="29">
        <f t="shared" si="1132"/>
        <v>9.999999999999986</v>
      </c>
      <c r="L1094" s="30">
        <f t="shared" si="1133"/>
        <v>2580.2605058999998</v>
      </c>
      <c r="M1094" s="30">
        <f t="shared" si="1134"/>
        <v>2671.0000548</v>
      </c>
      <c r="N1094" s="30">
        <f t="shared" si="1135"/>
        <v>2356.9016163</v>
      </c>
      <c r="O1094" s="31">
        <f t="shared" si="1136"/>
        <v>2745.453018</v>
      </c>
      <c r="P1094" s="31">
        <f t="shared" si="1137"/>
        <v>2931.5854260000006</v>
      </c>
      <c r="Q1094" s="36">
        <f t="shared" si="1138"/>
        <v>2647.7335038</v>
      </c>
      <c r="R1094" s="31">
        <f t="shared" si="1139"/>
        <v>2924.6054607000005</v>
      </c>
      <c r="S1094" s="31">
        <f t="shared" si="1140"/>
        <v>3204.96740025</v>
      </c>
      <c r="T1094" s="45"/>
      <c r="U1094" s="32"/>
      <c r="V1094" s="32"/>
      <c r="W1094" s="20"/>
      <c r="X1094" s="20"/>
      <c r="Y1094" s="20"/>
      <c r="Z1094" s="20"/>
      <c r="AA1094" s="20"/>
      <c r="AB1094" s="21"/>
      <c r="AC1094" s="20"/>
      <c r="AD1094" s="20"/>
      <c r="AE1094" s="18"/>
      <c r="AF1094" s="18"/>
      <c r="AG1094" s="18"/>
      <c r="AH1094" s="18"/>
      <c r="AI1094" s="18"/>
      <c r="AJ1094" s="18"/>
      <c r="AK1094" s="35"/>
      <c r="BR1094" s="6"/>
    </row>
    <row r="1095" spans="1:70" ht="12.75" hidden="1">
      <c r="A1095" s="23"/>
      <c r="B1095" s="23" t="s">
        <v>791</v>
      </c>
      <c r="C1095" s="24" t="s">
        <v>1507</v>
      </c>
      <c r="D1095" s="25" t="s">
        <v>656</v>
      </c>
      <c r="E1095" s="26">
        <v>1540.45</v>
      </c>
      <c r="F1095" s="26">
        <v>1617.4725</v>
      </c>
      <c r="G1095" s="27">
        <v>1779.21975</v>
      </c>
      <c r="H1095" s="27">
        <v>2024.7520755000003</v>
      </c>
      <c r="I1095" s="28" t="s">
        <v>15</v>
      </c>
      <c r="J1095" s="29">
        <f t="shared" si="1131"/>
        <v>5</v>
      </c>
      <c r="K1095" s="29">
        <f t="shared" si="1132"/>
        <v>9.999999999999986</v>
      </c>
      <c r="L1095" s="30">
        <f t="shared" si="1133"/>
        <v>1973.1547027499998</v>
      </c>
      <c r="M1095" s="30">
        <f t="shared" si="1134"/>
        <v>2042.5442729999997</v>
      </c>
      <c r="N1095" s="30">
        <f t="shared" si="1135"/>
        <v>1802.34960675</v>
      </c>
      <c r="O1095" s="31">
        <f t="shared" si="1136"/>
        <v>2099.4793050000003</v>
      </c>
      <c r="P1095" s="31">
        <f t="shared" si="1137"/>
        <v>2241.816885</v>
      </c>
      <c r="Q1095" s="36">
        <f t="shared" si="1138"/>
        <v>2024.7520755000003</v>
      </c>
      <c r="R1095" s="31">
        <f t="shared" si="1139"/>
        <v>2236.4792257500003</v>
      </c>
      <c r="S1095" s="31">
        <f t="shared" si="1140"/>
        <v>2450.875205625</v>
      </c>
      <c r="T1095" s="45"/>
      <c r="U1095" s="32"/>
      <c r="V1095" s="32"/>
      <c r="W1095" s="20"/>
      <c r="X1095" s="20"/>
      <c r="Y1095" s="20"/>
      <c r="Z1095" s="20"/>
      <c r="AA1095" s="20"/>
      <c r="AB1095" s="21"/>
      <c r="AC1095" s="20"/>
      <c r="AD1095" s="20"/>
      <c r="AE1095" s="18"/>
      <c r="AF1095" s="18"/>
      <c r="AG1095" s="18"/>
      <c r="AH1095" s="18"/>
      <c r="AI1095" s="18"/>
      <c r="AJ1095" s="18"/>
      <c r="AK1095" s="35"/>
      <c r="BR1095" s="6"/>
    </row>
    <row r="1096" spans="1:70" ht="12.75" hidden="1">
      <c r="A1096" s="23"/>
      <c r="B1096" s="23" t="s">
        <v>793</v>
      </c>
      <c r="C1096" s="24" t="s">
        <v>1508</v>
      </c>
      <c r="D1096" s="25" t="s">
        <v>656</v>
      </c>
      <c r="E1096" s="26">
        <v>1747.79</v>
      </c>
      <c r="F1096" s="26">
        <v>1835.1795</v>
      </c>
      <c r="G1096" s="27">
        <v>2018.69745</v>
      </c>
      <c r="H1096" s="27">
        <v>2297.2776980999997</v>
      </c>
      <c r="I1096" s="28" t="s">
        <v>15</v>
      </c>
      <c r="J1096" s="29">
        <f t="shared" si="1131"/>
        <v>5</v>
      </c>
      <c r="K1096" s="29">
        <f t="shared" si="1132"/>
        <v>9.999999999999986</v>
      </c>
      <c r="L1096" s="30">
        <f t="shared" si="1133"/>
        <v>2238.7354720499998</v>
      </c>
      <c r="M1096" s="30">
        <f t="shared" si="1134"/>
        <v>2317.4646725999996</v>
      </c>
      <c r="N1096" s="30">
        <f t="shared" si="1135"/>
        <v>2044.9405168500002</v>
      </c>
      <c r="O1096" s="31">
        <f t="shared" si="1136"/>
        <v>2382.0629910000002</v>
      </c>
      <c r="P1096" s="31">
        <f t="shared" si="1137"/>
        <v>2543.558787</v>
      </c>
      <c r="Q1096" s="36">
        <f t="shared" si="1138"/>
        <v>2297.2776980999997</v>
      </c>
      <c r="R1096" s="31">
        <f t="shared" si="1139"/>
        <v>2537.50269465</v>
      </c>
      <c r="S1096" s="31">
        <f t="shared" si="1140"/>
        <v>2780.755737375</v>
      </c>
      <c r="T1096" s="45"/>
      <c r="U1096" s="32"/>
      <c r="V1096" s="32"/>
      <c r="W1096" s="20"/>
      <c r="X1096" s="20"/>
      <c r="Y1096" s="20"/>
      <c r="Z1096" s="20"/>
      <c r="AA1096" s="20"/>
      <c r="AB1096" s="21"/>
      <c r="AC1096" s="20"/>
      <c r="AD1096" s="20"/>
      <c r="AE1096" s="18"/>
      <c r="AF1096" s="18"/>
      <c r="AG1096" s="18"/>
      <c r="AH1096" s="18"/>
      <c r="AI1096" s="18"/>
      <c r="AJ1096" s="18"/>
      <c r="AK1096" s="35"/>
      <c r="BR1096" s="6"/>
    </row>
    <row r="1097" spans="1:70" ht="12.75" hidden="1">
      <c r="A1097" s="23"/>
      <c r="B1097" s="23" t="s">
        <v>795</v>
      </c>
      <c r="C1097" s="24" t="s">
        <v>1509</v>
      </c>
      <c r="D1097" s="25" t="s">
        <v>656</v>
      </c>
      <c r="E1097" s="26">
        <v>1925.53</v>
      </c>
      <c r="F1097" s="26">
        <v>2021.8065</v>
      </c>
      <c r="G1097" s="27">
        <v>2223.98715</v>
      </c>
      <c r="H1097" s="27">
        <v>2530.8973767</v>
      </c>
      <c r="I1097" s="28" t="s">
        <v>15</v>
      </c>
      <c r="J1097" s="29">
        <f t="shared" si="1131"/>
        <v>5</v>
      </c>
      <c r="K1097" s="29">
        <f t="shared" si="1132"/>
        <v>10.000000000000014</v>
      </c>
      <c r="L1097" s="30">
        <f t="shared" si="1133"/>
        <v>2466.40174935</v>
      </c>
      <c r="M1097" s="30">
        <f t="shared" si="1134"/>
        <v>2553.1372481999997</v>
      </c>
      <c r="N1097" s="30">
        <f t="shared" si="1135"/>
        <v>2252.8989829499997</v>
      </c>
      <c r="O1097" s="31">
        <f t="shared" si="1136"/>
        <v>2624.3048369999997</v>
      </c>
      <c r="P1097" s="31">
        <f t="shared" si="1137"/>
        <v>2802.223808999999</v>
      </c>
      <c r="Q1097" s="36">
        <f t="shared" si="1138"/>
        <v>2530.8973767</v>
      </c>
      <c r="R1097" s="31">
        <f t="shared" si="1139"/>
        <v>2795.55184755</v>
      </c>
      <c r="S1097" s="31">
        <f t="shared" si="1140"/>
        <v>3063.542299125</v>
      </c>
      <c r="T1097" s="45"/>
      <c r="U1097" s="32"/>
      <c r="V1097" s="32"/>
      <c r="W1097" s="20"/>
      <c r="X1097" s="20"/>
      <c r="Y1097" s="20"/>
      <c r="Z1097" s="20"/>
      <c r="AA1097" s="20"/>
      <c r="AB1097" s="21"/>
      <c r="AC1097" s="20"/>
      <c r="AD1097" s="20"/>
      <c r="AE1097" s="18"/>
      <c r="AF1097" s="18"/>
      <c r="AG1097" s="18"/>
      <c r="AH1097" s="18"/>
      <c r="AI1097" s="18"/>
      <c r="AJ1097" s="18"/>
      <c r="AK1097" s="35"/>
      <c r="BR1097" s="6"/>
    </row>
    <row r="1098" spans="1:70" ht="12.75" hidden="1">
      <c r="A1098" s="23"/>
      <c r="B1098" s="23" t="s">
        <v>797</v>
      </c>
      <c r="C1098" s="24" t="s">
        <v>1510</v>
      </c>
      <c r="D1098" s="25" t="s">
        <v>656</v>
      </c>
      <c r="E1098" s="26">
        <v>2103.28</v>
      </c>
      <c r="F1098" s="26">
        <v>2208.444</v>
      </c>
      <c r="G1098" s="27">
        <v>2429.2884</v>
      </c>
      <c r="H1098" s="27">
        <v>2764.5301992</v>
      </c>
      <c r="I1098" s="28" t="s">
        <v>15</v>
      </c>
      <c r="J1098" s="29">
        <f t="shared" si="1131"/>
        <v>4.999999999999986</v>
      </c>
      <c r="K1098" s="29">
        <f t="shared" si="1132"/>
        <v>10.000000000000014</v>
      </c>
      <c r="L1098" s="30">
        <f t="shared" si="1133"/>
        <v>2694.0808356</v>
      </c>
      <c r="M1098" s="30">
        <f t="shared" si="1134"/>
        <v>2788.8230831999995</v>
      </c>
      <c r="N1098" s="30">
        <f t="shared" si="1135"/>
        <v>2460.8691492</v>
      </c>
      <c r="O1098" s="31">
        <f t="shared" si="1136"/>
        <v>2866.5603119999996</v>
      </c>
      <c r="P1098" s="31">
        <f t="shared" si="1137"/>
        <v>3060.9033839999993</v>
      </c>
      <c r="Q1098" s="36">
        <f t="shared" si="1138"/>
        <v>2764.5301992</v>
      </c>
      <c r="R1098" s="31">
        <f t="shared" si="1139"/>
        <v>3053.6155188</v>
      </c>
      <c r="S1098" s="31">
        <f t="shared" si="1140"/>
        <v>3346.344771</v>
      </c>
      <c r="T1098" s="45"/>
      <c r="U1098" s="32"/>
      <c r="V1098" s="32"/>
      <c r="W1098" s="20"/>
      <c r="X1098" s="20"/>
      <c r="Y1098" s="20"/>
      <c r="Z1098" s="20"/>
      <c r="AA1098" s="20"/>
      <c r="AB1098" s="21"/>
      <c r="AC1098" s="20"/>
      <c r="AD1098" s="20"/>
      <c r="AE1098" s="18"/>
      <c r="AF1098" s="18"/>
      <c r="AG1098" s="18"/>
      <c r="AH1098" s="18"/>
      <c r="AI1098" s="18"/>
      <c r="AJ1098" s="18"/>
      <c r="AK1098" s="35"/>
      <c r="BR1098" s="6"/>
    </row>
    <row r="1099" spans="1:70" ht="12.75" hidden="1">
      <c r="A1099" s="23"/>
      <c r="B1099" s="23" t="s">
        <v>799</v>
      </c>
      <c r="C1099" s="24" t="s">
        <v>1511</v>
      </c>
      <c r="D1099" s="25" t="s">
        <v>656</v>
      </c>
      <c r="E1099" s="26">
        <v>2221.76</v>
      </c>
      <c r="F1099" s="26">
        <v>2332.848</v>
      </c>
      <c r="G1099" s="27">
        <v>2566.1328</v>
      </c>
      <c r="H1099" s="27">
        <v>2920.2591264000002</v>
      </c>
      <c r="I1099" s="28" t="s">
        <v>15</v>
      </c>
      <c r="J1099" s="29">
        <f t="shared" si="1131"/>
        <v>4.999999999999986</v>
      </c>
      <c r="K1099" s="29">
        <f t="shared" si="1132"/>
        <v>9.999999999999986</v>
      </c>
      <c r="L1099" s="30">
        <f t="shared" si="1133"/>
        <v>2845.8412752</v>
      </c>
      <c r="M1099" s="30">
        <f t="shared" si="1134"/>
        <v>2945.9204543999995</v>
      </c>
      <c r="N1099" s="30">
        <f t="shared" si="1135"/>
        <v>2599.4925264000003</v>
      </c>
      <c r="O1099" s="31">
        <f t="shared" si="1136"/>
        <v>3028.0367040000006</v>
      </c>
      <c r="P1099" s="31">
        <f t="shared" si="1137"/>
        <v>3233.327328</v>
      </c>
      <c r="Q1099" s="36">
        <f t="shared" si="1138"/>
        <v>2920.2591264000002</v>
      </c>
      <c r="R1099" s="31">
        <f t="shared" si="1139"/>
        <v>3225.628929600001</v>
      </c>
      <c r="S1099" s="31">
        <f t="shared" si="1140"/>
        <v>3534.847932</v>
      </c>
      <c r="T1099" s="45"/>
      <c r="U1099" s="32"/>
      <c r="V1099" s="32"/>
      <c r="W1099" s="20"/>
      <c r="X1099" s="20"/>
      <c r="Y1099" s="20"/>
      <c r="Z1099" s="20"/>
      <c r="AA1099" s="20"/>
      <c r="AB1099" s="21"/>
      <c r="AC1099" s="20"/>
      <c r="AD1099" s="20"/>
      <c r="AE1099" s="18"/>
      <c r="AF1099" s="18"/>
      <c r="AG1099" s="18"/>
      <c r="AH1099" s="18"/>
      <c r="AI1099" s="18"/>
      <c r="AJ1099" s="18"/>
      <c r="AK1099" s="35"/>
      <c r="BR1099" s="6"/>
    </row>
    <row r="1100" spans="1:70" ht="12.75" hidden="1">
      <c r="A1100" s="23"/>
      <c r="B1100" s="23" t="s">
        <v>801</v>
      </c>
      <c r="C1100" s="24" t="s">
        <v>1512</v>
      </c>
      <c r="D1100" s="25" t="s">
        <v>656</v>
      </c>
      <c r="E1100" s="26">
        <v>1718.2</v>
      </c>
      <c r="F1100" s="26">
        <v>1804.11</v>
      </c>
      <c r="G1100" s="27">
        <v>1984.521</v>
      </c>
      <c r="H1100" s="27">
        <v>2258.384898</v>
      </c>
      <c r="I1100" s="28" t="s">
        <v>15</v>
      </c>
      <c r="J1100" s="29">
        <f t="shared" si="1131"/>
        <v>4.999999999999986</v>
      </c>
      <c r="K1100" s="29">
        <f t="shared" si="1132"/>
        <v>10.000000000000014</v>
      </c>
      <c r="L1100" s="30">
        <f t="shared" si="1133"/>
        <v>2200.833789</v>
      </c>
      <c r="M1100" s="30">
        <f t="shared" si="1134"/>
        <v>2278.2301079999997</v>
      </c>
      <c r="N1100" s="30">
        <f t="shared" si="1135"/>
        <v>2010.319773</v>
      </c>
      <c r="O1100" s="31">
        <f t="shared" si="1136"/>
        <v>2341.7347800000002</v>
      </c>
      <c r="P1100" s="31">
        <f t="shared" si="1137"/>
        <v>2500.49646</v>
      </c>
      <c r="Q1100" s="36">
        <f t="shared" si="1138"/>
        <v>2258.384898</v>
      </c>
      <c r="R1100" s="31">
        <f t="shared" si="1139"/>
        <v>2494.542897</v>
      </c>
      <c r="S1100" s="31">
        <f t="shared" si="1140"/>
        <v>2733.6776775</v>
      </c>
      <c r="T1100" s="45"/>
      <c r="U1100" s="32"/>
      <c r="V1100" s="32"/>
      <c r="W1100" s="20"/>
      <c r="X1100" s="20"/>
      <c r="Y1100" s="20"/>
      <c r="Z1100" s="20"/>
      <c r="AA1100" s="20"/>
      <c r="AB1100" s="21"/>
      <c r="AC1100" s="20"/>
      <c r="AD1100" s="20"/>
      <c r="AE1100" s="18"/>
      <c r="AF1100" s="18"/>
      <c r="AG1100" s="18"/>
      <c r="AH1100" s="18"/>
      <c r="AI1100" s="18"/>
      <c r="AJ1100" s="18"/>
      <c r="AK1100" s="35"/>
      <c r="BR1100" s="6"/>
    </row>
    <row r="1101" spans="1:70" ht="12.75" hidden="1">
      <c r="A1101" s="23"/>
      <c r="B1101" s="23" t="s">
        <v>803</v>
      </c>
      <c r="C1101" s="24" t="s">
        <v>1513</v>
      </c>
      <c r="D1101" s="25" t="s">
        <v>656</v>
      </c>
      <c r="E1101" s="26">
        <v>1955.18</v>
      </c>
      <c r="F1101" s="26">
        <v>2052.939</v>
      </c>
      <c r="G1101" s="27">
        <v>2258.2329</v>
      </c>
      <c r="H1101" s="27">
        <v>2569.8690401999997</v>
      </c>
      <c r="I1101" s="28" t="s">
        <v>15</v>
      </c>
      <c r="J1101" s="29">
        <f t="shared" si="1131"/>
        <v>4.999999999999986</v>
      </c>
      <c r="K1101" s="29">
        <f t="shared" si="1132"/>
        <v>10.000000000000014</v>
      </c>
      <c r="L1101" s="30">
        <f t="shared" si="1133"/>
        <v>2504.3802861</v>
      </c>
      <c r="M1101" s="30">
        <f t="shared" si="1134"/>
        <v>2592.4513691999996</v>
      </c>
      <c r="N1101" s="30">
        <f t="shared" si="1135"/>
        <v>2287.5899277</v>
      </c>
      <c r="O1101" s="31">
        <f t="shared" si="1136"/>
        <v>2664.714822</v>
      </c>
      <c r="P1101" s="31">
        <f t="shared" si="1137"/>
        <v>2845.373454</v>
      </c>
      <c r="Q1101" s="36">
        <f t="shared" si="1138"/>
        <v>2569.8690401999997</v>
      </c>
      <c r="R1101" s="31">
        <f t="shared" si="1139"/>
        <v>2838.5987553</v>
      </c>
      <c r="S1101" s="31">
        <f t="shared" si="1140"/>
        <v>3110.71581975</v>
      </c>
      <c r="T1101" s="45"/>
      <c r="U1101" s="32"/>
      <c r="V1101" s="32"/>
      <c r="W1101" s="20"/>
      <c r="X1101" s="20"/>
      <c r="Y1101" s="20"/>
      <c r="Z1101" s="20"/>
      <c r="AA1101" s="20"/>
      <c r="AB1101" s="21"/>
      <c r="AC1101" s="20"/>
      <c r="AD1101" s="20"/>
      <c r="AE1101" s="18"/>
      <c r="AF1101" s="18"/>
      <c r="AG1101" s="18"/>
      <c r="AH1101" s="18"/>
      <c r="AI1101" s="18"/>
      <c r="AJ1101" s="18"/>
      <c r="AK1101" s="35"/>
      <c r="BR1101" s="6"/>
    </row>
    <row r="1102" spans="1:70" ht="12.75" hidden="1">
      <c r="A1102" s="23"/>
      <c r="B1102" s="23" t="s">
        <v>805</v>
      </c>
      <c r="C1102" s="24" t="s">
        <v>1514</v>
      </c>
      <c r="D1102" s="25" t="s">
        <v>656</v>
      </c>
      <c r="E1102" s="26">
        <v>2132.91</v>
      </c>
      <c r="F1102" s="26">
        <v>2239.5555</v>
      </c>
      <c r="G1102" s="27">
        <v>2463.51105</v>
      </c>
      <c r="H1102" s="27">
        <v>2803.4755749</v>
      </c>
      <c r="I1102" s="28" t="s">
        <v>15</v>
      </c>
      <c r="J1102" s="29">
        <f t="shared" si="1131"/>
        <v>5</v>
      </c>
      <c r="K1102" s="29">
        <f t="shared" si="1132"/>
        <v>10.000000000000014</v>
      </c>
      <c r="L1102" s="30">
        <f t="shared" si="1133"/>
        <v>2732.03375445</v>
      </c>
      <c r="M1102" s="30">
        <f t="shared" si="1134"/>
        <v>2828.1106854</v>
      </c>
      <c r="N1102" s="30">
        <f t="shared" si="1135"/>
        <v>2495.5366936499995</v>
      </c>
      <c r="O1102" s="31">
        <f t="shared" si="1136"/>
        <v>2906.9430389999998</v>
      </c>
      <c r="P1102" s="31">
        <f t="shared" si="1137"/>
        <v>3104.0239229999993</v>
      </c>
      <c r="Q1102" s="36">
        <f t="shared" si="1138"/>
        <v>2803.4755749</v>
      </c>
      <c r="R1102" s="31">
        <f t="shared" si="1139"/>
        <v>3096.6333898499997</v>
      </c>
      <c r="S1102" s="31">
        <f t="shared" si="1140"/>
        <v>3393.4864713750003</v>
      </c>
      <c r="T1102" s="45"/>
      <c r="U1102" s="32"/>
      <c r="V1102" s="32"/>
      <c r="W1102" s="20"/>
      <c r="X1102" s="20"/>
      <c r="Y1102" s="20"/>
      <c r="Z1102" s="20"/>
      <c r="AA1102" s="20"/>
      <c r="AB1102" s="21"/>
      <c r="AC1102" s="20"/>
      <c r="AD1102" s="20"/>
      <c r="AE1102" s="18"/>
      <c r="AF1102" s="18"/>
      <c r="AG1102" s="18"/>
      <c r="AH1102" s="18"/>
      <c r="AI1102" s="18"/>
      <c r="AJ1102" s="18"/>
      <c r="AK1102" s="35"/>
      <c r="BR1102" s="6"/>
    </row>
    <row r="1103" spans="1:70" ht="12.75" hidden="1">
      <c r="A1103" s="23"/>
      <c r="B1103" s="23" t="s">
        <v>807</v>
      </c>
      <c r="C1103" s="24" t="s">
        <v>1515</v>
      </c>
      <c r="D1103" s="25" t="s">
        <v>656</v>
      </c>
      <c r="E1103" s="26">
        <v>2251.42</v>
      </c>
      <c r="F1103" s="26">
        <v>2363.991</v>
      </c>
      <c r="G1103" s="27">
        <v>2600.3901</v>
      </c>
      <c r="H1103" s="27">
        <v>2959.2439338</v>
      </c>
      <c r="I1103" s="28" t="s">
        <v>15</v>
      </c>
      <c r="J1103" s="29">
        <f t="shared" si="1131"/>
        <v>5</v>
      </c>
      <c r="K1103" s="29">
        <f t="shared" si="1132"/>
        <v>10.000000000000014</v>
      </c>
      <c r="L1103" s="30">
        <f t="shared" si="1133"/>
        <v>2883.8326209</v>
      </c>
      <c r="M1103" s="30">
        <f t="shared" si="1134"/>
        <v>2985.2478348</v>
      </c>
      <c r="N1103" s="30">
        <f t="shared" si="1135"/>
        <v>2634.1951712999994</v>
      </c>
      <c r="O1103" s="31">
        <f t="shared" si="1136"/>
        <v>3068.460318</v>
      </c>
      <c r="P1103" s="31">
        <f t="shared" si="1137"/>
        <v>3276.491526</v>
      </c>
      <c r="Q1103" s="36">
        <f t="shared" si="1138"/>
        <v>2959.2439338</v>
      </c>
      <c r="R1103" s="31">
        <f t="shared" si="1139"/>
        <v>3268.6903557</v>
      </c>
      <c r="S1103" s="31">
        <f t="shared" si="1140"/>
        <v>3582.0373627500003</v>
      </c>
      <c r="T1103" s="45"/>
      <c r="U1103" s="32"/>
      <c r="V1103" s="32"/>
      <c r="W1103" s="20"/>
      <c r="X1103" s="20"/>
      <c r="Y1103" s="20"/>
      <c r="Z1103" s="20"/>
      <c r="AA1103" s="20"/>
      <c r="AB1103" s="21"/>
      <c r="AC1103" s="20"/>
      <c r="AD1103" s="20"/>
      <c r="AE1103" s="18"/>
      <c r="AF1103" s="18"/>
      <c r="AG1103" s="18"/>
      <c r="AH1103" s="18"/>
      <c r="AI1103" s="18"/>
      <c r="AJ1103" s="18"/>
      <c r="AK1103" s="35"/>
      <c r="BR1103" s="6"/>
    </row>
    <row r="1104" spans="1:70" ht="12.75" hidden="1">
      <c r="A1104" s="23"/>
      <c r="B1104" s="23" t="s">
        <v>809</v>
      </c>
      <c r="C1104" s="24" t="s">
        <v>1516</v>
      </c>
      <c r="D1104" s="25" t="s">
        <v>656</v>
      </c>
      <c r="E1104" s="26">
        <v>2369.89</v>
      </c>
      <c r="F1104" s="26">
        <v>2488.3845</v>
      </c>
      <c r="G1104" s="27">
        <v>2737.22295</v>
      </c>
      <c r="H1104" s="27">
        <v>3114.9597171</v>
      </c>
      <c r="I1104" s="28" t="s">
        <v>15</v>
      </c>
      <c r="J1104" s="29">
        <f t="shared" si="1131"/>
        <v>5</v>
      </c>
      <c r="K1104" s="29">
        <f t="shared" si="1132"/>
        <v>9.999999999999986</v>
      </c>
      <c r="L1104" s="30">
        <f t="shared" si="1133"/>
        <v>3035.58025155</v>
      </c>
      <c r="M1104" s="30">
        <f t="shared" si="1134"/>
        <v>3142.3319466</v>
      </c>
      <c r="N1104" s="30">
        <f t="shared" si="1135"/>
        <v>2772.80684835</v>
      </c>
      <c r="O1104" s="31">
        <f t="shared" si="1136"/>
        <v>3229.9230810000004</v>
      </c>
      <c r="P1104" s="31">
        <f t="shared" si="1137"/>
        <v>3448.9009170000004</v>
      </c>
      <c r="Q1104" s="36">
        <f t="shared" si="1138"/>
        <v>3114.9597171</v>
      </c>
      <c r="R1104" s="31">
        <f t="shared" si="1139"/>
        <v>3440.6892481500004</v>
      </c>
      <c r="S1104" s="31">
        <f t="shared" si="1140"/>
        <v>3770.5246136250003</v>
      </c>
      <c r="T1104" s="45"/>
      <c r="U1104" s="32"/>
      <c r="V1104" s="32"/>
      <c r="W1104" s="20"/>
      <c r="X1104" s="20"/>
      <c r="Y1104" s="20"/>
      <c r="Z1104" s="20"/>
      <c r="AA1104" s="20"/>
      <c r="AB1104" s="21"/>
      <c r="AC1104" s="20"/>
      <c r="AD1104" s="20"/>
      <c r="AE1104" s="18"/>
      <c r="AF1104" s="18"/>
      <c r="AG1104" s="18"/>
      <c r="AH1104" s="18"/>
      <c r="AI1104" s="18"/>
      <c r="AJ1104" s="18"/>
      <c r="AK1104" s="35"/>
      <c r="BR1104" s="6"/>
    </row>
    <row r="1105" spans="1:70" ht="12.75" hidden="1">
      <c r="A1105" s="23"/>
      <c r="B1105" s="23" t="s">
        <v>811</v>
      </c>
      <c r="C1105" s="24" t="s">
        <v>1517</v>
      </c>
      <c r="D1105" s="25" t="s">
        <v>656</v>
      </c>
      <c r="E1105" s="26">
        <v>1955.18</v>
      </c>
      <c r="F1105" s="26">
        <v>2052.939</v>
      </c>
      <c r="G1105" s="27">
        <v>2258.2329</v>
      </c>
      <c r="H1105" s="27">
        <v>2569.8690401999997</v>
      </c>
      <c r="I1105" s="28" t="s">
        <v>15</v>
      </c>
      <c r="J1105" s="29">
        <f t="shared" si="1131"/>
        <v>4.999999999999986</v>
      </c>
      <c r="K1105" s="29">
        <f t="shared" si="1132"/>
        <v>10.000000000000014</v>
      </c>
      <c r="L1105" s="30">
        <f t="shared" si="1133"/>
        <v>2504.3802861</v>
      </c>
      <c r="M1105" s="30">
        <f t="shared" si="1134"/>
        <v>2592.4513691999996</v>
      </c>
      <c r="N1105" s="30">
        <f t="shared" si="1135"/>
        <v>2287.5899277</v>
      </c>
      <c r="O1105" s="31">
        <f t="shared" si="1136"/>
        <v>2664.714822</v>
      </c>
      <c r="P1105" s="31">
        <f t="shared" si="1137"/>
        <v>2845.373454</v>
      </c>
      <c r="Q1105" s="36">
        <f t="shared" si="1138"/>
        <v>2569.8690401999997</v>
      </c>
      <c r="R1105" s="31">
        <f t="shared" si="1139"/>
        <v>2838.5987553</v>
      </c>
      <c r="S1105" s="31">
        <f t="shared" si="1140"/>
        <v>3110.71581975</v>
      </c>
      <c r="T1105" s="45"/>
      <c r="U1105" s="32"/>
      <c r="V1105" s="32"/>
      <c r="W1105" s="20"/>
      <c r="X1105" s="20"/>
      <c r="Y1105" s="20"/>
      <c r="Z1105" s="20"/>
      <c r="AA1105" s="20"/>
      <c r="AB1105" s="21"/>
      <c r="AC1105" s="20"/>
      <c r="AD1105" s="20"/>
      <c r="AE1105" s="18"/>
      <c r="AF1105" s="18"/>
      <c r="AG1105" s="18"/>
      <c r="AH1105" s="18"/>
      <c r="AI1105" s="18"/>
      <c r="AJ1105" s="18"/>
      <c r="AK1105" s="35"/>
      <c r="BR1105" s="6"/>
    </row>
    <row r="1106" spans="1:70" ht="12.75" hidden="1">
      <c r="A1106" s="23"/>
      <c r="B1106" s="23" t="s">
        <v>813</v>
      </c>
      <c r="C1106" s="24" t="s">
        <v>1518</v>
      </c>
      <c r="D1106" s="25" t="s">
        <v>656</v>
      </c>
      <c r="E1106" s="26">
        <v>2132.91</v>
      </c>
      <c r="F1106" s="26">
        <v>2239.5555</v>
      </c>
      <c r="G1106" s="27">
        <v>2463.51105</v>
      </c>
      <c r="H1106" s="27">
        <v>2803.4755749</v>
      </c>
      <c r="I1106" s="28" t="s">
        <v>15</v>
      </c>
      <c r="J1106" s="29">
        <f t="shared" si="1131"/>
        <v>5</v>
      </c>
      <c r="K1106" s="29">
        <f t="shared" si="1132"/>
        <v>10.000000000000014</v>
      </c>
      <c r="L1106" s="30">
        <f t="shared" si="1133"/>
        <v>2732.03375445</v>
      </c>
      <c r="M1106" s="30">
        <f t="shared" si="1134"/>
        <v>2828.1106854</v>
      </c>
      <c r="N1106" s="30">
        <f t="shared" si="1135"/>
        <v>2495.5366936499995</v>
      </c>
      <c r="O1106" s="31">
        <f t="shared" si="1136"/>
        <v>2906.9430389999998</v>
      </c>
      <c r="P1106" s="31">
        <f t="shared" si="1137"/>
        <v>3104.0239229999993</v>
      </c>
      <c r="Q1106" s="36">
        <f t="shared" si="1138"/>
        <v>2803.4755749</v>
      </c>
      <c r="R1106" s="31">
        <f t="shared" si="1139"/>
        <v>3096.6333898499997</v>
      </c>
      <c r="S1106" s="31">
        <f t="shared" si="1140"/>
        <v>3393.4864713750003</v>
      </c>
      <c r="T1106" s="45"/>
      <c r="U1106" s="32"/>
      <c r="V1106" s="32"/>
      <c r="W1106" s="20"/>
      <c r="X1106" s="20"/>
      <c r="Y1106" s="20"/>
      <c r="Z1106" s="20"/>
      <c r="AA1106" s="20"/>
      <c r="AB1106" s="21"/>
      <c r="AC1106" s="20"/>
      <c r="AD1106" s="20"/>
      <c r="AE1106" s="18"/>
      <c r="AF1106" s="18"/>
      <c r="AG1106" s="18"/>
      <c r="AH1106" s="18"/>
      <c r="AI1106" s="18"/>
      <c r="AJ1106" s="18"/>
      <c r="AK1106" s="35"/>
      <c r="BR1106" s="6"/>
    </row>
    <row r="1107" spans="1:70" ht="12.75" hidden="1">
      <c r="A1107" s="23"/>
      <c r="B1107" s="23" t="s">
        <v>815</v>
      </c>
      <c r="C1107" s="24" t="s">
        <v>1519</v>
      </c>
      <c r="D1107" s="25" t="s">
        <v>656</v>
      </c>
      <c r="E1107" s="26">
        <v>2310.65</v>
      </c>
      <c r="F1107" s="26">
        <v>2426.1825</v>
      </c>
      <c r="G1107" s="27">
        <v>2668.80075</v>
      </c>
      <c r="H1107" s="27">
        <v>3037.0952535</v>
      </c>
      <c r="I1107" s="28" t="s">
        <v>15</v>
      </c>
      <c r="J1107" s="29">
        <f t="shared" si="1131"/>
        <v>4.999999999999986</v>
      </c>
      <c r="K1107" s="29">
        <f t="shared" si="1132"/>
        <v>10.000000000000014</v>
      </c>
      <c r="L1107" s="30">
        <f t="shared" si="1133"/>
        <v>2959.7000317499997</v>
      </c>
      <c r="M1107" s="30">
        <f t="shared" si="1134"/>
        <v>3063.7832609999996</v>
      </c>
      <c r="N1107" s="30">
        <f t="shared" si="1135"/>
        <v>2703.49515975</v>
      </c>
      <c r="O1107" s="31">
        <f t="shared" si="1136"/>
        <v>3149.1848849999997</v>
      </c>
      <c r="P1107" s="31">
        <f t="shared" si="1137"/>
        <v>3362.6889449999994</v>
      </c>
      <c r="Q1107" s="36">
        <f t="shared" si="1138"/>
        <v>3037.0952535</v>
      </c>
      <c r="R1107" s="31">
        <f t="shared" si="1139"/>
        <v>3354.6825427500003</v>
      </c>
      <c r="S1107" s="31">
        <f t="shared" si="1140"/>
        <v>3676.273033125</v>
      </c>
      <c r="T1107" s="45"/>
      <c r="U1107" s="32"/>
      <c r="V1107" s="32"/>
      <c r="W1107" s="20"/>
      <c r="X1107" s="20"/>
      <c r="Y1107" s="20"/>
      <c r="Z1107" s="20"/>
      <c r="AA1107" s="20"/>
      <c r="AB1107" s="21"/>
      <c r="AC1107" s="20"/>
      <c r="AD1107" s="20"/>
      <c r="AE1107" s="18"/>
      <c r="AF1107" s="18"/>
      <c r="AG1107" s="18"/>
      <c r="AH1107" s="18"/>
      <c r="AI1107" s="18"/>
      <c r="AJ1107" s="18"/>
      <c r="AK1107" s="35"/>
      <c r="BR1107" s="6"/>
    </row>
    <row r="1108" spans="1:70" ht="12.75" hidden="1">
      <c r="A1108" s="23"/>
      <c r="B1108" s="23" t="s">
        <v>817</v>
      </c>
      <c r="C1108" s="24" t="s">
        <v>1520</v>
      </c>
      <c r="D1108" s="25" t="s">
        <v>656</v>
      </c>
      <c r="E1108" s="26">
        <v>2429.15</v>
      </c>
      <c r="F1108" s="26">
        <v>2550.6075</v>
      </c>
      <c r="G1108" s="27">
        <v>2805.66825</v>
      </c>
      <c r="H1108" s="27">
        <v>3192.8504685</v>
      </c>
      <c r="I1108" s="28" t="s">
        <v>15</v>
      </c>
      <c r="J1108" s="29">
        <f t="shared" si="1131"/>
        <v>5</v>
      </c>
      <c r="K1108" s="29">
        <f t="shared" si="1132"/>
        <v>10.000000000000014</v>
      </c>
      <c r="L1108" s="30">
        <f t="shared" si="1133"/>
        <v>3111.48608925</v>
      </c>
      <c r="M1108" s="30">
        <f t="shared" si="1134"/>
        <v>3220.907151</v>
      </c>
      <c r="N1108" s="30">
        <f t="shared" si="1135"/>
        <v>2842.1419372499995</v>
      </c>
      <c r="O1108" s="31">
        <f t="shared" si="1136"/>
        <v>3310.688535</v>
      </c>
      <c r="P1108" s="31">
        <f t="shared" si="1137"/>
        <v>3535.141995</v>
      </c>
      <c r="Q1108" s="36">
        <f t="shared" si="1138"/>
        <v>3192.8504685</v>
      </c>
      <c r="R1108" s="31">
        <f t="shared" si="1139"/>
        <v>3526.72499025</v>
      </c>
      <c r="S1108" s="31">
        <f t="shared" si="1140"/>
        <v>3864.808014375</v>
      </c>
      <c r="T1108" s="45"/>
      <c r="U1108" s="32"/>
      <c r="V1108" s="32"/>
      <c r="W1108" s="20"/>
      <c r="X1108" s="20"/>
      <c r="Y1108" s="20"/>
      <c r="Z1108" s="20"/>
      <c r="AA1108" s="20"/>
      <c r="AB1108" s="21"/>
      <c r="AC1108" s="20"/>
      <c r="AD1108" s="20"/>
      <c r="AE1108" s="18"/>
      <c r="AF1108" s="18"/>
      <c r="AG1108" s="18"/>
      <c r="AH1108" s="18"/>
      <c r="AI1108" s="18"/>
      <c r="AJ1108" s="18"/>
      <c r="AK1108" s="35"/>
      <c r="BR1108" s="6"/>
    </row>
    <row r="1109" spans="1:70" ht="12.75" hidden="1">
      <c r="A1109" s="23"/>
      <c r="B1109" s="23" t="s">
        <v>819</v>
      </c>
      <c r="C1109" s="24" t="s">
        <v>1521</v>
      </c>
      <c r="D1109" s="25" t="s">
        <v>656</v>
      </c>
      <c r="E1109" s="26">
        <v>2547.64</v>
      </c>
      <c r="F1109" s="26">
        <v>2675.022</v>
      </c>
      <c r="G1109" s="27">
        <v>2942.5242</v>
      </c>
      <c r="H1109" s="27">
        <v>3348.5925396</v>
      </c>
      <c r="I1109" s="28" t="s">
        <v>15</v>
      </c>
      <c r="J1109" s="29">
        <f t="shared" si="1131"/>
        <v>5</v>
      </c>
      <c r="K1109" s="29">
        <f t="shared" si="1132"/>
        <v>9.999999999999986</v>
      </c>
      <c r="L1109" s="30">
        <f t="shared" si="1133"/>
        <v>3263.2593377999997</v>
      </c>
      <c r="M1109" s="30">
        <f t="shared" si="1134"/>
        <v>3378.0177815999996</v>
      </c>
      <c r="N1109" s="30">
        <f t="shared" si="1135"/>
        <v>2980.7770146000003</v>
      </c>
      <c r="O1109" s="31">
        <f t="shared" si="1136"/>
        <v>3472.1785560000003</v>
      </c>
      <c r="P1109" s="31">
        <f t="shared" si="1137"/>
        <v>3707.580492</v>
      </c>
      <c r="Q1109" s="36">
        <f t="shared" si="1138"/>
        <v>3348.5925396</v>
      </c>
      <c r="R1109" s="31">
        <f t="shared" si="1139"/>
        <v>3698.7529194000003</v>
      </c>
      <c r="S1109" s="31">
        <f t="shared" si="1140"/>
        <v>4053.3270855</v>
      </c>
      <c r="T1109" s="45"/>
      <c r="U1109" s="32"/>
      <c r="V1109" s="32"/>
      <c r="W1109" s="20"/>
      <c r="X1109" s="20"/>
      <c r="Y1109" s="20"/>
      <c r="Z1109" s="20"/>
      <c r="AA1109" s="20"/>
      <c r="AB1109" s="21"/>
      <c r="AC1109" s="20"/>
      <c r="AD1109" s="20"/>
      <c r="AE1109" s="18"/>
      <c r="AF1109" s="18"/>
      <c r="AG1109" s="18"/>
      <c r="AH1109" s="18"/>
      <c r="AI1109" s="18"/>
      <c r="AJ1109" s="18"/>
      <c r="AK1109" s="35"/>
      <c r="BR1109" s="6"/>
    </row>
    <row r="1110" spans="1:70" ht="12.75" hidden="1">
      <c r="A1110" s="23"/>
      <c r="B1110" s="23" t="s">
        <v>821</v>
      </c>
      <c r="C1110" s="24" t="s">
        <v>1522</v>
      </c>
      <c r="D1110" s="25" t="s">
        <v>656</v>
      </c>
      <c r="E1110" s="26">
        <v>2843.88</v>
      </c>
      <c r="F1110" s="26">
        <v>2986.074</v>
      </c>
      <c r="G1110" s="27">
        <v>3284.6814</v>
      </c>
      <c r="H1110" s="27">
        <v>3737.9674332000004</v>
      </c>
      <c r="I1110" s="28" t="s">
        <v>15</v>
      </c>
      <c r="J1110" s="29">
        <f t="shared" si="1131"/>
        <v>5</v>
      </c>
      <c r="K1110" s="29">
        <f t="shared" si="1132"/>
        <v>9.999999999999986</v>
      </c>
      <c r="L1110" s="30">
        <f t="shared" si="1133"/>
        <v>3642.7116726</v>
      </c>
      <c r="M1110" s="30">
        <f t="shared" si="1134"/>
        <v>3770.8142471999995</v>
      </c>
      <c r="N1110" s="30">
        <f t="shared" si="1135"/>
        <v>3327.3822582000007</v>
      </c>
      <c r="O1110" s="31">
        <f t="shared" si="1136"/>
        <v>3875.9240520000003</v>
      </c>
      <c r="P1110" s="31">
        <f t="shared" si="1137"/>
        <v>4138.698564</v>
      </c>
      <c r="Q1110" s="36">
        <f t="shared" si="1138"/>
        <v>3737.9674332000004</v>
      </c>
      <c r="R1110" s="31">
        <f t="shared" si="1139"/>
        <v>4128.844519800001</v>
      </c>
      <c r="S1110" s="31">
        <f t="shared" si="1140"/>
        <v>4524.6486285</v>
      </c>
      <c r="T1110" s="45"/>
      <c r="U1110" s="32"/>
      <c r="V1110" s="32"/>
      <c r="W1110" s="20"/>
      <c r="X1110" s="20"/>
      <c r="Y1110" s="20"/>
      <c r="Z1110" s="20"/>
      <c r="AA1110" s="20"/>
      <c r="AB1110" s="21"/>
      <c r="AC1110" s="20"/>
      <c r="AD1110" s="20"/>
      <c r="AE1110" s="18"/>
      <c r="AF1110" s="18"/>
      <c r="AG1110" s="18"/>
      <c r="AH1110" s="18"/>
      <c r="AI1110" s="18"/>
      <c r="AJ1110" s="18"/>
      <c r="AK1110" s="35"/>
      <c r="BR1110" s="6"/>
    </row>
    <row r="1111" spans="1:70" ht="12.75" hidden="1">
      <c r="A1111" s="23"/>
      <c r="B1111" s="23" t="s">
        <v>823</v>
      </c>
      <c r="C1111" s="24" t="s">
        <v>1523</v>
      </c>
      <c r="D1111" s="25" t="s">
        <v>656</v>
      </c>
      <c r="E1111" s="26">
        <v>3080.89</v>
      </c>
      <c r="F1111" s="26">
        <v>3234.9345</v>
      </c>
      <c r="G1111" s="27">
        <v>3558.42795</v>
      </c>
      <c r="H1111" s="27">
        <v>4049.4910070999995</v>
      </c>
      <c r="I1111" s="28" t="s">
        <v>15</v>
      </c>
      <c r="J1111" s="29">
        <f t="shared" si="1131"/>
        <v>5</v>
      </c>
      <c r="K1111" s="29">
        <f t="shared" si="1132"/>
        <v>10.000000000000014</v>
      </c>
      <c r="L1111" s="30">
        <f t="shared" si="1133"/>
        <v>3946.29659655</v>
      </c>
      <c r="M1111" s="30">
        <f t="shared" si="1134"/>
        <v>4085.0752865999993</v>
      </c>
      <c r="N1111" s="30">
        <f t="shared" si="1135"/>
        <v>3604.6875133499993</v>
      </c>
      <c r="O1111" s="31">
        <f t="shared" si="1136"/>
        <v>4198.944980999999</v>
      </c>
      <c r="P1111" s="31">
        <f t="shared" si="1137"/>
        <v>4483.6192169999995</v>
      </c>
      <c r="Q1111" s="36">
        <f t="shared" si="1138"/>
        <v>4049.4910070999995</v>
      </c>
      <c r="R1111" s="31">
        <f t="shared" si="1139"/>
        <v>4472.94393315</v>
      </c>
      <c r="S1111" s="31">
        <f t="shared" si="1140"/>
        <v>4901.734501125</v>
      </c>
      <c r="T1111" s="18"/>
      <c r="U1111" s="32"/>
      <c r="V1111" s="32"/>
      <c r="W1111" s="20"/>
      <c r="X1111" s="20"/>
      <c r="Y1111" s="20"/>
      <c r="Z1111" s="20"/>
      <c r="AA1111" s="20"/>
      <c r="AB1111" s="21"/>
      <c r="AC1111" s="20"/>
      <c r="AD1111" s="20"/>
      <c r="AE1111" s="18"/>
      <c r="AF1111" s="18"/>
      <c r="AG1111" s="18"/>
      <c r="AH1111" s="18"/>
      <c r="AI1111" s="18"/>
      <c r="AJ1111" s="18"/>
      <c r="AK1111" s="35"/>
      <c r="BR1111" s="6"/>
    </row>
    <row r="1112" spans="1:70" ht="12.75" hidden="1">
      <c r="A1112" s="23"/>
      <c r="B1112" s="23" t="s">
        <v>825</v>
      </c>
      <c r="C1112" s="24" t="s">
        <v>1524</v>
      </c>
      <c r="D1112" s="25" t="s">
        <v>656</v>
      </c>
      <c r="E1112" s="26">
        <v>2221.78</v>
      </c>
      <c r="F1112" s="26">
        <v>2332.869</v>
      </c>
      <c r="G1112" s="27">
        <v>2566.1559</v>
      </c>
      <c r="H1112" s="27">
        <v>2920.2854142</v>
      </c>
      <c r="I1112" s="28" t="s">
        <v>15</v>
      </c>
      <c r="J1112" s="29">
        <f t="shared" si="1131"/>
        <v>5</v>
      </c>
      <c r="K1112" s="29">
        <f t="shared" si="1132"/>
        <v>10.000000000000014</v>
      </c>
      <c r="L1112" s="30">
        <f t="shared" si="1133"/>
        <v>2845.8668931</v>
      </c>
      <c r="M1112" s="30">
        <f t="shared" si="1134"/>
        <v>2945.9469732</v>
      </c>
      <c r="N1112" s="30">
        <f t="shared" si="1135"/>
        <v>2599.5159267</v>
      </c>
      <c r="O1112" s="31">
        <f t="shared" si="1136"/>
        <v>3028.0639619999997</v>
      </c>
      <c r="P1112" s="31">
        <f t="shared" si="1137"/>
        <v>3233.356434</v>
      </c>
      <c r="Q1112" s="36">
        <f t="shared" si="1138"/>
        <v>2920.2854142</v>
      </c>
      <c r="R1112" s="31">
        <f t="shared" si="1139"/>
        <v>3225.6579662999998</v>
      </c>
      <c r="S1112" s="31">
        <f t="shared" si="1140"/>
        <v>3534.8797522500004</v>
      </c>
      <c r="T1112" s="18"/>
      <c r="U1112" s="32"/>
      <c r="V1112" s="32"/>
      <c r="W1112" s="20"/>
      <c r="X1112" s="20"/>
      <c r="Y1112" s="20"/>
      <c r="Z1112" s="20"/>
      <c r="AA1112" s="20"/>
      <c r="AB1112" s="21"/>
      <c r="AC1112" s="20"/>
      <c r="AD1112" s="20"/>
      <c r="AE1112" s="18"/>
      <c r="AF1112" s="18"/>
      <c r="AG1112" s="18"/>
      <c r="AH1112" s="18"/>
      <c r="AI1112" s="18"/>
      <c r="AJ1112" s="18"/>
      <c r="AK1112" s="35"/>
      <c r="BR1112" s="6"/>
    </row>
    <row r="1113" spans="1:70" ht="12.75" hidden="1">
      <c r="A1113" s="23"/>
      <c r="B1113" s="23" t="s">
        <v>827</v>
      </c>
      <c r="C1113" s="24" t="s">
        <v>1525</v>
      </c>
      <c r="D1113" s="25" t="s">
        <v>656</v>
      </c>
      <c r="E1113" s="26">
        <v>2399.52</v>
      </c>
      <c r="F1113" s="26">
        <v>2519.496</v>
      </c>
      <c r="G1113" s="27">
        <v>2771.4456</v>
      </c>
      <c r="H1113" s="27">
        <v>3153.9050928</v>
      </c>
      <c r="I1113" s="28" t="s">
        <v>15</v>
      </c>
      <c r="J1113" s="29">
        <f t="shared" si="1131"/>
        <v>5</v>
      </c>
      <c r="K1113" s="29">
        <f t="shared" si="1132"/>
        <v>9.999999999999986</v>
      </c>
      <c r="L1113" s="30">
        <f t="shared" si="1133"/>
        <v>3073.5331704</v>
      </c>
      <c r="M1113" s="30">
        <f t="shared" si="1134"/>
        <v>3181.6195488</v>
      </c>
      <c r="N1113" s="30">
        <f t="shared" si="1135"/>
        <v>2807.4743928000007</v>
      </c>
      <c r="O1113" s="31">
        <f t="shared" si="1136"/>
        <v>3270.3058080000005</v>
      </c>
      <c r="P1113" s="31">
        <f t="shared" si="1137"/>
        <v>3492.0214560000004</v>
      </c>
      <c r="Q1113" s="36">
        <f t="shared" si="1138"/>
        <v>3153.9050928</v>
      </c>
      <c r="R1113" s="31">
        <f t="shared" si="1139"/>
        <v>3483.7071192000003</v>
      </c>
      <c r="S1113" s="31">
        <f t="shared" si="1140"/>
        <v>3817.666314</v>
      </c>
      <c r="T1113" s="45"/>
      <c r="U1113" s="32"/>
      <c r="V1113" s="32"/>
      <c r="W1113" s="20"/>
      <c r="X1113" s="20"/>
      <c r="Y1113" s="20"/>
      <c r="Z1113" s="20"/>
      <c r="AA1113" s="20"/>
      <c r="AB1113" s="21"/>
      <c r="AC1113" s="20"/>
      <c r="AD1113" s="20"/>
      <c r="AE1113" s="18"/>
      <c r="AF1113" s="18"/>
      <c r="AG1113" s="18"/>
      <c r="AH1113" s="18"/>
      <c r="AI1113" s="18"/>
      <c r="AJ1113" s="18"/>
      <c r="AK1113" s="35"/>
      <c r="BR1113" s="6"/>
    </row>
    <row r="1114" spans="1:70" ht="12.75" hidden="1">
      <c r="A1114" s="23"/>
      <c r="B1114" s="23" t="s">
        <v>829</v>
      </c>
      <c r="C1114" s="24" t="s">
        <v>1526</v>
      </c>
      <c r="D1114" s="25" t="s">
        <v>656</v>
      </c>
      <c r="E1114" s="26">
        <v>2547.64</v>
      </c>
      <c r="F1114" s="26">
        <v>2675.022</v>
      </c>
      <c r="G1114" s="27">
        <v>2942.5242</v>
      </c>
      <c r="H1114" s="27">
        <v>3348.5925396</v>
      </c>
      <c r="I1114" s="28" t="s">
        <v>15</v>
      </c>
      <c r="J1114" s="29">
        <f t="shared" si="1131"/>
        <v>5</v>
      </c>
      <c r="K1114" s="29">
        <f t="shared" si="1132"/>
        <v>9.999999999999986</v>
      </c>
      <c r="L1114" s="30">
        <f t="shared" si="1133"/>
        <v>3263.2593377999997</v>
      </c>
      <c r="M1114" s="30">
        <f t="shared" si="1134"/>
        <v>3378.0177815999996</v>
      </c>
      <c r="N1114" s="30">
        <f t="shared" si="1135"/>
        <v>2980.7770146000003</v>
      </c>
      <c r="O1114" s="31">
        <f t="shared" si="1136"/>
        <v>3472.1785560000003</v>
      </c>
      <c r="P1114" s="31">
        <f t="shared" si="1137"/>
        <v>3707.580492</v>
      </c>
      <c r="Q1114" s="36">
        <f t="shared" si="1138"/>
        <v>3348.5925396</v>
      </c>
      <c r="R1114" s="31">
        <f t="shared" si="1139"/>
        <v>3698.7529194000003</v>
      </c>
      <c r="S1114" s="31">
        <f t="shared" si="1140"/>
        <v>4053.3270855</v>
      </c>
      <c r="T1114" s="45"/>
      <c r="U1114" s="32"/>
      <c r="V1114" s="32"/>
      <c r="W1114" s="20"/>
      <c r="X1114" s="20"/>
      <c r="Y1114" s="20"/>
      <c r="Z1114" s="20"/>
      <c r="AA1114" s="20"/>
      <c r="AB1114" s="21"/>
      <c r="AC1114" s="20"/>
      <c r="AD1114" s="20"/>
      <c r="AE1114" s="18"/>
      <c r="AF1114" s="18"/>
      <c r="AG1114" s="18"/>
      <c r="AH1114" s="18"/>
      <c r="AI1114" s="18"/>
      <c r="AJ1114" s="18"/>
      <c r="AK1114" s="35"/>
      <c r="BR1114" s="6"/>
    </row>
    <row r="1115" spans="1:70" ht="12.75" hidden="1">
      <c r="A1115" s="23"/>
      <c r="B1115" s="23" t="s">
        <v>831</v>
      </c>
      <c r="C1115" s="24" t="s">
        <v>1527</v>
      </c>
      <c r="D1115" s="25" t="s">
        <v>656</v>
      </c>
      <c r="E1115" s="26">
        <v>2666.16</v>
      </c>
      <c r="F1115" s="26">
        <v>2799.468</v>
      </c>
      <c r="G1115" s="27">
        <v>3079.4148</v>
      </c>
      <c r="H1115" s="27">
        <v>3504.3740424</v>
      </c>
      <c r="I1115" s="28" t="s">
        <v>15</v>
      </c>
      <c r="J1115" s="29">
        <f t="shared" si="1131"/>
        <v>5</v>
      </c>
      <c r="K1115" s="29">
        <f t="shared" si="1132"/>
        <v>10.000000000000014</v>
      </c>
      <c r="L1115" s="30">
        <f t="shared" si="1133"/>
        <v>3415.0710132</v>
      </c>
      <c r="M1115" s="30">
        <f t="shared" si="1134"/>
        <v>3535.1681903999997</v>
      </c>
      <c r="N1115" s="30">
        <f t="shared" si="1135"/>
        <v>3119.4471923999995</v>
      </c>
      <c r="O1115" s="31">
        <f t="shared" si="1136"/>
        <v>3633.7094639999996</v>
      </c>
      <c r="P1115" s="31">
        <f t="shared" si="1137"/>
        <v>3880.0626479999996</v>
      </c>
      <c r="Q1115" s="36">
        <f t="shared" si="1138"/>
        <v>3504.3740424</v>
      </c>
      <c r="R1115" s="31">
        <f t="shared" si="1139"/>
        <v>3870.8244035999996</v>
      </c>
      <c r="S1115" s="31">
        <f t="shared" si="1140"/>
        <v>4241.893887</v>
      </c>
      <c r="T1115" s="45"/>
      <c r="U1115" s="32"/>
      <c r="V1115" s="32"/>
      <c r="W1115" s="20"/>
      <c r="X1115" s="20"/>
      <c r="Y1115" s="20"/>
      <c r="Z1115" s="20"/>
      <c r="AA1115" s="20"/>
      <c r="AB1115" s="21"/>
      <c r="AC1115" s="20"/>
      <c r="AD1115" s="20"/>
      <c r="AE1115" s="18"/>
      <c r="AF1115" s="18"/>
      <c r="AG1115" s="18"/>
      <c r="AH1115" s="18"/>
      <c r="AI1115" s="18"/>
      <c r="AJ1115" s="18"/>
      <c r="AK1115" s="35"/>
      <c r="BR1115" s="6"/>
    </row>
    <row r="1116" spans="1:70" ht="12.75" hidden="1">
      <c r="A1116" s="23"/>
      <c r="B1116" s="23" t="s">
        <v>833</v>
      </c>
      <c r="C1116" s="24" t="s">
        <v>1528</v>
      </c>
      <c r="D1116" s="25" t="s">
        <v>656</v>
      </c>
      <c r="E1116" s="26">
        <v>2784.64</v>
      </c>
      <c r="F1116" s="26">
        <v>2923.872</v>
      </c>
      <c r="G1116" s="27">
        <v>3216.2592</v>
      </c>
      <c r="H1116" s="27">
        <v>3660.1029696</v>
      </c>
      <c r="I1116" s="28" t="s">
        <v>15</v>
      </c>
      <c r="J1116" s="29">
        <f t="shared" si="1131"/>
        <v>5</v>
      </c>
      <c r="K1116" s="29">
        <f t="shared" si="1132"/>
        <v>10.000000000000014</v>
      </c>
      <c r="L1116" s="30">
        <f t="shared" si="1133"/>
        <v>3566.8314528</v>
      </c>
      <c r="M1116" s="30">
        <f t="shared" si="1134"/>
        <v>3692.2655615999997</v>
      </c>
      <c r="N1116" s="30">
        <f t="shared" si="1135"/>
        <v>3258.0705695999995</v>
      </c>
      <c r="O1116" s="31">
        <f t="shared" si="1136"/>
        <v>3795.185855999999</v>
      </c>
      <c r="P1116" s="31">
        <f t="shared" si="1137"/>
        <v>4052.4865919999993</v>
      </c>
      <c r="Q1116" s="36">
        <f t="shared" si="1138"/>
        <v>3660.1029696</v>
      </c>
      <c r="R1116" s="31">
        <f t="shared" si="1139"/>
        <v>4042.8378143999994</v>
      </c>
      <c r="S1116" s="31">
        <f t="shared" si="1140"/>
        <v>4430.397048</v>
      </c>
      <c r="T1116" s="45"/>
      <c r="U1116" s="32"/>
      <c r="V1116" s="32"/>
      <c r="W1116" s="20"/>
      <c r="X1116" s="20"/>
      <c r="Y1116" s="20"/>
      <c r="Z1116" s="20"/>
      <c r="AA1116" s="20"/>
      <c r="AB1116" s="21"/>
      <c r="AC1116" s="20"/>
      <c r="AD1116" s="20"/>
      <c r="AE1116" s="18"/>
      <c r="AF1116" s="18"/>
      <c r="AG1116" s="18"/>
      <c r="AH1116" s="18"/>
      <c r="AI1116" s="18"/>
      <c r="AJ1116" s="18"/>
      <c r="AK1116" s="35"/>
      <c r="BR1116" s="6"/>
    </row>
    <row r="1117" spans="1:70" ht="12.75" hidden="1">
      <c r="A1117" s="23"/>
      <c r="B1117" s="23" t="s">
        <v>835</v>
      </c>
      <c r="C1117" s="24" t="s">
        <v>1529</v>
      </c>
      <c r="D1117" s="25" t="s">
        <v>656</v>
      </c>
      <c r="E1117" s="26">
        <v>3080.89</v>
      </c>
      <c r="F1117" s="26">
        <v>3234.9345</v>
      </c>
      <c r="G1117" s="27">
        <v>3558.42795</v>
      </c>
      <c r="H1117" s="27">
        <v>4049.4910070999995</v>
      </c>
      <c r="I1117" s="28" t="s">
        <v>15</v>
      </c>
      <c r="J1117" s="29">
        <f t="shared" si="1131"/>
        <v>5</v>
      </c>
      <c r="K1117" s="29">
        <f t="shared" si="1132"/>
        <v>10.000000000000014</v>
      </c>
      <c r="L1117" s="30">
        <f t="shared" si="1133"/>
        <v>3946.29659655</v>
      </c>
      <c r="M1117" s="30">
        <f t="shared" si="1134"/>
        <v>4085.0752865999993</v>
      </c>
      <c r="N1117" s="30">
        <f t="shared" si="1135"/>
        <v>3604.6875133499993</v>
      </c>
      <c r="O1117" s="31">
        <f t="shared" si="1136"/>
        <v>4198.944980999999</v>
      </c>
      <c r="P1117" s="31">
        <f t="shared" si="1137"/>
        <v>4483.6192169999995</v>
      </c>
      <c r="Q1117" s="36">
        <f t="shared" si="1138"/>
        <v>4049.4910070999995</v>
      </c>
      <c r="R1117" s="31">
        <f t="shared" si="1139"/>
        <v>4472.94393315</v>
      </c>
      <c r="S1117" s="31">
        <f t="shared" si="1140"/>
        <v>4901.734501125</v>
      </c>
      <c r="T1117" s="45"/>
      <c r="U1117" s="32"/>
      <c r="V1117" s="32"/>
      <c r="W1117" s="20"/>
      <c r="X1117" s="20"/>
      <c r="Y1117" s="20"/>
      <c r="Z1117" s="20"/>
      <c r="AA1117" s="20"/>
      <c r="AB1117" s="21"/>
      <c r="AC1117" s="20"/>
      <c r="AD1117" s="20"/>
      <c r="AE1117" s="18"/>
      <c r="AF1117" s="18"/>
      <c r="AG1117" s="18"/>
      <c r="AH1117" s="18"/>
      <c r="AI1117" s="18"/>
      <c r="AJ1117" s="18"/>
      <c r="AK1117" s="35"/>
      <c r="BR1117" s="6"/>
    </row>
    <row r="1118" spans="1:70" ht="12.75" hidden="1">
      <c r="A1118" s="23"/>
      <c r="B1118" s="23" t="s">
        <v>837</v>
      </c>
      <c r="C1118" s="24" t="s">
        <v>1530</v>
      </c>
      <c r="D1118" s="25" t="s">
        <v>656</v>
      </c>
      <c r="E1118" s="26">
        <v>3377.09</v>
      </c>
      <c r="F1118" s="26">
        <v>3545.9445</v>
      </c>
      <c r="G1118" s="27">
        <v>3900.53895</v>
      </c>
      <c r="H1118" s="27">
        <v>4438.8133251</v>
      </c>
      <c r="I1118" s="28" t="s">
        <v>15</v>
      </c>
      <c r="J1118" s="29">
        <f t="shared" si="1131"/>
        <v>5</v>
      </c>
      <c r="K1118" s="29">
        <f t="shared" si="1132"/>
        <v>10.000000000000014</v>
      </c>
      <c r="L1118" s="30">
        <f t="shared" si="1133"/>
        <v>4325.69769555</v>
      </c>
      <c r="M1118" s="30">
        <f t="shared" si="1134"/>
        <v>4477.8187146</v>
      </c>
      <c r="N1118" s="30">
        <f t="shared" si="1135"/>
        <v>3951.2459563499992</v>
      </c>
      <c r="O1118" s="31">
        <f t="shared" si="1136"/>
        <v>4602.635961</v>
      </c>
      <c r="P1118" s="31">
        <f t="shared" si="1137"/>
        <v>4914.679077</v>
      </c>
      <c r="Q1118" s="36">
        <f t="shared" si="1138"/>
        <v>4438.8133251</v>
      </c>
      <c r="R1118" s="31">
        <f t="shared" si="1139"/>
        <v>4902.977460149999</v>
      </c>
      <c r="S1118" s="31">
        <f t="shared" si="1140"/>
        <v>5372.992403625</v>
      </c>
      <c r="T1118" s="45"/>
      <c r="U1118" s="32"/>
      <c r="V1118" s="32"/>
      <c r="W1118" s="20"/>
      <c r="X1118" s="20"/>
      <c r="Y1118" s="20"/>
      <c r="Z1118" s="20"/>
      <c r="AA1118" s="20"/>
      <c r="AB1118" s="21"/>
      <c r="AC1118" s="20"/>
      <c r="AD1118" s="20"/>
      <c r="AE1118" s="18"/>
      <c r="AF1118" s="18"/>
      <c r="AG1118" s="18"/>
      <c r="AH1118" s="18"/>
      <c r="AI1118" s="18"/>
      <c r="AJ1118" s="18"/>
      <c r="AK1118" s="35"/>
      <c r="BR1118" s="6"/>
    </row>
    <row r="1119" spans="12:70" ht="12.75" hidden="1">
      <c r="L1119" s="49"/>
      <c r="M1119" s="49"/>
      <c r="N1119" s="50"/>
      <c r="O1119" s="50"/>
      <c r="P1119" s="50"/>
      <c r="Q1119" s="50"/>
      <c r="R1119" s="50"/>
      <c r="S1119" s="50"/>
      <c r="U1119" s="51"/>
      <c r="V1119" s="51"/>
      <c r="W1119" s="10"/>
      <c r="AB1119" s="11"/>
      <c r="AC1119" s="10"/>
      <c r="AE1119" s="8"/>
      <c r="BR1119" s="6"/>
    </row>
    <row r="1120" spans="23:70" ht="12.75" hidden="1">
      <c r="W1120" s="10"/>
      <c r="AB1120" s="11"/>
      <c r="AC1120" s="10"/>
      <c r="AE1120" s="8"/>
      <c r="BR1120" s="6"/>
    </row>
    <row r="1121" spans="23:70" ht="12.75" hidden="1">
      <c r="W1121" s="10"/>
      <c r="AB1121" s="11"/>
      <c r="AC1121" s="10"/>
      <c r="AE1121" s="8"/>
      <c r="BR1121" s="6"/>
    </row>
    <row r="1122" spans="23:70" ht="12.75">
      <c r="W1122" s="10"/>
      <c r="AB1122" s="11"/>
      <c r="AC1122" s="10"/>
      <c r="AE1122" s="8"/>
      <c r="BR1122" s="6"/>
    </row>
    <row r="1123" spans="23:70" ht="12.75">
      <c r="W1123" s="10"/>
      <c r="AB1123" s="11"/>
      <c r="AC1123" s="10"/>
      <c r="AE1123" s="8"/>
      <c r="BR1123" s="6"/>
    </row>
    <row r="1124" spans="23:70" ht="12.75">
      <c r="W1124" s="10"/>
      <c r="AB1124" s="11"/>
      <c r="AC1124" s="10"/>
      <c r="AE1124" s="8"/>
      <c r="BR1124" s="6"/>
    </row>
    <row r="1125" spans="23:70" ht="12.75">
      <c r="W1125" s="10"/>
      <c r="AB1125" s="11"/>
      <c r="AC1125" s="10"/>
      <c r="AE1125" s="8"/>
      <c r="BR1125" s="6"/>
    </row>
    <row r="1126" spans="23:70" ht="12.75">
      <c r="W1126" s="10"/>
      <c r="AB1126" s="11"/>
      <c r="AC1126" s="10"/>
      <c r="AE1126" s="8"/>
      <c r="BR1126" s="6"/>
    </row>
    <row r="1127" spans="23:70" ht="12.75">
      <c r="W1127" s="10"/>
      <c r="AB1127" s="11"/>
      <c r="AC1127" s="10"/>
      <c r="AE1127" s="8"/>
      <c r="BR1127" s="6"/>
    </row>
    <row r="1128" spans="23:70" ht="12.75">
      <c r="W1128" s="10"/>
      <c r="AB1128" s="11"/>
      <c r="AC1128" s="10"/>
      <c r="AE1128" s="8"/>
      <c r="BR1128" s="6"/>
    </row>
    <row r="1129" spans="23:70" ht="12.75">
      <c r="W1129" s="10"/>
      <c r="AB1129" s="11"/>
      <c r="AC1129" s="10"/>
      <c r="AE1129" s="8"/>
      <c r="BR1129" s="6"/>
    </row>
    <row r="1130" spans="23:70" ht="12.75">
      <c r="W1130" s="10"/>
      <c r="AB1130" s="11"/>
      <c r="AC1130" s="10"/>
      <c r="AE1130" s="8"/>
      <c r="BR1130" s="6"/>
    </row>
    <row r="1131" spans="23:70" ht="12.75">
      <c r="W1131" s="10"/>
      <c r="AB1131" s="11"/>
      <c r="AC1131" s="10"/>
      <c r="AE1131" s="8"/>
      <c r="BR1131" s="6"/>
    </row>
    <row r="1132" spans="23:70" ht="12.75">
      <c r="W1132" s="10"/>
      <c r="AB1132" s="11"/>
      <c r="AC1132" s="10"/>
      <c r="AE1132" s="8"/>
      <c r="BR1132" s="6"/>
    </row>
    <row r="1133" spans="23:70" ht="12.75">
      <c r="W1133" s="10"/>
      <c r="AB1133" s="11"/>
      <c r="AC1133" s="10"/>
      <c r="AE1133" s="8"/>
      <c r="BR1133" s="6"/>
    </row>
    <row r="1134" spans="23:70" ht="12.75">
      <c r="W1134" s="10"/>
      <c r="AB1134" s="11"/>
      <c r="AC1134" s="10"/>
      <c r="AE1134" s="8"/>
      <c r="BR1134" s="6"/>
    </row>
    <row r="1135" spans="23:70" ht="12.75">
      <c r="W1135" s="10"/>
      <c r="AB1135" s="11"/>
      <c r="AC1135" s="10"/>
      <c r="AE1135" s="8"/>
      <c r="BR1135" s="6"/>
    </row>
    <row r="1136" spans="23:70" ht="12.75">
      <c r="W1136" s="10"/>
      <c r="AB1136" s="11"/>
      <c r="AC1136" s="10"/>
      <c r="AE1136" s="8"/>
      <c r="BR1136" s="6"/>
    </row>
    <row r="1137" spans="23:70" ht="12.75">
      <c r="W1137" s="10"/>
      <c r="AB1137" s="11"/>
      <c r="AC1137" s="10"/>
      <c r="AE1137" s="8"/>
      <c r="BR1137" s="6"/>
    </row>
    <row r="1138" spans="23:70" ht="12.75">
      <c r="W1138" s="10"/>
      <c r="AB1138" s="11"/>
      <c r="AC1138" s="10"/>
      <c r="AE1138" s="8"/>
      <c r="BR1138" s="6"/>
    </row>
    <row r="1139" spans="23:70" ht="12.75">
      <c r="W1139" s="10"/>
      <c r="AB1139" s="11"/>
      <c r="AC1139" s="10"/>
      <c r="AE1139" s="8"/>
      <c r="BR1139" s="6"/>
    </row>
    <row r="1140" spans="23:70" ht="12.75">
      <c r="W1140" s="10"/>
      <c r="AB1140" s="11"/>
      <c r="AC1140" s="10"/>
      <c r="AE1140" s="8"/>
      <c r="BR1140" s="6"/>
    </row>
    <row r="1141" spans="23:70" ht="12.75">
      <c r="W1141" s="10"/>
      <c r="AB1141" s="11"/>
      <c r="AC1141" s="10"/>
      <c r="AE1141" s="8"/>
      <c r="BR1141" s="6"/>
    </row>
    <row r="1142" spans="23:70" ht="12.75">
      <c r="W1142" s="10"/>
      <c r="AB1142" s="11"/>
      <c r="AC1142" s="10"/>
      <c r="AE1142" s="8"/>
      <c r="BR1142" s="6"/>
    </row>
    <row r="1143" spans="23:70" ht="12.75">
      <c r="W1143" s="10"/>
      <c r="AB1143" s="11"/>
      <c r="AC1143" s="10"/>
      <c r="AE1143" s="8"/>
      <c r="BR1143" s="6"/>
    </row>
    <row r="1144" spans="23:70" ht="12.75">
      <c r="W1144" s="10"/>
      <c r="AB1144" s="11"/>
      <c r="AC1144" s="10"/>
      <c r="AE1144" s="8"/>
      <c r="BR1144" s="6"/>
    </row>
    <row r="1145" spans="23:70" ht="12.75">
      <c r="W1145" s="10"/>
      <c r="AB1145" s="11"/>
      <c r="AC1145" s="10"/>
      <c r="AE1145" s="8"/>
      <c r="BR1145" s="6"/>
    </row>
    <row r="1146" spans="23:70" ht="12.75">
      <c r="W1146" s="10"/>
      <c r="AB1146" s="11"/>
      <c r="AC1146" s="10"/>
      <c r="AE1146" s="8"/>
      <c r="BR1146" s="6"/>
    </row>
    <row r="1147" spans="23:70" ht="12.75">
      <c r="W1147" s="10"/>
      <c r="AB1147" s="11"/>
      <c r="AC1147" s="10"/>
      <c r="AE1147" s="8"/>
      <c r="BR1147" s="6"/>
    </row>
    <row r="1148" spans="23:70" ht="12.75">
      <c r="W1148" s="10"/>
      <c r="AB1148" s="11"/>
      <c r="AC1148" s="10"/>
      <c r="AE1148" s="8"/>
      <c r="BR1148" s="6"/>
    </row>
    <row r="1149" spans="23:70" ht="12.75">
      <c r="W1149" s="10"/>
      <c r="AB1149" s="11"/>
      <c r="AC1149" s="10"/>
      <c r="AE1149" s="8"/>
      <c r="BR1149" s="6"/>
    </row>
    <row r="1150" spans="23:70" ht="12.75">
      <c r="W1150" s="10"/>
      <c r="AB1150" s="11"/>
      <c r="AC1150" s="10"/>
      <c r="AE1150" s="8"/>
      <c r="BR1150" s="6"/>
    </row>
    <row r="1151" spans="23:70" ht="12.75">
      <c r="W1151" s="10"/>
      <c r="AB1151" s="11"/>
      <c r="AC1151" s="10"/>
      <c r="AE1151" s="8"/>
      <c r="BR1151" s="6"/>
    </row>
    <row r="1152" spans="23:70" ht="12.75">
      <c r="W1152" s="10"/>
      <c r="AB1152" s="11"/>
      <c r="AC1152" s="10"/>
      <c r="AE1152" s="8"/>
      <c r="BR1152" s="6"/>
    </row>
    <row r="1153" spans="23:70" ht="12.75">
      <c r="W1153" s="10"/>
      <c r="AB1153" s="11"/>
      <c r="AC1153" s="10"/>
      <c r="AE1153" s="8"/>
      <c r="BR1153" s="6"/>
    </row>
    <row r="1154" spans="23:70" ht="12.75">
      <c r="W1154" s="10"/>
      <c r="AB1154" s="11"/>
      <c r="AC1154" s="10"/>
      <c r="AE1154" s="8"/>
      <c r="BR1154" s="6"/>
    </row>
    <row r="1155" spans="23:70" ht="12.75">
      <c r="W1155" s="10"/>
      <c r="AB1155" s="11"/>
      <c r="AC1155" s="10"/>
      <c r="AE1155" s="8"/>
      <c r="BR1155" s="6"/>
    </row>
    <row r="1156" spans="23:70" ht="12.75">
      <c r="W1156" s="10"/>
      <c r="AB1156" s="11"/>
      <c r="AC1156" s="10"/>
      <c r="AE1156" s="8"/>
      <c r="BR1156" s="6"/>
    </row>
    <row r="1157" spans="23:70" ht="12.75">
      <c r="W1157" s="10"/>
      <c r="AB1157" s="11"/>
      <c r="AC1157" s="10"/>
      <c r="AE1157" s="8"/>
      <c r="BR1157" s="6"/>
    </row>
    <row r="1158" spans="23:70" ht="12.75">
      <c r="W1158" s="10"/>
      <c r="AB1158" s="11"/>
      <c r="AC1158" s="10"/>
      <c r="AE1158" s="8"/>
      <c r="BR1158" s="6"/>
    </row>
    <row r="1159" spans="23:70" ht="12.75">
      <c r="W1159" s="10"/>
      <c r="AB1159" s="11"/>
      <c r="AC1159" s="10"/>
      <c r="AE1159" s="8"/>
      <c r="BR1159" s="6"/>
    </row>
    <row r="1160" spans="23:70" ht="12.75">
      <c r="W1160" s="10"/>
      <c r="AB1160" s="11"/>
      <c r="AC1160" s="10"/>
      <c r="AE1160" s="8"/>
      <c r="BR1160" s="6"/>
    </row>
    <row r="1161" spans="23:70" ht="12.75">
      <c r="W1161" s="10"/>
      <c r="AB1161" s="11"/>
      <c r="AC1161" s="10"/>
      <c r="AE1161" s="8"/>
      <c r="BR1161" s="6"/>
    </row>
    <row r="1162" spans="23:70" ht="12.75">
      <c r="W1162" s="10"/>
      <c r="AB1162" s="11"/>
      <c r="AC1162" s="10"/>
      <c r="AE1162" s="8"/>
      <c r="BR1162" s="6"/>
    </row>
    <row r="1163" spans="23:70" ht="12.75">
      <c r="W1163" s="10"/>
      <c r="AB1163" s="11"/>
      <c r="AC1163" s="10"/>
      <c r="AE1163" s="8"/>
      <c r="BR1163" s="6"/>
    </row>
    <row r="1164" spans="23:31" ht="12.75">
      <c r="W1164" s="10"/>
      <c r="AB1164" s="11"/>
      <c r="AC1164" s="10"/>
      <c r="AE1164" s="8"/>
    </row>
    <row r="1165" spans="23:31" ht="12.75">
      <c r="W1165" s="10"/>
      <c r="AB1165" s="11"/>
      <c r="AC1165" s="10"/>
      <c r="AE1165" s="8"/>
    </row>
    <row r="1166" spans="23:31" ht="12.75">
      <c r="W1166" s="10"/>
      <c r="AB1166" s="11"/>
      <c r="AC1166" s="10"/>
      <c r="AE1166" s="8"/>
    </row>
    <row r="1167" spans="23:31" ht="12.75">
      <c r="W1167" s="10"/>
      <c r="AB1167" s="11"/>
      <c r="AC1167" s="10"/>
      <c r="AE1167" s="8"/>
    </row>
    <row r="1168" spans="23:31" ht="12.75">
      <c r="W1168" s="10"/>
      <c r="AB1168" s="11"/>
      <c r="AC1168" s="10"/>
      <c r="AE1168" s="8"/>
    </row>
    <row r="1169" spans="23:31" ht="12.75">
      <c r="W1169" s="10"/>
      <c r="AB1169" s="11"/>
      <c r="AC1169" s="10"/>
      <c r="AE1169" s="8"/>
    </row>
    <row r="1170" spans="23:31" ht="12.75">
      <c r="W1170" s="10"/>
      <c r="AB1170" s="11"/>
      <c r="AC1170" s="10"/>
      <c r="AE1170" s="8"/>
    </row>
    <row r="1171" spans="23:31" ht="12.75">
      <c r="W1171" s="10"/>
      <c r="AB1171" s="11"/>
      <c r="AC1171" s="10"/>
      <c r="AE1171" s="8"/>
    </row>
    <row r="1172" spans="23:31" ht="12.75">
      <c r="W1172" s="10"/>
      <c r="AB1172" s="11"/>
      <c r="AC1172" s="10"/>
      <c r="AE1172" s="8"/>
    </row>
    <row r="1173" spans="23:31" ht="12.75">
      <c r="W1173" s="10"/>
      <c r="AB1173" s="11"/>
      <c r="AC1173" s="10"/>
      <c r="AE1173" s="8"/>
    </row>
    <row r="1174" spans="23:31" ht="12.75">
      <c r="W1174" s="10"/>
      <c r="AB1174" s="11"/>
      <c r="AC1174" s="10"/>
      <c r="AE1174" s="8"/>
    </row>
    <row r="1175" spans="23:31" ht="12.75">
      <c r="W1175" s="10"/>
      <c r="AB1175" s="11"/>
      <c r="AC1175" s="10"/>
      <c r="AE1175" s="8"/>
    </row>
    <row r="1176" spans="23:31" ht="12.75">
      <c r="W1176" s="10"/>
      <c r="AB1176" s="11"/>
      <c r="AC1176" s="10"/>
      <c r="AE1176" s="8"/>
    </row>
    <row r="1177" spans="23:31" ht="12.75">
      <c r="W1177" s="10"/>
      <c r="AB1177" s="11"/>
      <c r="AC1177" s="10"/>
      <c r="AE1177" s="8"/>
    </row>
    <row r="1178" spans="23:31" ht="12.75">
      <c r="W1178" s="10"/>
      <c r="AB1178" s="11"/>
      <c r="AC1178" s="10"/>
      <c r="AE1178" s="8"/>
    </row>
    <row r="1179" spans="23:31" ht="12.75">
      <c r="W1179" s="10"/>
      <c r="AB1179" s="11"/>
      <c r="AC1179" s="10"/>
      <c r="AE1179" s="8"/>
    </row>
    <row r="1180" spans="23:31" ht="12.75">
      <c r="W1180" s="10"/>
      <c r="AB1180" s="11"/>
      <c r="AC1180" s="10"/>
      <c r="AE1180" s="8"/>
    </row>
    <row r="1181" spans="23:31" ht="12.75">
      <c r="W1181" s="10"/>
      <c r="AB1181" s="11"/>
      <c r="AC1181" s="10"/>
      <c r="AE1181" s="8"/>
    </row>
    <row r="1182" spans="23:31" ht="12.75">
      <c r="W1182" s="10"/>
      <c r="AB1182" s="11"/>
      <c r="AC1182" s="10"/>
      <c r="AE1182" s="8"/>
    </row>
    <row r="1183" spans="23:31" ht="12.75">
      <c r="W1183" s="10"/>
      <c r="AB1183" s="11"/>
      <c r="AC1183" s="10"/>
      <c r="AE1183" s="8"/>
    </row>
    <row r="1184" spans="23:31" ht="12.75">
      <c r="W1184" s="10"/>
      <c r="AB1184" s="11"/>
      <c r="AC1184" s="10"/>
      <c r="AE1184" s="8"/>
    </row>
    <row r="1185" spans="23:31" ht="12.75">
      <c r="W1185" s="10"/>
      <c r="AB1185" s="11"/>
      <c r="AC1185" s="10"/>
      <c r="AE1185" s="8"/>
    </row>
    <row r="1186" spans="23:31" ht="12.75">
      <c r="W1186" s="10"/>
      <c r="AB1186" s="11"/>
      <c r="AC1186" s="10"/>
      <c r="AE1186" s="8"/>
    </row>
    <row r="1187" spans="23:31" ht="12.75">
      <c r="W1187" s="10"/>
      <c r="AB1187" s="11"/>
      <c r="AC1187" s="10"/>
      <c r="AE1187" s="8"/>
    </row>
    <row r="1188" spans="23:31" ht="12.75">
      <c r="W1188" s="10"/>
      <c r="AB1188" s="11"/>
      <c r="AC1188" s="10"/>
      <c r="AE1188" s="8"/>
    </row>
    <row r="1189" spans="23:31" ht="12.75">
      <c r="W1189" s="10"/>
      <c r="AB1189" s="11"/>
      <c r="AC1189" s="10"/>
      <c r="AE1189" s="8"/>
    </row>
    <row r="1190" spans="23:31" ht="12.75">
      <c r="W1190" s="10"/>
      <c r="AB1190" s="11"/>
      <c r="AC1190" s="10"/>
      <c r="AE1190" s="8"/>
    </row>
    <row r="1191" spans="23:31" ht="12.75">
      <c r="W1191" s="10"/>
      <c r="AB1191" s="11"/>
      <c r="AC1191" s="10"/>
      <c r="AE1191" s="8"/>
    </row>
    <row r="1192" spans="23:31" ht="12.75">
      <c r="W1192" s="10"/>
      <c r="AB1192" s="11"/>
      <c r="AC1192" s="10"/>
      <c r="AE1192" s="8"/>
    </row>
    <row r="1193" spans="23:31" ht="12.75">
      <c r="W1193" s="10"/>
      <c r="AB1193" s="11"/>
      <c r="AC1193" s="10"/>
      <c r="AE1193" s="8"/>
    </row>
    <row r="1194" spans="23:31" ht="12.75">
      <c r="W1194" s="10"/>
      <c r="AB1194" s="11"/>
      <c r="AC1194" s="10"/>
      <c r="AE1194" s="8"/>
    </row>
    <row r="1195" spans="23:31" ht="12.75">
      <c r="W1195" s="10"/>
      <c r="AB1195" s="11"/>
      <c r="AC1195" s="10"/>
      <c r="AE1195" s="8"/>
    </row>
    <row r="1196" spans="23:31" ht="12.75">
      <c r="W1196" s="10"/>
      <c r="AB1196" s="11"/>
      <c r="AC1196" s="10"/>
      <c r="AE1196" s="8"/>
    </row>
    <row r="1197" spans="23:31" ht="12.75">
      <c r="W1197" s="10"/>
      <c r="AB1197" s="11"/>
      <c r="AC1197" s="10"/>
      <c r="AE1197" s="8"/>
    </row>
    <row r="1198" spans="23:31" ht="12.75">
      <c r="W1198" s="10"/>
      <c r="AB1198" s="11"/>
      <c r="AC1198" s="10"/>
      <c r="AE1198" s="8"/>
    </row>
  </sheetData>
  <sheetProtection selectLockedCells="1" selectUnlockedCells="1"/>
  <mergeCells count="1">
    <mergeCell ref="A2:AK2"/>
  </mergeCells>
  <printOptions horizontalCentered="1"/>
  <pageMargins left="0.39375" right="0.39375" top="0.39375" bottom="0.39305555555555555" header="0.5118055555555555" footer="0.19652777777777777"/>
  <pageSetup horizontalDpi="300" verticalDpi="300" orientation="landscape" paperSize="9" scale="72"/>
  <headerFooter alignWithMargins="0">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2023-10-05T13:56:56Z</dcterms:modified>
  <cp:category/>
  <cp:version/>
  <cp:contentType/>
  <cp:contentStatus/>
  <cp:revision>2</cp:revision>
</cp:coreProperties>
</file>