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50" windowWidth="12870" windowHeight="77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'Foglio1'!$B$1:$G$86</definedName>
    <definedName name="_xlnm.Print_Titles" localSheetId="0">'Foglio1'!$12:$12</definedName>
  </definedNames>
  <calcPr fullCalcOnLoad="1"/>
</workbook>
</file>

<file path=xl/sharedStrings.xml><?xml version="1.0" encoding="utf-8"?>
<sst xmlns="http://schemas.openxmlformats.org/spreadsheetml/2006/main" count="211" uniqueCount="131">
  <si>
    <t>Zone di Protezione Speciale (ZPS)</t>
  </si>
  <si>
    <t>DATI TERRITORIALI PROVINCIALI</t>
  </si>
  <si>
    <t>SUPERFICIE INDIVIDUATA (%)</t>
  </si>
  <si>
    <t>Alessandria</t>
  </si>
  <si>
    <t>IT1180002</t>
  </si>
  <si>
    <t>Torrente Orba</t>
  </si>
  <si>
    <t>IT1180004</t>
  </si>
  <si>
    <t>Greto dello Scrivia</t>
  </si>
  <si>
    <t>IT1180025</t>
  </si>
  <si>
    <t>IT1180026</t>
  </si>
  <si>
    <t>Capanne di Marcarolo</t>
  </si>
  <si>
    <t>IT1180028</t>
  </si>
  <si>
    <t>TOTALE</t>
  </si>
  <si>
    <t>Asti</t>
  </si>
  <si>
    <t>IT1160054</t>
  </si>
  <si>
    <t>Fiume Tanaro e Stagni di Neive</t>
  </si>
  <si>
    <t>Biella</t>
  </si>
  <si>
    <t>IT1110020</t>
  </si>
  <si>
    <t>Lago di Viverone</t>
  </si>
  <si>
    <t>Cuneo</t>
  </si>
  <si>
    <t>IT1160003</t>
  </si>
  <si>
    <t>Oasi di Crava Morozzo</t>
  </si>
  <si>
    <t>IT1160036</t>
  </si>
  <si>
    <t>Stura di Demonte</t>
  </si>
  <si>
    <t>IT1160056</t>
  </si>
  <si>
    <t>Alpi Marittime</t>
  </si>
  <si>
    <t>IT1160057</t>
  </si>
  <si>
    <t>Alte Valli Pesio e Tanaro</t>
  </si>
  <si>
    <t>IT1160058</t>
  </si>
  <si>
    <t>IT1160059</t>
  </si>
  <si>
    <t>Zone umide di Fossano e Sant'Albano Stura</t>
  </si>
  <si>
    <t>IT1160060</t>
  </si>
  <si>
    <t>Altopiano di Bainale</t>
  </si>
  <si>
    <t>IT1160061</t>
  </si>
  <si>
    <t>Alto Caprauna</t>
  </si>
  <si>
    <t>IT1160062</t>
  </si>
  <si>
    <t>Alte Valli Stura e Maira</t>
  </si>
  <si>
    <t>Novara</t>
  </si>
  <si>
    <t>IT1120010</t>
  </si>
  <si>
    <t>Lame del Sesia e Isolone di Oldenico</t>
  </si>
  <si>
    <t>IT1150001</t>
  </si>
  <si>
    <t>Valle del Ticino</t>
  </si>
  <si>
    <t>IT1150003</t>
  </si>
  <si>
    <t>IT1150004</t>
  </si>
  <si>
    <t>Canneti di Dormelletto</t>
  </si>
  <si>
    <t>IT1150010</t>
  </si>
  <si>
    <t>Torino</t>
  </si>
  <si>
    <t>IT1110006</t>
  </si>
  <si>
    <t>IT1110007</t>
  </si>
  <si>
    <t>Laghi di Avigliana</t>
  </si>
  <si>
    <t>IT1110017</t>
  </si>
  <si>
    <t>IT1110018</t>
  </si>
  <si>
    <t>Confluenza Po - Orco - Malone</t>
  </si>
  <si>
    <t>IT1110019</t>
  </si>
  <si>
    <t>IT1110024</t>
  </si>
  <si>
    <t>IT1110025</t>
  </si>
  <si>
    <t>IT1110036</t>
  </si>
  <si>
    <t>Lago di Candia</t>
  </si>
  <si>
    <t>IT1110070</t>
  </si>
  <si>
    <t>IT1110080</t>
  </si>
  <si>
    <t>Val Troncea</t>
  </si>
  <si>
    <t>IT1120013</t>
  </si>
  <si>
    <t>Isolotto del Ritano (Dora Baltea)</t>
  </si>
  <si>
    <t>IT1201000</t>
  </si>
  <si>
    <t>Verbania</t>
  </si>
  <si>
    <t>IT1140001</t>
  </si>
  <si>
    <t>Fondo Toce</t>
  </si>
  <si>
    <t>IT1140011</t>
  </si>
  <si>
    <t>Val Grande</t>
  </si>
  <si>
    <t>IT1140013</t>
  </si>
  <si>
    <t>Lago di Mergozzo e Mont'Orfano</t>
  </si>
  <si>
    <t>IT1140016</t>
  </si>
  <si>
    <t>Alpi Veglia e Devero - Monte Giove</t>
  </si>
  <si>
    <t>IT1140017</t>
  </si>
  <si>
    <t>Fiume Toce</t>
  </si>
  <si>
    <t>IT1140018</t>
  </si>
  <si>
    <t>IT1140019</t>
  </si>
  <si>
    <t>Monte Rosa</t>
  </si>
  <si>
    <t>IT1140020</t>
  </si>
  <si>
    <t>Alta Val Strona e Val Segnara</t>
  </si>
  <si>
    <t>IT1140021</t>
  </si>
  <si>
    <t>Val Formazza</t>
  </si>
  <si>
    <t>Vercelli</t>
  </si>
  <si>
    <t>IT1120002</t>
  </si>
  <si>
    <t>Bosco della Partecipanza di Trino</t>
  </si>
  <si>
    <t>IT1120005</t>
  </si>
  <si>
    <t>Garzaia di Carisio</t>
  </si>
  <si>
    <t>IT1120006</t>
  </si>
  <si>
    <t>Val Mastallone</t>
  </si>
  <si>
    <t>IT1120008</t>
  </si>
  <si>
    <t>Fontana Gigante (Tricerro)</t>
  </si>
  <si>
    <t>IT1120014</t>
  </si>
  <si>
    <t>Garzaia del rio Druma</t>
  </si>
  <si>
    <t>IT1120021</t>
  </si>
  <si>
    <t>IT1120025</t>
  </si>
  <si>
    <t>Lama del Badiotto e Garzaia della Brarola</t>
  </si>
  <si>
    <t>IT1120027</t>
  </si>
  <si>
    <t>IT1120029</t>
  </si>
  <si>
    <t>Paludi di San Genuario e San Silvestro</t>
  </si>
  <si>
    <t>SISTEMA REGIONALE DELLE AREE PROTETTE</t>
  </si>
  <si>
    <t xml:space="preserve">Rete Natura 2000 </t>
  </si>
  <si>
    <t>Direttiva 2009/147/CE - “Uccelli”</t>
  </si>
  <si>
    <t>Dorsale Monte Ebro - Monte Chiappo</t>
  </si>
  <si>
    <t>Fiume Po - tratto vercellese alessandrino</t>
  </si>
  <si>
    <t>Gruppo del Monviso e Bosco dell'Aleve'</t>
  </si>
  <si>
    <t>Palude di Casalbeltrame</t>
  </si>
  <si>
    <t>Garzaie novaresi</t>
  </si>
  <si>
    <t>Orsiera - Rocciavre'</t>
  </si>
  <si>
    <t>Lanca di Santa Marta (confluenza Po-Banna)</t>
  </si>
  <si>
    <t>Baraccone (confluenza Po-Dora Baltea)</t>
  </si>
  <si>
    <t>Lanca di San Michele</t>
  </si>
  <si>
    <t>Po Morto di Carignano</t>
  </si>
  <si>
    <t>Meisino (confluenza Po-Stura)</t>
  </si>
  <si>
    <t>Gran Paradiso</t>
  </si>
  <si>
    <t>Alte Valli Anzasca, Antrona, Bognanco</t>
  </si>
  <si>
    <t>Risaie vercellesi</t>
  </si>
  <si>
    <t>Alta Valsesia e Valli Otro, Vogna, Gronda, Artogna</t>
  </si>
  <si>
    <t>TOTALE REGIONALE</t>
  </si>
  <si>
    <t>Provincia</t>
  </si>
  <si>
    <t>CODICE</t>
  </si>
  <si>
    <t>NOME SITO</t>
  </si>
  <si>
    <t>TIPO  SITO</t>
  </si>
  <si>
    <t>SUPERFICIE (ha)</t>
  </si>
  <si>
    <t>ZSC/ZPS</t>
  </si>
  <si>
    <t>ZPS</t>
  </si>
  <si>
    <t>Legenda:</t>
  </si>
  <si>
    <t>ZSC:  Zone Speciali di Conservazione</t>
  </si>
  <si>
    <t xml:space="preserve">SIC:  Siti di Importanza Comunitaria </t>
  </si>
  <si>
    <t>ZPS:  Zone di protezione speciale per gli uccelli</t>
  </si>
  <si>
    <t xml:space="preserve">Fonte Dati:  Regione Piemonte - Direzione Ambiente - Settore  Biodiversità e Aree Naturali </t>
  </si>
  <si>
    <t>Aggiornamento: Dicembre 2020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</si>
</sst>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5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>
        <color indexed="8"/>
      </right>
      <top style="thin"/>
      <bottom style="thin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4" fontId="3" fillId="24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0" fillId="25" borderId="11" xfId="0" applyFill="1" applyBorder="1" applyAlignment="1">
      <alignment/>
    </xf>
    <xf numFmtId="4" fontId="0" fillId="25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25" borderId="12" xfId="0" applyNumberFormat="1" applyFont="1" applyFill="1" applyBorder="1" applyAlignment="1">
      <alignment wrapText="1"/>
    </xf>
    <xf numFmtId="0" fontId="0" fillId="25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NumberFormat="1" applyBorder="1" applyAlignment="1">
      <alignment/>
    </xf>
    <xf numFmtId="0" fontId="3" fillId="24" borderId="16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right"/>
    </xf>
    <xf numFmtId="4" fontId="0" fillId="0" borderId="17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1" fontId="3" fillId="22" borderId="19" xfId="0" applyNumberFormat="1" applyFont="1" applyFill="1" applyBorder="1" applyAlignment="1">
      <alignment horizontal="right" vertical="center"/>
    </xf>
    <xf numFmtId="4" fontId="3" fillId="24" borderId="20" xfId="0" applyNumberFormat="1" applyFont="1" applyFill="1" applyBorder="1" applyAlignment="1">
      <alignment/>
    </xf>
    <xf numFmtId="1" fontId="3" fillId="16" borderId="21" xfId="0" applyNumberFormat="1" applyFont="1" applyFill="1" applyBorder="1" applyAlignment="1">
      <alignment horizontal="center" vertical="center" wrapText="1"/>
    </xf>
    <xf numFmtId="1" fontId="3" fillId="16" borderId="22" xfId="0" applyNumberFormat="1" applyFont="1" applyFill="1" applyBorder="1" applyAlignment="1">
      <alignment horizontal="center" vertical="center" wrapText="1"/>
    </xf>
    <xf numFmtId="4" fontId="3" fillId="16" borderId="22" xfId="0" applyNumberFormat="1" applyFont="1" applyFill="1" applyBorder="1" applyAlignment="1">
      <alignment horizontal="center" vertical="center" wrapText="1"/>
    </xf>
    <xf numFmtId="2" fontId="3" fillId="16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right"/>
    </xf>
    <xf numFmtId="0" fontId="3" fillId="24" borderId="25" xfId="0" applyFont="1" applyFill="1" applyBorder="1" applyAlignment="1">
      <alignment horizontal="center" vertical="center" textRotation="90"/>
    </xf>
    <xf numFmtId="10" fontId="3" fillId="24" borderId="26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textRotation="90"/>
    </xf>
    <xf numFmtId="2" fontId="0" fillId="0" borderId="28" xfId="0" applyNumberFormat="1" applyFont="1" applyBorder="1" applyAlignment="1">
      <alignment horizontal="right"/>
    </xf>
    <xf numFmtId="0" fontId="3" fillId="22" borderId="29" xfId="0" applyFont="1" applyFill="1" applyBorder="1" applyAlignment="1">
      <alignment/>
    </xf>
    <xf numFmtId="0" fontId="0" fillId="22" borderId="30" xfId="0" applyFill="1" applyBorder="1" applyAlignment="1">
      <alignment/>
    </xf>
    <xf numFmtId="4" fontId="3" fillId="22" borderId="30" xfId="0" applyNumberFormat="1" applyFont="1" applyFill="1" applyBorder="1" applyAlignment="1">
      <alignment/>
    </xf>
    <xf numFmtId="4" fontId="3" fillId="22" borderId="31" xfId="0" applyNumberFormat="1" applyFont="1" applyFill="1" applyBorder="1" applyAlignment="1">
      <alignment/>
    </xf>
    <xf numFmtId="1" fontId="0" fillId="0" borderId="3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10" fontId="3" fillId="22" borderId="33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1" fontId="0" fillId="0" borderId="0" xfId="0" applyNumberFormat="1" applyFont="1" applyAlignment="1">
      <alignment horizontal="center"/>
    </xf>
    <xf numFmtId="2" fontId="0" fillId="0" borderId="24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8" xfId="0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0" fillId="0" borderId="38" xfId="0" applyBorder="1" applyAlignment="1">
      <alignment horizontal="right"/>
    </xf>
    <xf numFmtId="0" fontId="0" fillId="0" borderId="37" xfId="0" applyBorder="1" applyAlignment="1">
      <alignment horizontal="right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38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4" fontId="0" fillId="0" borderId="40" xfId="0" applyNumberFormat="1" applyFill="1" applyBorder="1" applyAlignment="1">
      <alignment/>
    </xf>
    <xf numFmtId="4" fontId="3" fillId="24" borderId="13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0</xdr:rowOff>
    </xdr:from>
    <xdr:to>
      <xdr:col>3</xdr:col>
      <xdr:colOff>371475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1925"/>
          <a:ext cx="13239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1076325</xdr:colOff>
      <xdr:row>0</xdr:row>
      <xdr:rowOff>104775</xdr:rowOff>
    </xdr:from>
    <xdr:to>
      <xdr:col>6</xdr:col>
      <xdr:colOff>981075</xdr:colOff>
      <xdr:row>5</xdr:row>
      <xdr:rowOff>0</xdr:rowOff>
    </xdr:to>
    <xdr:pic>
      <xdr:nvPicPr>
        <xdr:cNvPr id="2" name="Picture 3" descr="logo_natura2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104775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6"/>
  <sheetViews>
    <sheetView tabSelected="1" view="pageBreakPreview" zoomScale="75" zoomScaleSheetLayoutView="75" zoomScalePageLayoutView="0" workbookViewId="0" topLeftCell="A1">
      <selection activeCell="E72" sqref="E72"/>
    </sheetView>
  </sheetViews>
  <sheetFormatPr defaultColWidth="9.140625" defaultRowHeight="12.75"/>
  <cols>
    <col min="1" max="1" width="3.421875" style="0" customWidth="1"/>
    <col min="2" max="2" width="12.00390625" style="0" customWidth="1"/>
    <col min="3" max="3" width="10.00390625" style="0" bestFit="1" customWidth="1"/>
    <col min="4" max="4" width="46.00390625" style="0" bestFit="1" customWidth="1"/>
    <col min="5" max="5" width="21.7109375" style="0" customWidth="1"/>
    <col min="6" max="6" width="17.140625" style="0" customWidth="1"/>
    <col min="7" max="7" width="16.421875" style="0" customWidth="1"/>
  </cols>
  <sheetData>
    <row r="2" spans="2:7" ht="12.75">
      <c r="B2" s="63" t="s">
        <v>99</v>
      </c>
      <c r="C2" s="63"/>
      <c r="D2" s="63"/>
      <c r="E2" s="63"/>
      <c r="F2" s="63"/>
      <c r="G2" s="63"/>
    </row>
    <row r="3" spans="2:7" ht="12.75">
      <c r="B3" s="20"/>
      <c r="C3" s="20"/>
      <c r="D3" s="20"/>
      <c r="E3" s="20"/>
      <c r="F3" s="20"/>
      <c r="G3" s="20"/>
    </row>
    <row r="4" spans="2:7" ht="12.75">
      <c r="B4" s="68" t="s">
        <v>100</v>
      </c>
      <c r="C4" s="68"/>
      <c r="D4" s="68"/>
      <c r="E4" s="68"/>
      <c r="F4" s="68"/>
      <c r="G4" s="68"/>
    </row>
    <row r="5" spans="2:7" ht="12.75">
      <c r="B5" s="65" t="s">
        <v>101</v>
      </c>
      <c r="C5" s="65"/>
      <c r="D5" s="65"/>
      <c r="E5" s="65"/>
      <c r="F5" s="65"/>
      <c r="G5" s="65"/>
    </row>
    <row r="6" spans="2:7" ht="12.75">
      <c r="B6" s="1"/>
      <c r="C6" s="1"/>
      <c r="D6" s="2"/>
      <c r="E6" s="2"/>
      <c r="F6" s="3"/>
      <c r="G6" s="4"/>
    </row>
    <row r="7" spans="2:7" ht="15.75">
      <c r="B7" s="69" t="s">
        <v>0</v>
      </c>
      <c r="C7" s="69"/>
      <c r="D7" s="69"/>
      <c r="E7" s="69"/>
      <c r="F7" s="69"/>
      <c r="G7" s="69"/>
    </row>
    <row r="8" spans="2:7" ht="12.75">
      <c r="B8" s="68" t="s">
        <v>1</v>
      </c>
      <c r="C8" s="68"/>
      <c r="D8" s="68"/>
      <c r="E8" s="68"/>
      <c r="F8" s="68"/>
      <c r="G8" s="68"/>
    </row>
    <row r="9" spans="2:7" ht="12.75">
      <c r="B9" s="59"/>
      <c r="C9" s="59"/>
      <c r="D9" s="59"/>
      <c r="E9" s="59"/>
      <c r="F9" s="59"/>
      <c r="G9" s="59"/>
    </row>
    <row r="10" spans="2:7" ht="12.75">
      <c r="B10" s="59" t="s">
        <v>130</v>
      </c>
      <c r="C10" s="59"/>
      <c r="D10" s="59"/>
      <c r="E10" s="59"/>
      <c r="F10" s="59"/>
      <c r="G10" s="59"/>
    </row>
    <row r="11" spans="2:7" ht="13.5" thickBot="1">
      <c r="B11" s="1"/>
      <c r="C11" s="1"/>
      <c r="D11" s="2"/>
      <c r="E11" s="2"/>
      <c r="F11" s="3"/>
      <c r="G11" s="4"/>
    </row>
    <row r="12" spans="2:7" ht="39" customHeight="1" thickBot="1" thickTop="1">
      <c r="B12" s="31" t="s">
        <v>118</v>
      </c>
      <c r="C12" s="32" t="s">
        <v>119</v>
      </c>
      <c r="D12" s="32" t="s">
        <v>120</v>
      </c>
      <c r="E12" s="32" t="s">
        <v>121</v>
      </c>
      <c r="F12" s="33" t="s">
        <v>122</v>
      </c>
      <c r="G12" s="34" t="s">
        <v>2</v>
      </c>
    </row>
    <row r="13" spans="2:7" ht="12.75">
      <c r="B13" s="57" t="s">
        <v>3</v>
      </c>
      <c r="C13" s="5" t="s">
        <v>4</v>
      </c>
      <c r="D13" s="6" t="s">
        <v>5</v>
      </c>
      <c r="E13" s="44" t="s">
        <v>123</v>
      </c>
      <c r="F13" s="7">
        <v>505.70870443177733</v>
      </c>
      <c r="G13" s="60"/>
    </row>
    <row r="14" spans="2:7" ht="12.75">
      <c r="B14" s="58"/>
      <c r="C14" s="22" t="s">
        <v>6</v>
      </c>
      <c r="D14" s="17" t="s">
        <v>7</v>
      </c>
      <c r="E14" s="44" t="s">
        <v>123</v>
      </c>
      <c r="F14" s="18">
        <v>2240.82426610265</v>
      </c>
      <c r="G14" s="64"/>
    </row>
    <row r="15" spans="2:7" ht="12.75">
      <c r="B15" s="58"/>
      <c r="C15" s="22" t="s">
        <v>8</v>
      </c>
      <c r="D15" s="17" t="s">
        <v>102</v>
      </c>
      <c r="E15" s="45" t="s">
        <v>124</v>
      </c>
      <c r="F15" s="18">
        <v>363.638504636356</v>
      </c>
      <c r="G15" s="64"/>
    </row>
    <row r="16" spans="2:7" ht="12.75">
      <c r="B16" s="58"/>
      <c r="C16" s="22" t="s">
        <v>9</v>
      </c>
      <c r="D16" s="17" t="s">
        <v>10</v>
      </c>
      <c r="E16" s="44" t="s">
        <v>123</v>
      </c>
      <c r="F16" s="18">
        <v>9548.775346329403</v>
      </c>
      <c r="G16" s="64"/>
    </row>
    <row r="17" spans="2:7" ht="21.75" customHeight="1">
      <c r="B17" s="58"/>
      <c r="C17" s="5" t="s">
        <v>11</v>
      </c>
      <c r="D17" s="6" t="s">
        <v>103</v>
      </c>
      <c r="E17" s="45" t="s">
        <v>124</v>
      </c>
      <c r="F17" s="7">
        <v>11952.121847538858</v>
      </c>
      <c r="G17" s="64"/>
    </row>
    <row r="18" spans="2:7" ht="12.75">
      <c r="B18" s="36"/>
      <c r="C18" s="25"/>
      <c r="D18" s="26" t="s">
        <v>12</v>
      </c>
      <c r="E18" s="30"/>
      <c r="F18" s="8">
        <f>SUM(F13:F17)</f>
        <v>24611.068669039043</v>
      </c>
      <c r="G18" s="37">
        <f>F18/356171.67</f>
        <v>0.06909889455564797</v>
      </c>
    </row>
    <row r="19" spans="2:7" ht="32.25" customHeight="1">
      <c r="B19" s="38" t="s">
        <v>13</v>
      </c>
      <c r="C19" s="6" t="s">
        <v>14</v>
      </c>
      <c r="D19" s="6" t="s">
        <v>15</v>
      </c>
      <c r="E19" s="45" t="s">
        <v>124</v>
      </c>
      <c r="F19" s="9">
        <v>45.2537586719426</v>
      </c>
      <c r="G19" s="39"/>
    </row>
    <row r="20" spans="2:7" ht="12.75">
      <c r="B20" s="36"/>
      <c r="C20" s="25"/>
      <c r="D20" s="26" t="s">
        <v>12</v>
      </c>
      <c r="E20" s="30"/>
      <c r="F20" s="8">
        <f>+F19</f>
        <v>45.2537586719426</v>
      </c>
      <c r="G20" s="37">
        <f>F20/151046.2</f>
        <v>0.00029960209970156547</v>
      </c>
    </row>
    <row r="21" spans="2:7" ht="37.5" customHeight="1">
      <c r="B21" s="38" t="s">
        <v>16</v>
      </c>
      <c r="C21" s="17" t="s">
        <v>17</v>
      </c>
      <c r="D21" s="17" t="s">
        <v>18</v>
      </c>
      <c r="E21" s="44" t="s">
        <v>123</v>
      </c>
      <c r="F21" s="18">
        <v>574.9353713843336</v>
      </c>
      <c r="G21" s="35"/>
    </row>
    <row r="22" spans="2:7" ht="12.75">
      <c r="B22" s="36"/>
      <c r="C22" s="25"/>
      <c r="D22" s="26" t="s">
        <v>12</v>
      </c>
      <c r="E22" s="30"/>
      <c r="F22" s="8">
        <f>+F21</f>
        <v>574.9353713843336</v>
      </c>
      <c r="G22" s="37">
        <f>F22/91382.69</f>
        <v>0.006291512882629452</v>
      </c>
    </row>
    <row r="23" spans="2:7" ht="12.75">
      <c r="B23" s="57" t="s">
        <v>19</v>
      </c>
      <c r="C23" s="17" t="s">
        <v>20</v>
      </c>
      <c r="D23" s="17" t="s">
        <v>21</v>
      </c>
      <c r="E23" s="44" t="s">
        <v>123</v>
      </c>
      <c r="F23" s="18">
        <v>298.5359017398968</v>
      </c>
      <c r="G23" s="60"/>
    </row>
    <row r="24" spans="2:7" ht="12.75">
      <c r="B24" s="58"/>
      <c r="C24" s="6" t="s">
        <v>22</v>
      </c>
      <c r="D24" s="6" t="s">
        <v>23</v>
      </c>
      <c r="E24" s="44" t="s">
        <v>123</v>
      </c>
      <c r="F24" s="7">
        <v>1173.632991750019</v>
      </c>
      <c r="G24" s="64"/>
    </row>
    <row r="25" spans="2:7" ht="12.75">
      <c r="B25" s="58"/>
      <c r="C25" s="6" t="s">
        <v>14</v>
      </c>
      <c r="D25" s="6" t="s">
        <v>15</v>
      </c>
      <c r="E25" s="45" t="s">
        <v>124</v>
      </c>
      <c r="F25" s="7">
        <v>163.05005641897657</v>
      </c>
      <c r="G25" s="64"/>
    </row>
    <row r="26" spans="2:7" ht="12.75">
      <c r="B26" s="58"/>
      <c r="C26" s="6" t="s">
        <v>24</v>
      </c>
      <c r="D26" s="6" t="s">
        <v>25</v>
      </c>
      <c r="E26" s="44" t="s">
        <v>123</v>
      </c>
      <c r="F26" s="7">
        <v>33672.3746214495</v>
      </c>
      <c r="G26" s="64"/>
    </row>
    <row r="27" spans="2:7" ht="12.75">
      <c r="B27" s="58"/>
      <c r="C27" s="6" t="s">
        <v>26</v>
      </c>
      <c r="D27" s="6" t="s">
        <v>27</v>
      </c>
      <c r="E27" s="44" t="s">
        <v>123</v>
      </c>
      <c r="F27" s="7">
        <v>11278.148207348439</v>
      </c>
      <c r="G27" s="64"/>
    </row>
    <row r="28" spans="2:7" ht="12.75">
      <c r="B28" s="58"/>
      <c r="C28" s="6" t="s">
        <v>28</v>
      </c>
      <c r="D28" s="6" t="s">
        <v>104</v>
      </c>
      <c r="E28" s="44" t="s">
        <v>123</v>
      </c>
      <c r="F28" s="7">
        <v>7232.155612977297</v>
      </c>
      <c r="G28" s="64"/>
    </row>
    <row r="29" spans="2:7" ht="12.75">
      <c r="B29" s="58"/>
      <c r="C29" s="6" t="s">
        <v>29</v>
      </c>
      <c r="D29" s="6" t="s">
        <v>30</v>
      </c>
      <c r="E29" s="45" t="s">
        <v>124</v>
      </c>
      <c r="F29" s="7">
        <v>106.84582484094423</v>
      </c>
      <c r="G29" s="66"/>
    </row>
    <row r="30" spans="2:7" ht="12.75">
      <c r="B30" s="58"/>
      <c r="C30" s="6" t="s">
        <v>31</v>
      </c>
      <c r="D30" s="6" t="s">
        <v>32</v>
      </c>
      <c r="E30" s="45" t="s">
        <v>124</v>
      </c>
      <c r="F30" s="10">
        <v>1841.5461475909258</v>
      </c>
      <c r="G30" s="64"/>
    </row>
    <row r="31" spans="2:7" ht="12.75">
      <c r="B31" s="58"/>
      <c r="C31" s="6" t="s">
        <v>33</v>
      </c>
      <c r="D31" s="23" t="s">
        <v>34</v>
      </c>
      <c r="E31" s="45" t="s">
        <v>124</v>
      </c>
      <c r="F31" s="7">
        <v>1347.3607544027025</v>
      </c>
      <c r="G31" s="64"/>
    </row>
    <row r="32" spans="2:7" ht="12.75">
      <c r="B32" s="58"/>
      <c r="C32" s="6" t="s">
        <v>35</v>
      </c>
      <c r="D32" s="24" t="s">
        <v>36</v>
      </c>
      <c r="E32" s="45" t="s">
        <v>124</v>
      </c>
      <c r="F32" s="11">
        <v>42008.67053006882</v>
      </c>
      <c r="G32" s="67"/>
    </row>
    <row r="33" spans="2:7" ht="12.75">
      <c r="B33" s="36"/>
      <c r="C33" s="25"/>
      <c r="D33" s="26" t="s">
        <v>12</v>
      </c>
      <c r="E33" s="30"/>
      <c r="F33" s="8">
        <f>SUM(F23:F32)</f>
        <v>99122.32064858751</v>
      </c>
      <c r="G33" s="37">
        <f>F33/(689555.35+43.78)</f>
        <v>0.14373904539088891</v>
      </c>
    </row>
    <row r="34" spans="2:7" ht="12.75">
      <c r="B34" s="57" t="s">
        <v>37</v>
      </c>
      <c r="C34" s="6" t="s">
        <v>38</v>
      </c>
      <c r="D34" s="6" t="s">
        <v>39</v>
      </c>
      <c r="E34" s="44" t="s">
        <v>123</v>
      </c>
      <c r="F34" s="7">
        <v>57.27717131383494</v>
      </c>
      <c r="G34" s="60"/>
    </row>
    <row r="35" spans="2:7" ht="12.75">
      <c r="B35" s="58"/>
      <c r="C35" s="6" t="s">
        <v>40</v>
      </c>
      <c r="D35" s="6" t="s">
        <v>41</v>
      </c>
      <c r="E35" s="44" t="s">
        <v>123</v>
      </c>
      <c r="F35" s="7">
        <v>6596.755195860181</v>
      </c>
      <c r="G35" s="61"/>
    </row>
    <row r="36" spans="2:7" ht="12.75">
      <c r="B36" s="58"/>
      <c r="C36" s="6" t="s">
        <v>42</v>
      </c>
      <c r="D36" s="6" t="s">
        <v>105</v>
      </c>
      <c r="E36" s="44" t="s">
        <v>123</v>
      </c>
      <c r="F36" s="7">
        <v>651.0947862727054</v>
      </c>
      <c r="G36" s="61"/>
    </row>
    <row r="37" spans="2:7" ht="12.75">
      <c r="B37" s="58"/>
      <c r="C37" s="6" t="s">
        <v>43</v>
      </c>
      <c r="D37" s="6" t="s">
        <v>44</v>
      </c>
      <c r="E37" s="44" t="s">
        <v>123</v>
      </c>
      <c r="F37" s="7">
        <v>153.43593906820388</v>
      </c>
      <c r="G37" s="61"/>
    </row>
    <row r="38" spans="2:7" ht="12.75">
      <c r="B38" s="58"/>
      <c r="C38" s="6" t="s">
        <v>45</v>
      </c>
      <c r="D38" s="6" t="s">
        <v>106</v>
      </c>
      <c r="E38" s="45" t="s">
        <v>124</v>
      </c>
      <c r="F38" s="7">
        <v>908.3832288181028</v>
      </c>
      <c r="G38" s="62"/>
    </row>
    <row r="39" spans="2:7" ht="12.75">
      <c r="B39" s="36"/>
      <c r="C39" s="25"/>
      <c r="D39" s="26" t="s">
        <v>12</v>
      </c>
      <c r="E39" s="30"/>
      <c r="F39" s="8">
        <f>SUM(F34:F38)</f>
        <v>8366.946321333027</v>
      </c>
      <c r="G39" s="37">
        <f>F39/134007.23</f>
        <v>0.062436529143487456</v>
      </c>
    </row>
    <row r="40" spans="2:7" ht="12.75">
      <c r="B40" s="57" t="s">
        <v>46</v>
      </c>
      <c r="C40" s="6" t="s">
        <v>47</v>
      </c>
      <c r="D40" s="6" t="s">
        <v>107</v>
      </c>
      <c r="E40" s="44" t="s">
        <v>123</v>
      </c>
      <c r="F40" s="7">
        <v>10955.61498849999</v>
      </c>
      <c r="G40" s="60"/>
    </row>
    <row r="41" spans="2:7" ht="12.75">
      <c r="B41" s="58"/>
      <c r="C41" s="6" t="s">
        <v>48</v>
      </c>
      <c r="D41" s="6" t="s">
        <v>49</v>
      </c>
      <c r="E41" s="44" t="s">
        <v>123</v>
      </c>
      <c r="F41" s="7">
        <v>413.822743295461</v>
      </c>
      <c r="G41" s="61"/>
    </row>
    <row r="42" spans="2:7" ht="12.75">
      <c r="B42" s="58"/>
      <c r="C42" s="6" t="s">
        <v>50</v>
      </c>
      <c r="D42" s="6" t="s">
        <v>108</v>
      </c>
      <c r="E42" s="44" t="s">
        <v>123</v>
      </c>
      <c r="F42" s="7">
        <v>164.0872420909047</v>
      </c>
      <c r="G42" s="61"/>
    </row>
    <row r="43" spans="2:7" ht="12.75">
      <c r="B43" s="58"/>
      <c r="C43" s="6" t="s">
        <v>51</v>
      </c>
      <c r="D43" s="6" t="s">
        <v>52</v>
      </c>
      <c r="E43" s="44" t="s">
        <v>123</v>
      </c>
      <c r="F43" s="7">
        <v>312.06431656817585</v>
      </c>
      <c r="G43" s="61"/>
    </row>
    <row r="44" spans="2:10" ht="12.75">
      <c r="B44" s="58"/>
      <c r="C44" s="6" t="s">
        <v>53</v>
      </c>
      <c r="D44" s="6" t="s">
        <v>109</v>
      </c>
      <c r="E44" s="44" t="s">
        <v>123</v>
      </c>
      <c r="F44" s="12">
        <v>1480.9704421620938</v>
      </c>
      <c r="G44" s="61"/>
      <c r="J44" s="19"/>
    </row>
    <row r="45" spans="2:7" ht="12.75">
      <c r="B45" s="58"/>
      <c r="C45" s="17" t="s">
        <v>17</v>
      </c>
      <c r="D45" s="17" t="s">
        <v>18</v>
      </c>
      <c r="E45" s="44" t="s">
        <v>123</v>
      </c>
      <c r="F45" s="18">
        <v>326.005121818793</v>
      </c>
      <c r="G45" s="61"/>
    </row>
    <row r="46" spans="2:7" ht="12.75">
      <c r="B46" s="58"/>
      <c r="C46" s="6" t="s">
        <v>54</v>
      </c>
      <c r="D46" s="6" t="s">
        <v>110</v>
      </c>
      <c r="E46" s="44" t="s">
        <v>123</v>
      </c>
      <c r="F46" s="7">
        <v>227.69989209091054</v>
      </c>
      <c r="G46" s="61"/>
    </row>
    <row r="47" spans="2:7" ht="12.75">
      <c r="B47" s="58"/>
      <c r="C47" s="6" t="s">
        <v>55</v>
      </c>
      <c r="D47" s="6" t="s">
        <v>111</v>
      </c>
      <c r="E47" s="44" t="s">
        <v>123</v>
      </c>
      <c r="F47" s="7">
        <v>502.68780470454817</v>
      </c>
      <c r="G47" s="61"/>
    </row>
    <row r="48" spans="2:7" ht="12.75">
      <c r="B48" s="58"/>
      <c r="C48" s="6" t="s">
        <v>56</v>
      </c>
      <c r="D48" s="6" t="s">
        <v>57</v>
      </c>
      <c r="E48" s="44" t="s">
        <v>123</v>
      </c>
      <c r="F48" s="7">
        <v>335.4295669545431</v>
      </c>
      <c r="G48" s="61"/>
    </row>
    <row r="49" spans="2:7" ht="12.75">
      <c r="B49" s="58"/>
      <c r="C49" s="6" t="s">
        <v>58</v>
      </c>
      <c r="D49" s="6" t="s">
        <v>112</v>
      </c>
      <c r="E49" s="45" t="s">
        <v>124</v>
      </c>
      <c r="F49" s="7">
        <v>244.77470299997688</v>
      </c>
      <c r="G49" s="61"/>
    </row>
    <row r="50" spans="2:7" ht="12.75">
      <c r="B50" s="58"/>
      <c r="C50" s="6" t="s">
        <v>59</v>
      </c>
      <c r="D50" s="6" t="s">
        <v>60</v>
      </c>
      <c r="E50" s="44" t="s">
        <v>123</v>
      </c>
      <c r="F50" s="7">
        <v>10129.871365590889</v>
      </c>
      <c r="G50" s="61"/>
    </row>
    <row r="51" spans="2:7" ht="12.75">
      <c r="B51" s="58"/>
      <c r="C51" s="6" t="s">
        <v>61</v>
      </c>
      <c r="D51" s="6" t="s">
        <v>62</v>
      </c>
      <c r="E51" s="44" t="s">
        <v>123</v>
      </c>
      <c r="F51" s="7">
        <v>14.809522094470559</v>
      </c>
      <c r="G51" s="61"/>
    </row>
    <row r="52" spans="2:7" ht="12.75">
      <c r="B52" s="58"/>
      <c r="C52" s="6" t="s">
        <v>11</v>
      </c>
      <c r="D52" s="6" t="s">
        <v>103</v>
      </c>
      <c r="E52" s="45" t="s">
        <v>124</v>
      </c>
      <c r="F52" s="7">
        <v>495.044765048205</v>
      </c>
      <c r="G52" s="61"/>
    </row>
    <row r="53" spans="2:7" ht="12.75">
      <c r="B53" s="58"/>
      <c r="C53" s="6" t="s">
        <v>63</v>
      </c>
      <c r="D53" s="6" t="s">
        <v>113</v>
      </c>
      <c r="E53" s="44" t="s">
        <v>123</v>
      </c>
      <c r="F53" s="7">
        <v>33989.79210246902</v>
      </c>
      <c r="G53" s="62"/>
    </row>
    <row r="54" spans="2:7" ht="12.75">
      <c r="B54" s="36"/>
      <c r="C54" s="25"/>
      <c r="D54" s="26" t="s">
        <v>12</v>
      </c>
      <c r="E54" s="30"/>
      <c r="F54" s="8">
        <f>SUM(F40:F53)</f>
        <v>59592.67457638799</v>
      </c>
      <c r="G54" s="37">
        <f>F54/682977.23</f>
        <v>0.0872542626002158</v>
      </c>
    </row>
    <row r="55" spans="2:7" ht="12.75">
      <c r="B55" s="57" t="s">
        <v>64</v>
      </c>
      <c r="C55" s="6" t="s">
        <v>65</v>
      </c>
      <c r="D55" s="6" t="s">
        <v>66</v>
      </c>
      <c r="E55" s="55" t="s">
        <v>123</v>
      </c>
      <c r="F55" s="27">
        <v>360.894421522719</v>
      </c>
      <c r="G55" s="70"/>
    </row>
    <row r="56" spans="2:7" ht="12.75">
      <c r="B56" s="58"/>
      <c r="C56" s="6" t="s">
        <v>67</v>
      </c>
      <c r="D56" s="6" t="s">
        <v>68</v>
      </c>
      <c r="E56" s="55" t="s">
        <v>123</v>
      </c>
      <c r="F56" s="27">
        <v>11855.572719522737</v>
      </c>
      <c r="G56" s="70"/>
    </row>
    <row r="57" spans="2:7" ht="12.75">
      <c r="B57" s="58"/>
      <c r="C57" s="6" t="s">
        <v>69</v>
      </c>
      <c r="D57" s="6" t="s">
        <v>70</v>
      </c>
      <c r="E57" s="54" t="s">
        <v>124</v>
      </c>
      <c r="F57" s="27">
        <v>483.4909388409122</v>
      </c>
      <c r="G57" s="70"/>
    </row>
    <row r="58" spans="2:7" ht="12.75">
      <c r="B58" s="58"/>
      <c r="C58" s="6" t="s">
        <v>71</v>
      </c>
      <c r="D58" s="6" t="s">
        <v>72</v>
      </c>
      <c r="E58" s="55" t="s">
        <v>123</v>
      </c>
      <c r="F58" s="27">
        <v>15118.984688254517</v>
      </c>
      <c r="G58" s="70"/>
    </row>
    <row r="59" spans="2:7" ht="12.75">
      <c r="B59" s="58"/>
      <c r="C59" s="6" t="s">
        <v>73</v>
      </c>
      <c r="D59" s="6" t="s">
        <v>74</v>
      </c>
      <c r="E59" s="54" t="s">
        <v>124</v>
      </c>
      <c r="F59" s="27">
        <v>2663.4181583409636</v>
      </c>
      <c r="G59" s="70"/>
    </row>
    <row r="60" spans="2:7" ht="12.75">
      <c r="B60" s="58"/>
      <c r="C60" s="6" t="s">
        <v>75</v>
      </c>
      <c r="D60" s="6" t="s">
        <v>114</v>
      </c>
      <c r="E60" s="54" t="s">
        <v>124</v>
      </c>
      <c r="F60" s="28">
        <v>21573.602283794728</v>
      </c>
      <c r="G60" s="70"/>
    </row>
    <row r="61" spans="2:7" ht="12.75">
      <c r="B61" s="58"/>
      <c r="C61" s="6" t="s">
        <v>76</v>
      </c>
      <c r="D61" s="6" t="s">
        <v>77</v>
      </c>
      <c r="E61" s="54" t="s">
        <v>124</v>
      </c>
      <c r="F61" s="27">
        <v>8536.183184836751</v>
      </c>
      <c r="G61" s="70"/>
    </row>
    <row r="62" spans="2:7" ht="12.75">
      <c r="B62" s="58"/>
      <c r="C62" s="6" t="s">
        <v>78</v>
      </c>
      <c r="D62" s="6" t="s">
        <v>79</v>
      </c>
      <c r="E62" s="54" t="s">
        <v>124</v>
      </c>
      <c r="F62" s="27">
        <v>4015.4162063025183</v>
      </c>
      <c r="G62" s="70"/>
    </row>
    <row r="63" spans="2:7" ht="12.75">
      <c r="B63" s="58"/>
      <c r="C63" s="6" t="s">
        <v>80</v>
      </c>
      <c r="D63" s="6" t="s">
        <v>81</v>
      </c>
      <c r="E63" s="56" t="s">
        <v>124</v>
      </c>
      <c r="F63" s="28">
        <v>22223.24555189581</v>
      </c>
      <c r="G63" s="70"/>
    </row>
    <row r="64" spans="2:7" ht="12.75">
      <c r="B64" s="36"/>
      <c r="C64" s="25"/>
      <c r="D64" s="26" t="s">
        <v>12</v>
      </c>
      <c r="E64" s="30"/>
      <c r="F64" s="73">
        <f>SUM(F55:F63)</f>
        <v>86830.80815331166</v>
      </c>
      <c r="G64" s="37">
        <f>F64/226147.07</f>
        <v>0.38395725468966574</v>
      </c>
    </row>
    <row r="65" spans="2:7" ht="12.75">
      <c r="B65" s="57" t="s">
        <v>82</v>
      </c>
      <c r="C65" s="6" t="s">
        <v>53</v>
      </c>
      <c r="D65" s="6" t="s">
        <v>109</v>
      </c>
      <c r="E65" s="71" t="s">
        <v>123</v>
      </c>
      <c r="F65" s="72">
        <v>92.7838059969961</v>
      </c>
      <c r="G65" s="60"/>
    </row>
    <row r="66" spans="2:7" ht="12.75">
      <c r="B66" s="58"/>
      <c r="C66" s="17" t="s">
        <v>17</v>
      </c>
      <c r="D66" s="17" t="s">
        <v>18</v>
      </c>
      <c r="E66" s="55" t="s">
        <v>123</v>
      </c>
      <c r="F66" s="18">
        <v>24.9734949539152</v>
      </c>
      <c r="G66" s="61"/>
    </row>
    <row r="67" spans="2:7" ht="12.75">
      <c r="B67" s="58"/>
      <c r="C67" s="6" t="s">
        <v>83</v>
      </c>
      <c r="D67" s="6" t="s">
        <v>84</v>
      </c>
      <c r="E67" s="44" t="s">
        <v>123</v>
      </c>
      <c r="F67" s="7">
        <v>1074.662144090936</v>
      </c>
      <c r="G67" s="61"/>
    </row>
    <row r="68" spans="2:7" ht="12.75">
      <c r="B68" s="58"/>
      <c r="C68" s="6" t="s">
        <v>85</v>
      </c>
      <c r="D68" s="6" t="s">
        <v>86</v>
      </c>
      <c r="E68" s="44" t="s">
        <v>123</v>
      </c>
      <c r="F68" s="7">
        <v>102.61001715909299</v>
      </c>
      <c r="G68" s="61"/>
    </row>
    <row r="69" spans="2:7" ht="12.75">
      <c r="B69" s="58"/>
      <c r="C69" s="17" t="s">
        <v>87</v>
      </c>
      <c r="D69" s="17" t="s">
        <v>88</v>
      </c>
      <c r="E69" s="44" t="s">
        <v>123</v>
      </c>
      <c r="F69" s="18">
        <v>1881.61543854263</v>
      </c>
      <c r="G69" s="61"/>
    </row>
    <row r="70" spans="2:7" ht="12.75">
      <c r="B70" s="58"/>
      <c r="C70" s="6" t="s">
        <v>89</v>
      </c>
      <c r="D70" s="6" t="s">
        <v>90</v>
      </c>
      <c r="E70" s="44" t="s">
        <v>123</v>
      </c>
      <c r="F70" s="7">
        <v>310.4563471136365</v>
      </c>
      <c r="G70" s="61"/>
    </row>
    <row r="71" spans="2:7" ht="12.75">
      <c r="B71" s="58"/>
      <c r="C71" s="6" t="s">
        <v>38</v>
      </c>
      <c r="D71" s="6" t="s">
        <v>39</v>
      </c>
      <c r="E71" s="44" t="s">
        <v>123</v>
      </c>
      <c r="F71" s="7">
        <v>877.0852368225056</v>
      </c>
      <c r="G71" s="61"/>
    </row>
    <row r="72" spans="2:7" ht="12.75">
      <c r="B72" s="58"/>
      <c r="C72" s="6" t="s">
        <v>61</v>
      </c>
      <c r="D72" s="6" t="s">
        <v>62</v>
      </c>
      <c r="E72" s="44" t="s">
        <v>123</v>
      </c>
      <c r="F72" s="7">
        <v>237.98763092824998</v>
      </c>
      <c r="G72" s="61"/>
    </row>
    <row r="73" spans="2:7" ht="12.75">
      <c r="B73" s="58"/>
      <c r="C73" s="6" t="s">
        <v>91</v>
      </c>
      <c r="D73" s="6" t="s">
        <v>92</v>
      </c>
      <c r="E73" s="44" t="s">
        <v>123</v>
      </c>
      <c r="F73" s="7">
        <v>127.63597120453551</v>
      </c>
      <c r="G73" s="61"/>
    </row>
    <row r="74" spans="2:7" ht="12.75">
      <c r="B74" s="58"/>
      <c r="C74" s="17" t="s">
        <v>93</v>
      </c>
      <c r="D74" s="17" t="s">
        <v>115</v>
      </c>
      <c r="E74" s="45" t="s">
        <v>124</v>
      </c>
      <c r="F74" s="21">
        <v>2241.3642083551645</v>
      </c>
      <c r="G74" s="61"/>
    </row>
    <row r="75" spans="2:7" ht="12.75">
      <c r="B75" s="58"/>
      <c r="C75" s="6" t="s">
        <v>94</v>
      </c>
      <c r="D75" s="6" t="s">
        <v>95</v>
      </c>
      <c r="E75" s="45" t="s">
        <v>124</v>
      </c>
      <c r="F75" s="7">
        <v>101.83010934090638</v>
      </c>
      <c r="G75" s="61"/>
    </row>
    <row r="76" spans="2:7" ht="12.75">
      <c r="B76" s="58"/>
      <c r="C76" s="6" t="s">
        <v>96</v>
      </c>
      <c r="D76" s="6" t="s">
        <v>116</v>
      </c>
      <c r="E76" s="45" t="s">
        <v>124</v>
      </c>
      <c r="F76" s="7">
        <v>18935.567152119875</v>
      </c>
      <c r="G76" s="61"/>
    </row>
    <row r="77" spans="2:7" ht="12.75">
      <c r="B77" s="58"/>
      <c r="C77" s="6" t="s">
        <v>97</v>
      </c>
      <c r="D77" s="6" t="s">
        <v>98</v>
      </c>
      <c r="E77" s="45" t="s">
        <v>124</v>
      </c>
      <c r="F77" s="7">
        <v>1247.6222141591006</v>
      </c>
      <c r="G77" s="61"/>
    </row>
    <row r="78" spans="2:7" ht="12.75">
      <c r="B78" s="58"/>
      <c r="C78" s="6" t="s">
        <v>11</v>
      </c>
      <c r="D78" s="6" t="s">
        <v>103</v>
      </c>
      <c r="E78" s="45" t="s">
        <v>124</v>
      </c>
      <c r="F78" s="7">
        <v>1660.2675120826516</v>
      </c>
      <c r="G78" s="62"/>
    </row>
    <row r="79" spans="2:7" ht="12.75">
      <c r="B79" s="36"/>
      <c r="C79" s="25"/>
      <c r="D79" s="26" t="s">
        <v>12</v>
      </c>
      <c r="E79" s="30"/>
      <c r="F79" s="8">
        <f>SUM(F65:F78)</f>
        <v>28916.461282870194</v>
      </c>
      <c r="G79" s="37">
        <f>F79/208304.86</f>
        <v>0.13881798668965378</v>
      </c>
    </row>
    <row r="80" spans="2:7" ht="13.5" thickBot="1">
      <c r="B80" s="40"/>
      <c r="C80" s="41"/>
      <c r="D80" s="29" t="s">
        <v>117</v>
      </c>
      <c r="E80" s="42"/>
      <c r="F80" s="43">
        <f>F79+F64+F54+F39+F33+F22+F20+F18</f>
        <v>308060.4687815857</v>
      </c>
      <c r="G80" s="53">
        <f>F80/(2539636.08)</f>
        <v>0.12130102860311612</v>
      </c>
    </row>
    <row r="81" spans="2:7" ht="13.5" thickTop="1">
      <c r="B81" s="13"/>
      <c r="C81" s="14"/>
      <c r="D81" s="14"/>
      <c r="E81" s="14"/>
      <c r="F81" s="15"/>
      <c r="G81" s="16"/>
    </row>
    <row r="82" spans="2:7" ht="12.75">
      <c r="B82" s="50" t="s">
        <v>125</v>
      </c>
      <c r="C82" s="50" t="s">
        <v>126</v>
      </c>
      <c r="D82" s="51"/>
      <c r="E82" s="14"/>
      <c r="F82" s="15"/>
      <c r="G82" s="16"/>
    </row>
    <row r="83" spans="2:4" ht="12.75">
      <c r="B83" s="50"/>
      <c r="C83" s="50" t="s">
        <v>127</v>
      </c>
      <c r="D83" s="51"/>
    </row>
    <row r="84" spans="2:4" ht="12.75">
      <c r="B84" s="50"/>
      <c r="C84" s="50" t="s">
        <v>128</v>
      </c>
      <c r="D84" s="51"/>
    </row>
    <row r="85" spans="2:4" ht="12.75">
      <c r="B85" s="46"/>
      <c r="C85" s="46"/>
      <c r="D85" s="47"/>
    </row>
    <row r="86" spans="2:4" ht="12.75">
      <c r="B86" s="52" t="s">
        <v>129</v>
      </c>
      <c r="C86" s="48"/>
      <c r="D86" s="49"/>
    </row>
  </sheetData>
  <sheetProtection/>
  <mergeCells count="19">
    <mergeCell ref="B9:G9"/>
    <mergeCell ref="G55:G63"/>
    <mergeCell ref="B65:B78"/>
    <mergeCell ref="B55:B63"/>
    <mergeCell ref="B40:B53"/>
    <mergeCell ref="B2:G2"/>
    <mergeCell ref="G40:G53"/>
    <mergeCell ref="G13:G17"/>
    <mergeCell ref="B5:G5"/>
    <mergeCell ref="G34:G38"/>
    <mergeCell ref="G23:G32"/>
    <mergeCell ref="B23:B32"/>
    <mergeCell ref="B4:G4"/>
    <mergeCell ref="B7:G7"/>
    <mergeCell ref="B8:G8"/>
    <mergeCell ref="B13:B17"/>
    <mergeCell ref="B10:G10"/>
    <mergeCell ref="G65:G78"/>
    <mergeCell ref="B34:B38"/>
  </mergeCells>
  <printOptions/>
  <pageMargins left="0.75" right="0.75" top="1" bottom="1" header="0.5" footer="0.5"/>
  <pageSetup fitToHeight="0" fitToWidth="1" horizontalDpi="600" verticalDpi="600" orientation="portrait" paperSize="9" scale="70" r:id="rId2"/>
  <rowBreaks count="1" manualBreakCount="1">
    <brk id="64" min="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05828ps</dc:creator>
  <cp:keywords/>
  <dc:description/>
  <cp:lastModifiedBy>Settore Sistemi Informativi</cp:lastModifiedBy>
  <cp:lastPrinted>2021-01-29T10:56:33Z</cp:lastPrinted>
  <dcterms:created xsi:type="dcterms:W3CDTF">2014-05-21T13:58:56Z</dcterms:created>
  <dcterms:modified xsi:type="dcterms:W3CDTF">2021-01-29T10:56:58Z</dcterms:modified>
  <cp:category/>
  <cp:version/>
  <cp:contentType/>
  <cp:contentStatus/>
</cp:coreProperties>
</file>