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860" windowWidth="15330" windowHeight="4740" activeTab="0"/>
  </bookViews>
  <sheets>
    <sheet name="allegato 2" sheetId="1" r:id="rId1"/>
  </sheets>
  <definedNames>
    <definedName name="_xlnm.Print_Titles" localSheetId="0">'allegato 2'!$B:$E</definedName>
  </definedNames>
  <calcPr fullCalcOnLoad="1"/>
</workbook>
</file>

<file path=xl/sharedStrings.xml><?xml version="1.0" encoding="utf-8"?>
<sst xmlns="http://schemas.openxmlformats.org/spreadsheetml/2006/main" count="99" uniqueCount="64">
  <si>
    <t>IVA al 10%</t>
  </si>
  <si>
    <t>numero d'ordine</t>
  </si>
  <si>
    <t>Punteggio totale          graduatoria</t>
  </si>
  <si>
    <t>oneri                                           di sicurezza                      max 4%</t>
  </si>
  <si>
    <r>
      <t xml:space="preserve">Spese tecniche max.12% </t>
    </r>
    <r>
      <rPr>
        <sz val="8"/>
        <rFont val="Arial"/>
        <family val="2"/>
      </rPr>
      <t>(IVA e oneri compresi)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</si>
  <si>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</si>
  <si>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</si>
  <si>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</si>
  <si>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</si>
  <si>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</si>
  <si>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</si>
  <si>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</si>
  <si>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</si>
  <si>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</si>
  <si>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quadro economico di spesa ammessa ex DGR n. 10-4030</t>
  </si>
  <si>
    <t>Comune                                                        sede dell'intervento</t>
  </si>
  <si>
    <t>BRONDELLO (CN)</t>
  </si>
  <si>
    <t>CASTELDELFINO (CN)</t>
  </si>
  <si>
    <t>CUCCARO MONFERRATO (AL)</t>
  </si>
  <si>
    <t>GAVAZZANA (AL)</t>
  </si>
  <si>
    <t>MARANZANA (AT)</t>
  </si>
  <si>
    <t>PIETRAPORZIO (CN)</t>
  </si>
  <si>
    <t>SCAGNELLO (CN)</t>
  </si>
  <si>
    <t>VILLETTE (VCO)</t>
  </si>
  <si>
    <t>VOLPEGLINO (AL)</t>
  </si>
  <si>
    <t>tipologia</t>
  </si>
  <si>
    <r>
      <t xml:space="preserve">lavori a base d'asta                                                      </t>
    </r>
    <r>
      <rPr>
        <i/>
        <sz val="8"/>
        <color indexed="10"/>
        <rFont val="Arial"/>
        <family val="2"/>
      </rPr>
      <t>/ netto contrattuale</t>
    </r>
  </si>
  <si>
    <t>tipo di opere</t>
  </si>
  <si>
    <t>fabbr.</t>
  </si>
  <si>
    <t>ester.</t>
  </si>
  <si>
    <t>Punteggio parziale progetto</t>
  </si>
  <si>
    <t>4,35</t>
  </si>
  <si>
    <t>7,85</t>
  </si>
  <si>
    <t>3,8</t>
  </si>
  <si>
    <t>5,3</t>
  </si>
  <si>
    <t>complessivo lavori   a  base d'asta</t>
  </si>
  <si>
    <t>5,2</t>
  </si>
  <si>
    <t>7,2</t>
  </si>
  <si>
    <t>B</t>
  </si>
  <si>
    <t>A</t>
  </si>
  <si>
    <t>4,7</t>
  </si>
  <si>
    <t>9,2</t>
  </si>
  <si>
    <t>note</t>
  </si>
  <si>
    <t>Annotazioni</t>
  </si>
  <si>
    <t>totali</t>
  </si>
  <si>
    <t>9,3</t>
  </si>
  <si>
    <t>11,25</t>
  </si>
  <si>
    <t>5,25</t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</si>
  <si>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esterni.     La colonna </t>
    </r>
    <r>
      <rPr>
        <b/>
        <sz val="12"/>
        <rFont val="Arial"/>
        <family val="2"/>
      </rPr>
      <t>"complessivo lavori a base d'asta"</t>
    </r>
    <r>
      <rPr>
        <sz val="12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individuata dal tecnico sul quadro economico di spesa.</t>
    </r>
  </si>
  <si>
    <t>12,4</t>
  </si>
  <si>
    <t>7,9</t>
  </si>
  <si>
    <t xml:space="preserve">Spesa ammessa </t>
  </si>
  <si>
    <r>
      <t>Entità finanziamento</t>
    </r>
    <r>
      <rPr>
        <sz val="11"/>
        <rFont val="Arial"/>
        <family val="2"/>
      </rPr>
      <t xml:space="preserve"> pari 80% spesa ammessa</t>
    </r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</si>
  <si>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esterni.     La colonna </t>
    </r>
    <r>
      <rPr>
        <b/>
        <sz val="12"/>
        <rFont val="Arial"/>
        <family val="2"/>
      </rPr>
      <t>"complessivo lavori a base d'asta"</t>
    </r>
    <r>
      <rPr>
        <sz val="12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                               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massima sui lavori a base d'asta prevista dal bando</t>
    </r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</si>
  <si>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(l'ascensore e la sua struttura in cemento armato non rientrano tra queste) e gli interventi per gli spazi esterni nella percentuale massima del 20% sulle opere precedenti.     La colonna </t>
    </r>
    <r>
      <rPr>
        <b/>
        <sz val="12"/>
        <rFont val="Arial"/>
        <family val="2"/>
      </rPr>
      <t>" complessivo lavori a base d'asta"</t>
    </r>
    <r>
      <rPr>
        <sz val="12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                                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individuata dal tecnico sul quadro economico di spesa.</t>
    </r>
  </si>
  <si>
    <t>Specificazione della spesa ammessa per la linea d'intervento a.  - ALLEGATO "A" alla D.G.R. n. 10-4030 del 17/10/2006</t>
  </si>
  <si>
    <t>sistemazione del fabbricato</t>
  </si>
  <si>
    <t>sistemazione dell'area esterna al fabbricato</t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</si>
  <si>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esterni; la costruzione di scala di collegamento al concentrico non rientra fra queste.     La colonna </t>
    </r>
    <r>
      <rPr>
        <b/>
        <sz val="12"/>
        <rFont val="Arial"/>
        <family val="2"/>
      </rPr>
      <t>" complessivo lavori a base d'asta"</t>
    </r>
    <r>
      <rPr>
        <sz val="12"/>
        <rFont val="Arial"/>
        <family val="2"/>
      </rPr>
      <t xml:space="preserve"> indica la somma degli importi della voce precedente.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individuata dal tecnico sul quadro economico di spesa.</t>
    </r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</si>
  <si>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esterni.     La colonna </t>
    </r>
    <r>
      <rPr>
        <b/>
        <sz val="12"/>
        <rFont val="Arial"/>
        <family val="2"/>
      </rPr>
      <t>" complessivo lavori a base d'asta"</t>
    </r>
    <r>
      <rPr>
        <sz val="12"/>
        <rFont val="Arial"/>
        <family val="2"/>
      </rPr>
      <t xml:space="preserve"> indica la somma degli importi della voce precedente.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massima sui lavori a base d'asta prevista dal bando</t>
    </r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</si>
  <si>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esterni; i serramenti e l'impianto elettrico relativi al piano 1° , 2° e mansardato in quanto destinati ad alloggi non rientrano fra queste. La colonna </t>
    </r>
    <r>
      <rPr>
        <b/>
        <sz val="12"/>
        <rFont val="Arial"/>
        <family val="2"/>
      </rPr>
      <t>" complessivo lavori a base d'asta"</t>
    </r>
    <r>
      <rPr>
        <sz val="12"/>
        <rFont val="Arial"/>
        <family val="2"/>
      </rPr>
      <t xml:space="preserve"> indica la somma degli importi della voce precedente.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individuata dal tecnico sul quadro economico di spesa.</t>
    </r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</si>
  <si>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esterni.     La colonna </t>
    </r>
    <r>
      <rPr>
        <b/>
        <sz val="12"/>
        <rFont val="Arial"/>
        <family val="2"/>
      </rPr>
      <t>"complessivo lavori a base d'asta"</t>
    </r>
    <r>
      <rPr>
        <sz val="12"/>
        <rFont val="Arial"/>
        <family val="2"/>
      </rPr>
      <t xml:space="preserve"> indica la somma degli importi della voce precedente.                                                                                                                          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individuata dal tecnico sul quadro economico di spesa.</t>
    </r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</si>
  <si>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esterni; i portoni del magazzino ricovero mezzi e la copertura campo da bocce non rientrano fra queste.  La colonna </t>
    </r>
    <r>
      <rPr>
        <b/>
        <sz val="12"/>
        <rFont val="Arial"/>
        <family val="2"/>
      </rPr>
      <t>" complessivo lavori a base d'asta"</t>
    </r>
    <r>
      <rPr>
        <sz val="12"/>
        <rFont val="Arial"/>
        <family val="2"/>
      </rPr>
      <t xml:space="preserve"> indica la somma degli importi della voce precedente.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individuata dal tecnico sul quadro economico di spesa.</t>
    </r>
  </si>
  <si>
    <r>
      <t xml:space="preserve">La colonna </t>
    </r>
    <r>
      <rPr>
        <b/>
        <sz val="12"/>
        <rFont val="Arial"/>
        <family val="2"/>
      </rPr>
      <t>"lavori a base d'asta"</t>
    </r>
    <r>
      <rPr>
        <sz val="12"/>
        <rFont val="Arial"/>
        <family val="2"/>
      </rPr>
      <t xml:space="preserve"> indica l'importo delle opere ritenute ammissibili ai fini del presente bando suddivisa tra le opere relative al fabbricato e gli interventi per gli spazi esterni; viene ammessa la spesa massima prevista per le opere del fabbricato comprensiva anche di parte dell'importo per l'impianto termico e l'impianto elettrico che, in quanto ricavato dalla sezione prezzario applicabile per opere di Assessorato Regionale diverso dall'emanazione del presente bando,  verrà richiesto a consuntivo l'analisi prezzi relativo redatto con l'applicazione delle sezioni corrispontenti del prezzario regionale.  La colonna </t>
    </r>
    <r>
      <rPr>
        <b/>
        <sz val="12"/>
        <rFont val="Arial"/>
        <family val="2"/>
      </rPr>
      <t>" complessivo lavori a base d'asta"</t>
    </r>
    <r>
      <rPr>
        <sz val="12"/>
        <rFont val="Arial"/>
        <family val="2"/>
      </rPr>
      <t xml:space="preserve"> indica la somma degli importi della voce precedente.  La colonna </t>
    </r>
    <r>
      <rPr>
        <b/>
        <sz val="12"/>
        <rFont val="Arial"/>
        <family val="2"/>
      </rPr>
      <t xml:space="preserve">"oneri di sicurezza" </t>
    </r>
    <r>
      <rPr>
        <sz val="12"/>
        <rFont val="Arial"/>
        <family val="2"/>
      </rPr>
      <t>riporta la relativa percentuale massima sui lavori a base d'asta prevista dal bando.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</si>
</sst>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_-[$€-2]\ * #,##0.00_-;\-[$€-2]\ * #,##0.00_-;_-[$€-2]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16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i/>
      <sz val="8"/>
      <color indexed="10"/>
      <name val="Arial"/>
      <family val="2"/>
    </font>
    <font>
      <b/>
      <sz val="12"/>
      <name val="Times New Roman"/>
      <family val="1"/>
    </font>
    <font>
      <b/>
      <i/>
      <sz val="11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71" fontId="5" fillId="0" borderId="2" xfId="0" applyNumberFormat="1" applyFont="1" applyBorder="1" applyAlignment="1">
      <alignment/>
    </xf>
    <xf numFmtId="171" fontId="5" fillId="0" borderId="3" xfId="0" applyNumberFormat="1" applyFont="1" applyBorder="1" applyAlignment="1">
      <alignment/>
    </xf>
    <xf numFmtId="1" fontId="1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71" fontId="5" fillId="0" borderId="6" xfId="0" applyNumberFormat="1" applyFont="1" applyBorder="1" applyAlignment="1">
      <alignment/>
    </xf>
    <xf numFmtId="1" fontId="10" fillId="0" borderId="6" xfId="0" applyNumberFormat="1" applyFont="1" applyFill="1" applyBorder="1" applyAlignment="1">
      <alignment horizontal="center" vertical="center"/>
    </xf>
    <xf numFmtId="171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 horizontal="center"/>
    </xf>
    <xf numFmtId="171" fontId="5" fillId="0" borderId="7" xfId="0" applyNumberFormat="1" applyFont="1" applyBorder="1" applyAlignment="1">
      <alignment/>
    </xf>
    <xf numFmtId="1" fontId="10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1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Alignment="1">
      <alignment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171" fontId="5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vertical="center" wrapText="1"/>
    </xf>
    <xf numFmtId="171" fontId="3" fillId="0" borderId="10" xfId="0" applyNumberFormat="1" applyFont="1" applyBorder="1" applyAlignment="1">
      <alignment vertical="center" wrapText="1"/>
    </xf>
    <xf numFmtId="171" fontId="5" fillId="0" borderId="13" xfId="0" applyNumberFormat="1" applyFont="1" applyBorder="1" applyAlignment="1">
      <alignment vertical="center" wrapText="1"/>
    </xf>
    <xf numFmtId="171" fontId="5" fillId="0" borderId="1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45"/>
    </xf>
    <xf numFmtId="0" fontId="2" fillId="0" borderId="15" xfId="0" applyFont="1" applyBorder="1" applyAlignment="1">
      <alignment horizontal="center" vertical="center" textRotation="45"/>
    </xf>
    <xf numFmtId="0" fontId="6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="75" zoomScaleNormal="75" workbookViewId="0" topLeftCell="A1">
      <selection activeCell="F57" sqref="F57"/>
    </sheetView>
  </sheetViews>
  <sheetFormatPr defaultColWidth="9.140625" defaultRowHeight="12.75"/>
  <cols>
    <col min="1" max="1" width="0.13671875" style="0" customWidth="1"/>
    <col min="2" max="2" width="6.8515625" style="0" customWidth="1"/>
    <col min="3" max="3" width="9.00390625" style="0" customWidth="1"/>
    <col min="4" max="4" width="8.00390625" style="0" customWidth="1"/>
    <col min="5" max="5" width="29.140625" style="0" customWidth="1"/>
    <col min="6" max="6" width="7.57421875" style="0" customWidth="1"/>
    <col min="7" max="7" width="5.421875" style="0" customWidth="1"/>
    <col min="9" max="9" width="16.7109375" style="0" customWidth="1"/>
    <col min="10" max="10" width="14.28125" style="0" customWidth="1"/>
    <col min="11" max="11" width="12.421875" style="0" customWidth="1"/>
    <col min="12" max="12" width="13.7109375" style="0" customWidth="1"/>
    <col min="13" max="13" width="14.421875" style="0" customWidth="1"/>
    <col min="14" max="14" width="15.140625" style="0" customWidth="1"/>
    <col min="15" max="15" width="2.421875" style="0" hidden="1" customWidth="1"/>
    <col min="16" max="16" width="16.421875" style="0" customWidth="1"/>
  </cols>
  <sheetData>
    <row r="2" spans="2:16" ht="19.5" customHeight="1">
      <c r="B2" s="57" t="s">
        <v>55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4" spans="2:16" ht="14.25" customHeight="1">
      <c r="B4" s="66" t="s">
        <v>1</v>
      </c>
      <c r="C4" s="66" t="s">
        <v>2</v>
      </c>
      <c r="D4" s="66" t="s">
        <v>30</v>
      </c>
      <c r="E4" s="68" t="s">
        <v>15</v>
      </c>
      <c r="F4" s="54" t="s">
        <v>25</v>
      </c>
      <c r="G4" s="69" t="s">
        <v>42</v>
      </c>
      <c r="H4" s="58" t="s">
        <v>14</v>
      </c>
      <c r="I4" s="59"/>
      <c r="J4" s="59"/>
      <c r="K4" s="59"/>
      <c r="L4" s="59"/>
      <c r="M4" s="60"/>
      <c r="N4" s="64" t="s">
        <v>51</v>
      </c>
      <c r="P4" s="62" t="s">
        <v>52</v>
      </c>
    </row>
    <row r="5" spans="2:16" ht="52.5" customHeight="1">
      <c r="B5" s="67"/>
      <c r="C5" s="67"/>
      <c r="D5" s="67"/>
      <c r="E5" s="67"/>
      <c r="F5" s="55"/>
      <c r="G5" s="70"/>
      <c r="H5" s="6" t="s">
        <v>27</v>
      </c>
      <c r="I5" s="1" t="s">
        <v>26</v>
      </c>
      <c r="J5" s="1" t="s">
        <v>35</v>
      </c>
      <c r="K5" s="1" t="s">
        <v>3</v>
      </c>
      <c r="L5" s="1" t="s">
        <v>0</v>
      </c>
      <c r="M5" s="1" t="s">
        <v>4</v>
      </c>
      <c r="N5" s="65"/>
      <c r="P5" s="63"/>
    </row>
    <row r="6" spans="6:8" ht="9.75" customHeight="1" thickBot="1">
      <c r="F6" s="2"/>
      <c r="G6" s="2"/>
      <c r="H6" s="2"/>
    </row>
    <row r="7" spans="2:16" ht="18" customHeight="1" thickTop="1">
      <c r="B7" s="50" t="s">
        <v>5</v>
      </c>
      <c r="C7" s="50" t="s">
        <v>49</v>
      </c>
      <c r="D7" s="50" t="s">
        <v>50</v>
      </c>
      <c r="E7" s="36" t="s">
        <v>24</v>
      </c>
      <c r="F7" s="52" t="s">
        <v>39</v>
      </c>
      <c r="G7" s="42" t="s">
        <v>5</v>
      </c>
      <c r="H7" s="17" t="s">
        <v>28</v>
      </c>
      <c r="I7" s="16">
        <v>57320.77</v>
      </c>
      <c r="J7" s="45">
        <f>I7+I8</f>
        <v>63946.719999999994</v>
      </c>
      <c r="K7" s="45">
        <v>1577.98</v>
      </c>
      <c r="L7" s="45">
        <f>(J7+K7)*10%</f>
        <v>6552.47</v>
      </c>
      <c r="M7" s="45">
        <f>J7*12%</f>
        <v>7673.606399999999</v>
      </c>
      <c r="N7" s="43">
        <f>J7+K7+L7+M7</f>
        <v>79750.7764</v>
      </c>
      <c r="O7" s="18"/>
      <c r="P7" s="43">
        <f aca="true" t="shared" si="0" ref="P7:P23">N7*80%</f>
        <v>63800.62112</v>
      </c>
    </row>
    <row r="8" spans="2:16" ht="18" customHeight="1" thickBot="1">
      <c r="B8" s="39"/>
      <c r="C8" s="51"/>
      <c r="D8" s="51"/>
      <c r="E8" s="37"/>
      <c r="F8" s="53"/>
      <c r="G8" s="39"/>
      <c r="H8" s="10" t="s">
        <v>29</v>
      </c>
      <c r="I8" s="9">
        <v>6625.95</v>
      </c>
      <c r="J8" s="35"/>
      <c r="K8" s="46"/>
      <c r="L8" s="46"/>
      <c r="M8" s="46"/>
      <c r="N8" s="35"/>
      <c r="O8" s="11"/>
      <c r="P8" s="44">
        <f t="shared" si="0"/>
        <v>0</v>
      </c>
    </row>
    <row r="9" spans="2:16" ht="18" customHeight="1" thickTop="1">
      <c r="B9" s="42" t="s">
        <v>6</v>
      </c>
      <c r="C9" s="38" t="s">
        <v>46</v>
      </c>
      <c r="D9" s="38" t="s">
        <v>47</v>
      </c>
      <c r="E9" s="36" t="s">
        <v>17</v>
      </c>
      <c r="F9" s="38" t="s">
        <v>38</v>
      </c>
      <c r="G9" s="42" t="s">
        <v>6</v>
      </c>
      <c r="H9" s="7" t="s">
        <v>28</v>
      </c>
      <c r="I9" s="8">
        <v>98342.5</v>
      </c>
      <c r="J9" s="45">
        <f>I9+I10</f>
        <v>118011</v>
      </c>
      <c r="K9" s="45">
        <f>J9*4%</f>
        <v>4720.4400000000005</v>
      </c>
      <c r="L9" s="45">
        <f>(J9+K9)*10%</f>
        <v>12273.144</v>
      </c>
      <c r="M9" s="45">
        <f>J9*12%</f>
        <v>14161.32</v>
      </c>
      <c r="N9" s="43">
        <f>J9+K9+L9+M9</f>
        <v>149165.904</v>
      </c>
      <c r="O9" s="18"/>
      <c r="P9" s="43">
        <f>N9*80%</f>
        <v>119332.72320000001</v>
      </c>
    </row>
    <row r="10" spans="2:16" ht="18" customHeight="1" thickBot="1">
      <c r="B10" s="39"/>
      <c r="C10" s="39"/>
      <c r="D10" s="39"/>
      <c r="E10" s="49"/>
      <c r="F10" s="39"/>
      <c r="G10" s="39"/>
      <c r="H10" s="10" t="s">
        <v>29</v>
      </c>
      <c r="I10" s="9">
        <v>19668.5</v>
      </c>
      <c r="J10" s="35"/>
      <c r="K10" s="35"/>
      <c r="L10" s="46"/>
      <c r="M10" s="46"/>
      <c r="N10" s="35"/>
      <c r="O10" s="11"/>
      <c r="P10" s="44">
        <f>N10*80%</f>
        <v>0</v>
      </c>
    </row>
    <row r="11" spans="2:16" ht="18" customHeight="1" thickTop="1">
      <c r="B11" s="42" t="s">
        <v>7</v>
      </c>
      <c r="C11" s="52">
        <v>9.5</v>
      </c>
      <c r="D11" s="52">
        <v>4.5</v>
      </c>
      <c r="E11" s="36" t="s">
        <v>21</v>
      </c>
      <c r="F11" s="52" t="s">
        <v>38</v>
      </c>
      <c r="G11" s="42" t="s">
        <v>7</v>
      </c>
      <c r="H11" s="7" t="s">
        <v>28</v>
      </c>
      <c r="I11" s="8">
        <v>93325</v>
      </c>
      <c r="J11" s="45">
        <f>I11+I12</f>
        <v>110601</v>
      </c>
      <c r="K11" s="45">
        <f>J11*2%</f>
        <v>2212.02</v>
      </c>
      <c r="L11" s="45">
        <f>(J11+K11)*10%</f>
        <v>11281.302000000001</v>
      </c>
      <c r="M11" s="45">
        <f>J11*12%</f>
        <v>13272.119999999999</v>
      </c>
      <c r="N11" s="43">
        <f>J11+K11+L11+M11</f>
        <v>137366.442</v>
      </c>
      <c r="O11" s="18"/>
      <c r="P11" s="43">
        <f t="shared" si="0"/>
        <v>109893.15360000002</v>
      </c>
    </row>
    <row r="12" spans="2:16" ht="18" customHeight="1" thickBot="1">
      <c r="B12" s="39"/>
      <c r="C12" s="53"/>
      <c r="D12" s="53"/>
      <c r="E12" s="61"/>
      <c r="F12" s="53"/>
      <c r="G12" s="39"/>
      <c r="H12" s="13" t="s">
        <v>29</v>
      </c>
      <c r="I12" s="14">
        <v>17276</v>
      </c>
      <c r="J12" s="35"/>
      <c r="K12" s="35"/>
      <c r="L12" s="46"/>
      <c r="M12" s="46"/>
      <c r="N12" s="35"/>
      <c r="O12" s="11"/>
      <c r="P12" s="44">
        <f t="shared" si="0"/>
        <v>0</v>
      </c>
    </row>
    <row r="13" spans="2:16" ht="18" customHeight="1" thickTop="1">
      <c r="B13" s="42" t="s">
        <v>8</v>
      </c>
      <c r="C13" s="42" t="s">
        <v>45</v>
      </c>
      <c r="D13" s="42" t="s">
        <v>34</v>
      </c>
      <c r="E13" s="36" t="s">
        <v>16</v>
      </c>
      <c r="F13" s="42" t="s">
        <v>38</v>
      </c>
      <c r="G13" s="42" t="s">
        <v>8</v>
      </c>
      <c r="H13" s="7" t="s">
        <v>28</v>
      </c>
      <c r="I13" s="8">
        <v>96079.51</v>
      </c>
      <c r="J13" s="45">
        <f>I13+I14</f>
        <v>103500.98</v>
      </c>
      <c r="K13" s="45">
        <f>J13*4%</f>
        <v>4140.0392</v>
      </c>
      <c r="L13" s="45">
        <f>(J13+K13)*10%</f>
        <v>10764.101920000001</v>
      </c>
      <c r="M13" s="45">
        <f>J13*12%</f>
        <v>12420.1176</v>
      </c>
      <c r="N13" s="43">
        <f>J13+K13+L13+M13</f>
        <v>130825.23872</v>
      </c>
      <c r="O13" s="18"/>
      <c r="P13" s="43">
        <f>N13*80%</f>
        <v>104660.190976</v>
      </c>
    </row>
    <row r="14" spans="2:16" ht="18" customHeight="1" thickBot="1">
      <c r="B14" s="39"/>
      <c r="C14" s="39"/>
      <c r="D14" s="51"/>
      <c r="E14" s="49"/>
      <c r="F14" s="39"/>
      <c r="G14" s="39"/>
      <c r="H14" s="10" t="s">
        <v>29</v>
      </c>
      <c r="I14" s="9">
        <v>7421.47</v>
      </c>
      <c r="J14" s="35"/>
      <c r="K14" s="35"/>
      <c r="L14" s="46"/>
      <c r="M14" s="46"/>
      <c r="N14" s="35"/>
      <c r="O14" s="11"/>
      <c r="P14" s="44">
        <f>N14*80%</f>
        <v>0</v>
      </c>
    </row>
    <row r="15" spans="2:16" ht="18" customHeight="1" thickTop="1">
      <c r="B15" s="42" t="s">
        <v>9</v>
      </c>
      <c r="C15" s="50" t="s">
        <v>41</v>
      </c>
      <c r="D15" s="50" t="s">
        <v>40</v>
      </c>
      <c r="E15" s="36" t="s">
        <v>19</v>
      </c>
      <c r="F15" s="52" t="s">
        <v>39</v>
      </c>
      <c r="G15" s="42" t="s">
        <v>9</v>
      </c>
      <c r="H15" s="7" t="s">
        <v>28</v>
      </c>
      <c r="I15" s="8">
        <v>71030.09</v>
      </c>
      <c r="J15" s="45">
        <f>I15+I16</f>
        <v>85236.11</v>
      </c>
      <c r="K15" s="45">
        <v>2044.05</v>
      </c>
      <c r="L15" s="45">
        <f>(J15+K15)*10%</f>
        <v>8728.016000000001</v>
      </c>
      <c r="M15" s="45">
        <f>J15*12%</f>
        <v>10228.3332</v>
      </c>
      <c r="N15" s="43">
        <f>J15+K15+L15+M15</f>
        <v>106236.5092</v>
      </c>
      <c r="O15" s="18"/>
      <c r="P15" s="43">
        <f>N15*80%</f>
        <v>84989.20736</v>
      </c>
    </row>
    <row r="16" spans="2:16" ht="18" customHeight="1" thickBot="1">
      <c r="B16" s="39"/>
      <c r="C16" s="51"/>
      <c r="D16" s="51"/>
      <c r="E16" s="37"/>
      <c r="F16" s="53"/>
      <c r="G16" s="39"/>
      <c r="H16" s="13" t="s">
        <v>29</v>
      </c>
      <c r="I16" s="12">
        <v>14206.02</v>
      </c>
      <c r="J16" s="35"/>
      <c r="K16" s="46"/>
      <c r="L16" s="46"/>
      <c r="M16" s="46"/>
      <c r="N16" s="35"/>
      <c r="O16" s="11"/>
      <c r="P16" s="44">
        <f>N16*80%</f>
        <v>0</v>
      </c>
    </row>
    <row r="17" spans="2:16" ht="18" customHeight="1" thickTop="1">
      <c r="B17" s="42" t="s">
        <v>10</v>
      </c>
      <c r="C17" s="71" t="s">
        <v>32</v>
      </c>
      <c r="D17" s="71" t="s">
        <v>31</v>
      </c>
      <c r="E17" s="36" t="s">
        <v>20</v>
      </c>
      <c r="F17" s="47" t="s">
        <v>39</v>
      </c>
      <c r="G17" s="42" t="s">
        <v>10</v>
      </c>
      <c r="H17" s="7" t="s">
        <v>28</v>
      </c>
      <c r="I17" s="8">
        <v>37316.99</v>
      </c>
      <c r="J17" s="34">
        <f>I17+I18</f>
        <v>43691.99</v>
      </c>
      <c r="K17" s="45">
        <v>2337.07</v>
      </c>
      <c r="L17" s="45">
        <f>(I17+K17)*10%</f>
        <v>3965.406</v>
      </c>
      <c r="M17" s="45">
        <f>I17*12%</f>
        <v>4478.038799999999</v>
      </c>
      <c r="N17" s="43">
        <f>J17+K17+L17+M17</f>
        <v>54472.5048</v>
      </c>
      <c r="O17" s="18"/>
      <c r="P17" s="43">
        <f t="shared" si="0"/>
        <v>43578.003840000005</v>
      </c>
    </row>
    <row r="18" spans="2:16" ht="18" customHeight="1" thickBot="1">
      <c r="B18" s="39"/>
      <c r="C18" s="48"/>
      <c r="D18" s="48"/>
      <c r="E18" s="49"/>
      <c r="F18" s="48"/>
      <c r="G18" s="39"/>
      <c r="H18" s="13" t="s">
        <v>29</v>
      </c>
      <c r="I18" s="9">
        <v>6375</v>
      </c>
      <c r="J18" s="35"/>
      <c r="K18" s="46"/>
      <c r="L18" s="46">
        <f>(I18+K18)*10%</f>
        <v>637.5</v>
      </c>
      <c r="M18" s="46">
        <f>I18*12%</f>
        <v>765</v>
      </c>
      <c r="N18" s="35"/>
      <c r="O18" s="11"/>
      <c r="P18" s="44">
        <f t="shared" si="0"/>
        <v>0</v>
      </c>
    </row>
    <row r="19" spans="2:16" ht="18" customHeight="1" thickTop="1">
      <c r="B19" s="42" t="s">
        <v>11</v>
      </c>
      <c r="C19" s="47" t="s">
        <v>37</v>
      </c>
      <c r="D19" s="47" t="s">
        <v>36</v>
      </c>
      <c r="E19" s="36" t="s">
        <v>23</v>
      </c>
      <c r="F19" s="47" t="s">
        <v>39</v>
      </c>
      <c r="G19" s="42" t="s">
        <v>11</v>
      </c>
      <c r="H19" s="7" t="s">
        <v>28</v>
      </c>
      <c r="I19" s="8">
        <v>80669.81</v>
      </c>
      <c r="J19" s="45">
        <f>I19+I20</f>
        <v>80669.81</v>
      </c>
      <c r="K19" s="45">
        <v>2213.28</v>
      </c>
      <c r="L19" s="45">
        <f>(J19+K19)*10%</f>
        <v>8288.309</v>
      </c>
      <c r="M19" s="45">
        <f>J19*12%</f>
        <v>9680.377199999999</v>
      </c>
      <c r="N19" s="43">
        <f>J19+K19+L19+M19</f>
        <v>100851.7762</v>
      </c>
      <c r="O19" s="18"/>
      <c r="P19" s="43">
        <f t="shared" si="0"/>
        <v>80681.42096</v>
      </c>
    </row>
    <row r="20" spans="2:16" ht="18" customHeight="1" thickBot="1">
      <c r="B20" s="39"/>
      <c r="C20" s="48"/>
      <c r="D20" s="48"/>
      <c r="E20" s="49"/>
      <c r="F20" s="48"/>
      <c r="G20" s="39"/>
      <c r="H20" s="13" t="s">
        <v>29</v>
      </c>
      <c r="I20" s="15">
        <v>0</v>
      </c>
      <c r="J20" s="35"/>
      <c r="K20" s="46"/>
      <c r="L20" s="46"/>
      <c r="M20" s="46"/>
      <c r="N20" s="35"/>
      <c r="O20" s="11"/>
      <c r="P20" s="44">
        <f t="shared" si="0"/>
        <v>0</v>
      </c>
    </row>
    <row r="21" spans="2:16" ht="18" customHeight="1" thickTop="1">
      <c r="B21" s="42" t="s">
        <v>12</v>
      </c>
      <c r="C21" s="38">
        <v>6.45</v>
      </c>
      <c r="D21" s="38">
        <v>4.45</v>
      </c>
      <c r="E21" s="36" t="s">
        <v>18</v>
      </c>
      <c r="F21" s="38" t="s">
        <v>38</v>
      </c>
      <c r="G21" s="42" t="s">
        <v>12</v>
      </c>
      <c r="H21" s="7" t="s">
        <v>28</v>
      </c>
      <c r="I21" s="8">
        <v>75668.21</v>
      </c>
      <c r="J21" s="45">
        <f>I21+I22</f>
        <v>75668.21</v>
      </c>
      <c r="K21" s="34">
        <v>2804.23</v>
      </c>
      <c r="L21" s="45">
        <f>(J21+K21)*10%</f>
        <v>7847.244000000001</v>
      </c>
      <c r="M21" s="45">
        <f>J21*12%</f>
        <v>9080.1852</v>
      </c>
      <c r="N21" s="43">
        <f>J21+K21+L21+M21</f>
        <v>95399.86920000002</v>
      </c>
      <c r="O21" s="18"/>
      <c r="P21" s="43">
        <f t="shared" si="0"/>
        <v>76319.89536000001</v>
      </c>
    </row>
    <row r="22" spans="2:16" ht="18" customHeight="1" thickBot="1">
      <c r="B22" s="39"/>
      <c r="C22" s="39"/>
      <c r="D22" s="39"/>
      <c r="E22" s="37"/>
      <c r="F22" s="39"/>
      <c r="G22" s="39"/>
      <c r="H22" s="13" t="s">
        <v>29</v>
      </c>
      <c r="I22" s="9">
        <v>0</v>
      </c>
      <c r="J22" s="35"/>
      <c r="K22" s="35"/>
      <c r="L22" s="46"/>
      <c r="M22" s="46"/>
      <c r="N22" s="35"/>
      <c r="O22" s="11"/>
      <c r="P22" s="44">
        <f t="shared" si="0"/>
        <v>0</v>
      </c>
    </row>
    <row r="23" spans="2:16" ht="18" customHeight="1" thickTop="1">
      <c r="B23" s="42" t="s">
        <v>13</v>
      </c>
      <c r="C23" s="47" t="s">
        <v>34</v>
      </c>
      <c r="D23" s="47" t="s">
        <v>33</v>
      </c>
      <c r="E23" s="36" t="s">
        <v>22</v>
      </c>
      <c r="F23" s="47" t="s">
        <v>39</v>
      </c>
      <c r="G23" s="42" t="s">
        <v>13</v>
      </c>
      <c r="H23" s="7" t="s">
        <v>28</v>
      </c>
      <c r="I23" s="8">
        <v>98892.4</v>
      </c>
      <c r="J23" s="45">
        <f>I23+I24</f>
        <v>98892.4</v>
      </c>
      <c r="K23" s="45">
        <f>J23*4%</f>
        <v>3955.696</v>
      </c>
      <c r="L23" s="45">
        <f>(J23+K23)*10%</f>
        <v>10284.8096</v>
      </c>
      <c r="M23" s="45">
        <f>J23*12%</f>
        <v>11867.088</v>
      </c>
      <c r="N23" s="43">
        <f>J23+K23+L23+M23</f>
        <v>124999.9936</v>
      </c>
      <c r="O23" s="4"/>
      <c r="P23" s="43">
        <f t="shared" si="0"/>
        <v>99999.99488000001</v>
      </c>
    </row>
    <row r="24" spans="2:16" ht="18" customHeight="1" thickBot="1">
      <c r="B24" s="39"/>
      <c r="C24" s="48"/>
      <c r="D24" s="48"/>
      <c r="E24" s="37"/>
      <c r="F24" s="48"/>
      <c r="G24" s="39"/>
      <c r="H24" s="13" t="s">
        <v>29</v>
      </c>
      <c r="I24" s="9">
        <v>0</v>
      </c>
      <c r="J24" s="35"/>
      <c r="K24" s="35"/>
      <c r="L24" s="46"/>
      <c r="M24" s="46">
        <f>I24*12%</f>
        <v>0</v>
      </c>
      <c r="N24" s="35"/>
      <c r="O24" s="11"/>
      <c r="P24" s="44"/>
    </row>
    <row r="25" spans="7:16" ht="14.25" thickBot="1" thickTop="1">
      <c r="G25" s="5"/>
      <c r="K25" s="5"/>
      <c r="P25" s="27"/>
    </row>
    <row r="26" spans="3:16" ht="18.75" customHeight="1" thickTop="1">
      <c r="C26" s="28" t="s">
        <v>28</v>
      </c>
      <c r="D26" s="30" t="s">
        <v>56</v>
      </c>
      <c r="E26" s="31"/>
      <c r="F26" s="31"/>
      <c r="G26" s="56"/>
      <c r="H26" s="56"/>
      <c r="I26" s="56"/>
      <c r="J26" s="56"/>
      <c r="K26" s="56"/>
      <c r="L26" s="56"/>
      <c r="M26" s="74" t="s">
        <v>44</v>
      </c>
      <c r="N26" s="72">
        <f>SUM(N7:N24)</f>
        <v>979069.0141200001</v>
      </c>
      <c r="O26" s="3"/>
      <c r="P26" s="72">
        <f>SUM(P7:P24)</f>
        <v>783255.2112959999</v>
      </c>
    </row>
    <row r="27" spans="3:16" ht="16.5" thickBot="1">
      <c r="C27" s="29" t="s">
        <v>29</v>
      </c>
      <c r="D27" s="30" t="s">
        <v>57</v>
      </c>
      <c r="E27" s="31"/>
      <c r="F27" s="31"/>
      <c r="G27" s="4"/>
      <c r="I27" s="5"/>
      <c r="J27" s="5"/>
      <c r="K27" s="5"/>
      <c r="M27" s="74"/>
      <c r="N27" s="73"/>
      <c r="O27" s="3"/>
      <c r="P27" s="72"/>
    </row>
    <row r="28" spans="6:16" ht="15" thickTop="1">
      <c r="F28" s="4"/>
      <c r="G28" s="4"/>
      <c r="I28" s="5"/>
      <c r="J28" s="5"/>
      <c r="K28" s="5"/>
      <c r="M28" s="24"/>
      <c r="N28" s="25"/>
      <c r="O28" s="4"/>
      <c r="P28" s="26"/>
    </row>
    <row r="29" spans="6:16" ht="14.25">
      <c r="F29" s="4"/>
      <c r="G29" s="4"/>
      <c r="I29" s="5"/>
      <c r="J29" s="5"/>
      <c r="K29" s="5"/>
      <c r="M29" s="24"/>
      <c r="N29" s="25"/>
      <c r="O29" s="4"/>
      <c r="P29" s="26"/>
    </row>
    <row r="30" ht="12.75">
      <c r="K30" s="5"/>
    </row>
    <row r="31" spans="2:16" ht="14.25">
      <c r="B31" s="40" t="s">
        <v>43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3:12" ht="14.25"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6" ht="63" customHeight="1">
      <c r="B33" s="21">
        <v>1</v>
      </c>
      <c r="C33" s="32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ht="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ht="65.25" customHeight="1">
      <c r="B35" s="21">
        <v>2</v>
      </c>
      <c r="C35" s="32" t="s">
        <v>59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2:16" ht="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2:16" ht="72.75" customHeight="1">
      <c r="B37" s="21">
        <v>3</v>
      </c>
      <c r="C37" s="32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2:16" ht="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63.75" customHeight="1">
      <c r="B39" s="21">
        <v>4</v>
      </c>
      <c r="C39" s="32" t="s">
        <v>53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2:16" ht="15">
      <c r="B40" s="2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 ht="72" customHeight="1">
      <c r="B41" s="21">
        <v>5</v>
      </c>
      <c r="C41" s="32" t="s">
        <v>54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5"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 ht="67.5" customHeight="1">
      <c r="B43" s="21">
        <v>6</v>
      </c>
      <c r="C43" s="32" t="s">
        <v>62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2:16" ht="15"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75" customHeight="1">
      <c r="B45" s="21">
        <v>7</v>
      </c>
      <c r="C45" s="32" t="s">
        <v>60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16" ht="15"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ht="54.75" customHeight="1">
      <c r="B47" s="21">
        <v>8</v>
      </c>
      <c r="C47" s="32" t="s">
        <v>61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3:16" ht="12.7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2:16" ht="112.5" customHeight="1">
      <c r="B49" s="21">
        <v>9</v>
      </c>
      <c r="C49" s="32" t="s">
        <v>63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</sheetData>
  <mergeCells count="134">
    <mergeCell ref="C47:P47"/>
    <mergeCell ref="C41:P41"/>
    <mergeCell ref="C43:P43"/>
    <mergeCell ref="C45:P45"/>
    <mergeCell ref="B7:B8"/>
    <mergeCell ref="B17:B18"/>
    <mergeCell ref="N26:N27"/>
    <mergeCell ref="P26:P27"/>
    <mergeCell ref="M26:M27"/>
    <mergeCell ref="G21:G22"/>
    <mergeCell ref="G17:G18"/>
    <mergeCell ref="G19:G20"/>
    <mergeCell ref="E13:E14"/>
    <mergeCell ref="E15:E16"/>
    <mergeCell ref="B23:B24"/>
    <mergeCell ref="C37:P37"/>
    <mergeCell ref="D13:D14"/>
    <mergeCell ref="B19:B20"/>
    <mergeCell ref="C19:C20"/>
    <mergeCell ref="D19:D20"/>
    <mergeCell ref="D17:D18"/>
    <mergeCell ref="C13:C14"/>
    <mergeCell ref="C17:C18"/>
    <mergeCell ref="N4:N5"/>
    <mergeCell ref="B4:B5"/>
    <mergeCell ref="G9:G10"/>
    <mergeCell ref="M7:M8"/>
    <mergeCell ref="N7:N8"/>
    <mergeCell ref="D9:D10"/>
    <mergeCell ref="C4:C5"/>
    <mergeCell ref="D4:D5"/>
    <mergeCell ref="E4:E5"/>
    <mergeCell ref="G4:G5"/>
    <mergeCell ref="J11:J12"/>
    <mergeCell ref="G11:G12"/>
    <mergeCell ref="J19:J20"/>
    <mergeCell ref="B2:P2"/>
    <mergeCell ref="G7:G8"/>
    <mergeCell ref="H4:M4"/>
    <mergeCell ref="G15:G16"/>
    <mergeCell ref="D11:D12"/>
    <mergeCell ref="E11:E12"/>
    <mergeCell ref="P4:P5"/>
    <mergeCell ref="P7:P8"/>
    <mergeCell ref="M11:M12"/>
    <mergeCell ref="N11:N12"/>
    <mergeCell ref="P11:P12"/>
    <mergeCell ref="N9:N10"/>
    <mergeCell ref="P9:P10"/>
    <mergeCell ref="B11:B12"/>
    <mergeCell ref="B15:B16"/>
    <mergeCell ref="B9:B10"/>
    <mergeCell ref="C15:C16"/>
    <mergeCell ref="B13:B14"/>
    <mergeCell ref="C9:C10"/>
    <mergeCell ref="C11:C12"/>
    <mergeCell ref="F4:F5"/>
    <mergeCell ref="C7:C8"/>
    <mergeCell ref="G26:L26"/>
    <mergeCell ref="F7:F8"/>
    <mergeCell ref="J7:J8"/>
    <mergeCell ref="K7:K8"/>
    <mergeCell ref="L7:L8"/>
    <mergeCell ref="F13:F14"/>
    <mergeCell ref="L11:L12"/>
    <mergeCell ref="K11:K12"/>
    <mergeCell ref="J9:J10"/>
    <mergeCell ref="L9:L10"/>
    <mergeCell ref="L19:L20"/>
    <mergeCell ref="D7:D8"/>
    <mergeCell ref="F11:F12"/>
    <mergeCell ref="E9:E10"/>
    <mergeCell ref="F9:F10"/>
    <mergeCell ref="F15:F16"/>
    <mergeCell ref="E7:E8"/>
    <mergeCell ref="D15:D16"/>
    <mergeCell ref="E19:E20"/>
    <mergeCell ref="E17:E18"/>
    <mergeCell ref="F17:F18"/>
    <mergeCell ref="K19:K20"/>
    <mergeCell ref="F19:F20"/>
    <mergeCell ref="K13:K14"/>
    <mergeCell ref="K17:K18"/>
    <mergeCell ref="L17:L18"/>
    <mergeCell ref="J15:J16"/>
    <mergeCell ref="K15:K16"/>
    <mergeCell ref="G13:G14"/>
    <mergeCell ref="K9:K10"/>
    <mergeCell ref="M13:M14"/>
    <mergeCell ref="J17:J18"/>
    <mergeCell ref="P13:P14"/>
    <mergeCell ref="L13:L14"/>
    <mergeCell ref="L15:L16"/>
    <mergeCell ref="M15:M16"/>
    <mergeCell ref="M9:M10"/>
    <mergeCell ref="N15:N16"/>
    <mergeCell ref="J13:J14"/>
    <mergeCell ref="P19:P20"/>
    <mergeCell ref="M19:M20"/>
    <mergeCell ref="N19:N20"/>
    <mergeCell ref="N13:N14"/>
    <mergeCell ref="P17:P18"/>
    <mergeCell ref="N17:N18"/>
    <mergeCell ref="M17:M18"/>
    <mergeCell ref="P15:P16"/>
    <mergeCell ref="C49:P49"/>
    <mergeCell ref="P23:P24"/>
    <mergeCell ref="J23:J24"/>
    <mergeCell ref="K23:K24"/>
    <mergeCell ref="E23:E24"/>
    <mergeCell ref="F23:F24"/>
    <mergeCell ref="C23:C24"/>
    <mergeCell ref="D23:D24"/>
    <mergeCell ref="L23:L24"/>
    <mergeCell ref="C35:P35"/>
    <mergeCell ref="D26:F26"/>
    <mergeCell ref="P21:P22"/>
    <mergeCell ref="N23:N24"/>
    <mergeCell ref="M21:M22"/>
    <mergeCell ref="N21:N22"/>
    <mergeCell ref="M23:M24"/>
    <mergeCell ref="L21:L22"/>
    <mergeCell ref="F21:F22"/>
    <mergeCell ref="J21:J22"/>
    <mergeCell ref="D27:F27"/>
    <mergeCell ref="C33:P33"/>
    <mergeCell ref="C39:P39"/>
    <mergeCell ref="K21:K22"/>
    <mergeCell ref="E21:E22"/>
    <mergeCell ref="D21:D22"/>
    <mergeCell ref="C21:C22"/>
    <mergeCell ref="B31:P31"/>
    <mergeCell ref="G23:G24"/>
    <mergeCell ref="B21:B22"/>
  </mergeCells>
  <printOptions horizontalCentered="1" verticalCentered="1"/>
  <pageMargins left="0.1968503937007874" right="0.2755905511811024" top="0.41" bottom="0.38" header="0.22" footer="0.18"/>
  <pageSetup fitToWidth="2" horizontalDpi="600" verticalDpi="600" orientation="landscape" paperSize="9" scale="80" r:id="rId1"/>
  <headerFooter alignWithMargins="0">
    <oddHeader>&amp;C&amp;A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creato</dc:creator>
  <cp:keywords/>
  <dc:description/>
  <cp:lastModifiedBy>235</cp:lastModifiedBy>
  <cp:lastPrinted>2007-08-20T08:28:19Z</cp:lastPrinted>
  <dcterms:created xsi:type="dcterms:W3CDTF">2002-12-30T14:00:21Z</dcterms:created>
  <dcterms:modified xsi:type="dcterms:W3CDTF">2012-01-26T11:00:21Z</dcterms:modified>
  <cp:category/>
  <cp:version/>
  <cp:contentType/>
  <cp:contentStatus/>
</cp:coreProperties>
</file>